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cations\affaince\documentation\Pricing\"/>
    </mc:Choice>
  </mc:AlternateContent>
  <bookViews>
    <workbookView xWindow="0" yWindow="0" windowWidth="19200" windowHeight="7300" tabRatio="567" firstSheet="2" activeTab="3"/>
  </bookViews>
  <sheets>
    <sheet name="BasePricing3 high demand" sheetId="3" r:id="rId1"/>
    <sheet name="BasePricing2 with OpC and Ifln" sheetId="2" r:id="rId2"/>
    <sheet name="BasePricing1" sheetId="1" r:id="rId3"/>
    <sheet name="ForecastingPlan-ChangingPrice" sheetId="8" r:id="rId4"/>
    <sheet name="ForcastingPLan-reference" sheetId="7" r:id="rId5"/>
    <sheet name="DistributedBonus" sheetId="4" r:id="rId6"/>
    <sheet name="Example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7" l="1"/>
  <c r="G30" i="7"/>
  <c r="H30" i="7"/>
  <c r="I30" i="7"/>
  <c r="J30" i="7"/>
  <c r="K30" i="7"/>
  <c r="L30" i="7"/>
  <c r="M30" i="7"/>
  <c r="N30" i="7"/>
  <c r="O30" i="7"/>
  <c r="P30" i="7"/>
  <c r="E30" i="7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E35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E34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E21" i="8"/>
  <c r="AX10" i="8"/>
  <c r="AX35" i="8" s="1"/>
  <c r="AY10" i="8"/>
  <c r="AY35" i="8" s="1"/>
  <c r="AZ10" i="8"/>
  <c r="AZ35" i="8" s="1"/>
  <c r="BA10" i="8"/>
  <c r="BA35" i="8" s="1"/>
  <c r="BB10" i="8"/>
  <c r="BB35" i="8" s="1"/>
  <c r="BC10" i="8"/>
  <c r="BC35" i="8" s="1"/>
  <c r="BD10" i="8"/>
  <c r="BD35" i="8" s="1"/>
  <c r="BE10" i="8"/>
  <c r="BE35" i="8" s="1"/>
  <c r="BF10" i="8"/>
  <c r="BF35" i="8" s="1"/>
  <c r="BG10" i="8"/>
  <c r="BG35" i="8" s="1"/>
  <c r="BH10" i="8"/>
  <c r="BH35" i="8" s="1"/>
  <c r="BI10" i="8"/>
  <c r="BI35" i="8" s="1"/>
  <c r="BJ10" i="8"/>
  <c r="BJ35" i="8" s="1"/>
  <c r="BK10" i="8"/>
  <c r="BK35" i="8" s="1"/>
  <c r="BL10" i="8"/>
  <c r="BL35" i="8" s="1"/>
  <c r="BM10" i="8"/>
  <c r="BM35" i="8" s="1"/>
  <c r="BN10" i="8"/>
  <c r="BN35" i="8" s="1"/>
  <c r="BO10" i="8"/>
  <c r="BO35" i="8" s="1"/>
  <c r="BP10" i="8"/>
  <c r="BP35" i="8" s="1"/>
  <c r="BQ10" i="8"/>
  <c r="BQ35" i="8" s="1"/>
  <c r="BR10" i="8"/>
  <c r="BR35" i="8" s="1"/>
  <c r="BS10" i="8"/>
  <c r="BS35" i="8" s="1"/>
  <c r="BT10" i="8"/>
  <c r="BT35" i="8" s="1"/>
  <c r="BU10" i="8"/>
  <c r="BU35" i="8" s="1"/>
  <c r="BV10" i="8"/>
  <c r="BV35" i="8" s="1"/>
  <c r="BW10" i="8"/>
  <c r="BW35" i="8" s="1"/>
  <c r="BX10" i="8"/>
  <c r="BX35" i="8" s="1"/>
  <c r="BY10" i="8"/>
  <c r="BY35" i="8" s="1"/>
  <c r="BZ10" i="8"/>
  <c r="BZ35" i="8" s="1"/>
  <c r="CA10" i="8"/>
  <c r="CA35" i="8" s="1"/>
  <c r="CB10" i="8"/>
  <c r="CB35" i="8" s="1"/>
  <c r="CC10" i="8"/>
  <c r="CC35" i="8" s="1"/>
  <c r="CD10" i="8"/>
  <c r="CD35" i="8" s="1"/>
  <c r="CE10" i="8"/>
  <c r="CE35" i="8" s="1"/>
  <c r="CF10" i="8"/>
  <c r="CF35" i="8" s="1"/>
  <c r="CG10" i="8"/>
  <c r="CG35" i="8" s="1"/>
  <c r="CH10" i="8"/>
  <c r="CH35" i="8" s="1"/>
  <c r="CI10" i="8"/>
  <c r="CI35" i="8" s="1"/>
  <c r="CJ10" i="8"/>
  <c r="CJ35" i="8" s="1"/>
  <c r="CK10" i="8"/>
  <c r="CK35" i="8" s="1"/>
  <c r="CL10" i="8"/>
  <c r="CL35" i="8" s="1"/>
  <c r="CM10" i="8"/>
  <c r="CM35" i="8" s="1"/>
  <c r="CN10" i="8"/>
  <c r="CN35" i="8" s="1"/>
  <c r="CO10" i="8"/>
  <c r="CO35" i="8" s="1"/>
  <c r="CP10" i="8"/>
  <c r="CP35" i="8" s="1"/>
  <c r="AW10" i="8"/>
  <c r="AW35" i="8" s="1"/>
  <c r="AB9" i="8"/>
  <c r="AB34" i="8" s="1"/>
  <c r="AC9" i="8"/>
  <c r="AC34" i="8" s="1"/>
  <c r="AD9" i="8"/>
  <c r="AD34" i="8" s="1"/>
  <c r="AE9" i="8"/>
  <c r="AE34" i="8" s="1"/>
  <c r="AF9" i="8"/>
  <c r="AF34" i="8" s="1"/>
  <c r="AG9" i="8"/>
  <c r="AG34" i="8" s="1"/>
  <c r="AH9" i="8"/>
  <c r="AH34" i="8" s="1"/>
  <c r="AI9" i="8"/>
  <c r="AI34" i="8" s="1"/>
  <c r="AJ9" i="8"/>
  <c r="AJ34" i="8" s="1"/>
  <c r="AK9" i="8"/>
  <c r="AK34" i="8" s="1"/>
  <c r="AL9" i="8"/>
  <c r="AL34" i="8" s="1"/>
  <c r="AM9" i="8"/>
  <c r="AM34" i="8" s="1"/>
  <c r="AN9" i="8"/>
  <c r="AN34" i="8" s="1"/>
  <c r="AO9" i="8"/>
  <c r="AO34" i="8" s="1"/>
  <c r="AP9" i="8"/>
  <c r="AP34" i="8" s="1"/>
  <c r="AQ9" i="8"/>
  <c r="AQ34" i="8" s="1"/>
  <c r="AR9" i="8"/>
  <c r="AR34" i="8" s="1"/>
  <c r="AS9" i="8"/>
  <c r="AS34" i="8" s="1"/>
  <c r="AT9" i="8"/>
  <c r="AT34" i="8" s="1"/>
  <c r="AU9" i="8"/>
  <c r="AU34" i="8" s="1"/>
  <c r="AV9" i="8"/>
  <c r="AV34" i="8" s="1"/>
  <c r="AW9" i="8"/>
  <c r="AW34" i="8" s="1"/>
  <c r="AX9" i="8"/>
  <c r="AX34" i="8" s="1"/>
  <c r="AY9" i="8"/>
  <c r="AY34" i="8" s="1"/>
  <c r="AZ9" i="8"/>
  <c r="AZ34" i="8" s="1"/>
  <c r="BA9" i="8"/>
  <c r="BA34" i="8" s="1"/>
  <c r="BB9" i="8"/>
  <c r="BB34" i="8" s="1"/>
  <c r="BC9" i="8"/>
  <c r="BC34" i="8" s="1"/>
  <c r="BD9" i="8"/>
  <c r="BD34" i="8" s="1"/>
  <c r="BE9" i="8"/>
  <c r="BE34" i="8" s="1"/>
  <c r="BF9" i="8"/>
  <c r="BF34" i="8" s="1"/>
  <c r="BG9" i="8"/>
  <c r="BG34" i="8" s="1"/>
  <c r="BH9" i="8"/>
  <c r="BH34" i="8" s="1"/>
  <c r="BI9" i="8"/>
  <c r="BI34" i="8" s="1"/>
  <c r="BJ9" i="8"/>
  <c r="BJ34" i="8" s="1"/>
  <c r="BK9" i="8"/>
  <c r="BK34" i="8" s="1"/>
  <c r="BL9" i="8"/>
  <c r="BL34" i="8" s="1"/>
  <c r="BM9" i="8"/>
  <c r="BM34" i="8" s="1"/>
  <c r="BN9" i="8"/>
  <c r="BN34" i="8" s="1"/>
  <c r="BO9" i="8"/>
  <c r="BO34" i="8" s="1"/>
  <c r="BP9" i="8"/>
  <c r="BP34" i="8" s="1"/>
  <c r="BQ9" i="8"/>
  <c r="BQ34" i="8" s="1"/>
  <c r="BR9" i="8"/>
  <c r="BR34" i="8" s="1"/>
  <c r="BS9" i="8"/>
  <c r="BS34" i="8" s="1"/>
  <c r="BT9" i="8"/>
  <c r="BT34" i="8" s="1"/>
  <c r="BU9" i="8"/>
  <c r="BU34" i="8" s="1"/>
  <c r="BV9" i="8"/>
  <c r="BV34" i="8" s="1"/>
  <c r="BW9" i="8"/>
  <c r="BW34" i="8" s="1"/>
  <c r="BX9" i="8"/>
  <c r="BX34" i="8" s="1"/>
  <c r="BY9" i="8"/>
  <c r="BY34" i="8" s="1"/>
  <c r="BZ9" i="8"/>
  <c r="BZ34" i="8" s="1"/>
  <c r="CA9" i="8"/>
  <c r="CA34" i="8" s="1"/>
  <c r="CB9" i="8"/>
  <c r="CB34" i="8" s="1"/>
  <c r="CC9" i="8"/>
  <c r="CC34" i="8" s="1"/>
  <c r="CD9" i="8"/>
  <c r="CD34" i="8" s="1"/>
  <c r="CE9" i="8"/>
  <c r="CE34" i="8" s="1"/>
  <c r="CF9" i="8"/>
  <c r="CF34" i="8" s="1"/>
  <c r="CG9" i="8"/>
  <c r="CG34" i="8" s="1"/>
  <c r="CH9" i="8"/>
  <c r="CH34" i="8" s="1"/>
  <c r="CI9" i="8"/>
  <c r="CI34" i="8" s="1"/>
  <c r="CJ9" i="8"/>
  <c r="CJ34" i="8" s="1"/>
  <c r="CK9" i="8"/>
  <c r="CK34" i="8" s="1"/>
  <c r="CL9" i="8"/>
  <c r="CL34" i="8" s="1"/>
  <c r="CM9" i="8"/>
  <c r="CM34" i="8" s="1"/>
  <c r="CN9" i="8"/>
  <c r="CN34" i="8" s="1"/>
  <c r="CO9" i="8"/>
  <c r="CO34" i="8" s="1"/>
  <c r="CP9" i="8"/>
  <c r="CP34" i="8" s="1"/>
  <c r="AA9" i="8"/>
  <c r="AA34" i="8" s="1"/>
  <c r="F8" i="8"/>
  <c r="F33" i="8" s="1"/>
  <c r="G8" i="8"/>
  <c r="G33" i="8" s="1"/>
  <c r="H8" i="8"/>
  <c r="H33" i="8" s="1"/>
  <c r="I8" i="8"/>
  <c r="I33" i="8" s="1"/>
  <c r="J8" i="8"/>
  <c r="J33" i="8" s="1"/>
  <c r="K8" i="8"/>
  <c r="K33" i="8" s="1"/>
  <c r="L8" i="8"/>
  <c r="L33" i="8" s="1"/>
  <c r="M8" i="8"/>
  <c r="M33" i="8" s="1"/>
  <c r="N8" i="8"/>
  <c r="N33" i="8" s="1"/>
  <c r="O8" i="8"/>
  <c r="O33" i="8" s="1"/>
  <c r="P8" i="8"/>
  <c r="P33" i="8" s="1"/>
  <c r="Q8" i="8"/>
  <c r="Q33" i="8" s="1"/>
  <c r="R8" i="8"/>
  <c r="R33" i="8" s="1"/>
  <c r="S8" i="8"/>
  <c r="S33" i="8" s="1"/>
  <c r="T8" i="8"/>
  <c r="T33" i="8" s="1"/>
  <c r="U8" i="8"/>
  <c r="U33" i="8" s="1"/>
  <c r="V8" i="8"/>
  <c r="V33" i="8" s="1"/>
  <c r="W8" i="8"/>
  <c r="W33" i="8" s="1"/>
  <c r="X8" i="8"/>
  <c r="X33" i="8" s="1"/>
  <c r="Y8" i="8"/>
  <c r="Y33" i="8" s="1"/>
  <c r="Z8" i="8"/>
  <c r="Z33" i="8" s="1"/>
  <c r="AA8" i="8"/>
  <c r="AA33" i="8" s="1"/>
  <c r="AB8" i="8"/>
  <c r="AB33" i="8" s="1"/>
  <c r="AC8" i="8"/>
  <c r="AC33" i="8" s="1"/>
  <c r="AD8" i="8"/>
  <c r="AD33" i="8" s="1"/>
  <c r="AE8" i="8"/>
  <c r="AE33" i="8" s="1"/>
  <c r="AF8" i="8"/>
  <c r="AF33" i="8" s="1"/>
  <c r="AG8" i="8"/>
  <c r="AG33" i="8" s="1"/>
  <c r="AH8" i="8"/>
  <c r="AH33" i="8" s="1"/>
  <c r="AI8" i="8"/>
  <c r="AI33" i="8" s="1"/>
  <c r="AJ8" i="8"/>
  <c r="AJ33" i="8" s="1"/>
  <c r="AK8" i="8"/>
  <c r="AK33" i="8" s="1"/>
  <c r="AL8" i="8"/>
  <c r="AL33" i="8" s="1"/>
  <c r="AM8" i="8"/>
  <c r="AM33" i="8" s="1"/>
  <c r="AN8" i="8"/>
  <c r="AN33" i="8" s="1"/>
  <c r="AO8" i="8"/>
  <c r="AO33" i="8" s="1"/>
  <c r="AP8" i="8"/>
  <c r="AP33" i="8" s="1"/>
  <c r="AQ8" i="8"/>
  <c r="AQ33" i="8" s="1"/>
  <c r="AR8" i="8"/>
  <c r="AR33" i="8" s="1"/>
  <c r="AS8" i="8"/>
  <c r="AS33" i="8" s="1"/>
  <c r="AT8" i="8"/>
  <c r="AT33" i="8" s="1"/>
  <c r="AU8" i="8"/>
  <c r="AU33" i="8" s="1"/>
  <c r="AV8" i="8"/>
  <c r="AV33" i="8" s="1"/>
  <c r="AW8" i="8"/>
  <c r="AW33" i="8" s="1"/>
  <c r="AX8" i="8"/>
  <c r="AX33" i="8" s="1"/>
  <c r="AY8" i="8"/>
  <c r="AY33" i="8" s="1"/>
  <c r="AZ8" i="8"/>
  <c r="AZ33" i="8" s="1"/>
  <c r="BA8" i="8"/>
  <c r="BA33" i="8" s="1"/>
  <c r="BB8" i="8"/>
  <c r="BB33" i="8" s="1"/>
  <c r="BC8" i="8"/>
  <c r="BC33" i="8" s="1"/>
  <c r="BD8" i="8"/>
  <c r="BD33" i="8" s="1"/>
  <c r="BE8" i="8"/>
  <c r="BE33" i="8" s="1"/>
  <c r="BF8" i="8"/>
  <c r="BF33" i="8" s="1"/>
  <c r="BG8" i="8"/>
  <c r="BG33" i="8" s="1"/>
  <c r="BH8" i="8"/>
  <c r="BH33" i="8" s="1"/>
  <c r="BI8" i="8"/>
  <c r="BI33" i="8" s="1"/>
  <c r="BJ8" i="8"/>
  <c r="BJ33" i="8" s="1"/>
  <c r="BK8" i="8"/>
  <c r="BK33" i="8" s="1"/>
  <c r="BL8" i="8"/>
  <c r="BL33" i="8" s="1"/>
  <c r="BM8" i="8"/>
  <c r="BM33" i="8" s="1"/>
  <c r="BN8" i="8"/>
  <c r="BN33" i="8" s="1"/>
  <c r="BO8" i="8"/>
  <c r="BO33" i="8" s="1"/>
  <c r="BP8" i="8"/>
  <c r="BP33" i="8" s="1"/>
  <c r="BQ8" i="8"/>
  <c r="BQ33" i="8" s="1"/>
  <c r="BR8" i="8"/>
  <c r="BR33" i="8" s="1"/>
  <c r="BS8" i="8"/>
  <c r="BS33" i="8" s="1"/>
  <c r="BT8" i="8"/>
  <c r="BT33" i="8" s="1"/>
  <c r="BU8" i="8"/>
  <c r="BU33" i="8" s="1"/>
  <c r="BV8" i="8"/>
  <c r="BV33" i="8" s="1"/>
  <c r="BW8" i="8"/>
  <c r="BW33" i="8" s="1"/>
  <c r="BX8" i="8"/>
  <c r="BX33" i="8" s="1"/>
  <c r="BY8" i="8"/>
  <c r="BY33" i="8" s="1"/>
  <c r="BZ8" i="8"/>
  <c r="BZ33" i="8" s="1"/>
  <c r="CA8" i="8"/>
  <c r="CA33" i="8" s="1"/>
  <c r="CB8" i="8"/>
  <c r="CB33" i="8" s="1"/>
  <c r="CC8" i="8"/>
  <c r="CC33" i="8" s="1"/>
  <c r="CD8" i="8"/>
  <c r="CD33" i="8" s="1"/>
  <c r="CE8" i="8"/>
  <c r="CE33" i="8" s="1"/>
  <c r="CF8" i="8"/>
  <c r="CF33" i="8" s="1"/>
  <c r="CG8" i="8"/>
  <c r="CG33" i="8" s="1"/>
  <c r="CH8" i="8"/>
  <c r="CH33" i="8" s="1"/>
  <c r="CI8" i="8"/>
  <c r="CI33" i="8" s="1"/>
  <c r="CJ8" i="8"/>
  <c r="CJ33" i="8" s="1"/>
  <c r="CK8" i="8"/>
  <c r="CK33" i="8" s="1"/>
  <c r="CL8" i="8"/>
  <c r="CL33" i="8" s="1"/>
  <c r="CM8" i="8"/>
  <c r="CM33" i="8" s="1"/>
  <c r="CN8" i="8"/>
  <c r="CN33" i="8" s="1"/>
  <c r="CO8" i="8"/>
  <c r="CO33" i="8" s="1"/>
  <c r="CP8" i="8"/>
  <c r="CP33" i="8" s="1"/>
  <c r="E8" i="8"/>
  <c r="E33" i="8" s="1"/>
  <c r="Z36" i="8" l="1"/>
  <c r="V36" i="8"/>
  <c r="R36" i="8"/>
  <c r="N36" i="8"/>
  <c r="J36" i="8"/>
  <c r="F36" i="8"/>
  <c r="BO36" i="8"/>
  <c r="AY36" i="8"/>
  <c r="AI36" i="8"/>
  <c r="W36" i="8"/>
  <c r="S36" i="8"/>
  <c r="O36" i="8"/>
  <c r="G36" i="8"/>
  <c r="CE36" i="8"/>
  <c r="CL36" i="8"/>
  <c r="CD36" i="8"/>
  <c r="BV36" i="8"/>
  <c r="BR36" i="8"/>
  <c r="BN36" i="8"/>
  <c r="BJ36" i="8"/>
  <c r="BF36" i="8"/>
  <c r="BB36" i="8"/>
  <c r="AX36" i="8"/>
  <c r="AT36" i="8"/>
  <c r="AP36" i="8"/>
  <c r="AL36" i="8"/>
  <c r="AH36" i="8"/>
  <c r="AD36" i="8"/>
  <c r="CP36" i="8"/>
  <c r="CH36" i="8"/>
  <c r="BZ36" i="8"/>
  <c r="CO36" i="8"/>
  <c r="CK36" i="8"/>
  <c r="BY36" i="8"/>
  <c r="BU36" i="8"/>
  <c r="BI36" i="8"/>
  <c r="BE36" i="8"/>
  <c r="CG36" i="8"/>
  <c r="BQ36" i="8"/>
  <c r="BA36" i="8"/>
  <c r="AS36" i="8"/>
  <c r="AO36" i="8"/>
  <c r="AK36" i="8"/>
  <c r="AC36" i="8"/>
  <c r="Y36" i="8"/>
  <c r="U36" i="8"/>
  <c r="Q36" i="8"/>
  <c r="M36" i="8"/>
  <c r="I36" i="8"/>
  <c r="E36" i="8"/>
  <c r="X36" i="8"/>
  <c r="T36" i="8"/>
  <c r="P36" i="8"/>
  <c r="L36" i="8"/>
  <c r="H36" i="8"/>
  <c r="K36" i="8"/>
  <c r="BM36" i="8"/>
  <c r="CA36" i="8"/>
  <c r="BK36" i="8"/>
  <c r="AU36" i="8"/>
  <c r="AE36" i="8"/>
  <c r="CC36" i="8"/>
  <c r="AW36" i="8"/>
  <c r="CJ36" i="8"/>
  <c r="CB36" i="8"/>
  <c r="BT36" i="8"/>
  <c r="BL36" i="8"/>
  <c r="BD36" i="8"/>
  <c r="AV36" i="8"/>
  <c r="AN36" i="8"/>
  <c r="AF36" i="8"/>
  <c r="CM36" i="8"/>
  <c r="BW36" i="8"/>
  <c r="BG36" i="8"/>
  <c r="AQ36" i="8"/>
  <c r="AA36" i="8"/>
  <c r="AG36" i="8"/>
  <c r="CN36" i="8"/>
  <c r="CF36" i="8"/>
  <c r="BX36" i="8"/>
  <c r="BP36" i="8"/>
  <c r="BH36" i="8"/>
  <c r="AZ36" i="8"/>
  <c r="AR36" i="8"/>
  <c r="AJ36" i="8"/>
  <c r="AB36" i="8"/>
  <c r="CI36" i="8"/>
  <c r="BS36" i="8"/>
  <c r="BC36" i="8"/>
  <c r="AM36" i="8"/>
  <c r="G62" i="8"/>
  <c r="G63" i="8" s="1"/>
  <c r="H62" i="8"/>
  <c r="H63" i="8" s="1"/>
  <c r="I62" i="8"/>
  <c r="I63" i="8" s="1"/>
  <c r="J62" i="8"/>
  <c r="K62" i="8"/>
  <c r="L62" i="8"/>
  <c r="M62" i="8"/>
  <c r="M63" i="8" s="1"/>
  <c r="N62" i="8"/>
  <c r="O62" i="8"/>
  <c r="P62" i="8"/>
  <c r="P63" i="8" s="1"/>
  <c r="Q62" i="8"/>
  <c r="R62" i="8"/>
  <c r="S62" i="8"/>
  <c r="T62" i="8"/>
  <c r="U62" i="8"/>
  <c r="U63" i="8" s="1"/>
  <c r="V62" i="8"/>
  <c r="V63" i="8" s="1"/>
  <c r="W62" i="8"/>
  <c r="X62" i="8"/>
  <c r="Y62" i="8"/>
  <c r="Y63" i="8" s="1"/>
  <c r="Z62" i="8"/>
  <c r="Z63" i="8" s="1"/>
  <c r="AA62" i="8"/>
  <c r="AA63" i="8" s="1"/>
  <c r="AB62" i="8"/>
  <c r="AC62" i="8"/>
  <c r="AD62" i="8"/>
  <c r="AD63" i="8" s="1"/>
  <c r="AE62" i="8"/>
  <c r="AE63" i="8" s="1"/>
  <c r="AF62" i="8"/>
  <c r="AG62" i="8"/>
  <c r="AH62" i="8"/>
  <c r="AI62" i="8"/>
  <c r="AJ62" i="8"/>
  <c r="AK62" i="8"/>
  <c r="AL62" i="8"/>
  <c r="AL63" i="8" s="1"/>
  <c r="AM62" i="8"/>
  <c r="AN62" i="8"/>
  <c r="AO62" i="8"/>
  <c r="AP62" i="8"/>
  <c r="AQ62" i="8"/>
  <c r="AR62" i="8"/>
  <c r="AS62" i="8"/>
  <c r="AT62" i="8"/>
  <c r="AT63" i="8" s="1"/>
  <c r="AU62" i="8"/>
  <c r="AU63" i="8" s="1"/>
  <c r="AV62" i="8"/>
  <c r="AW62" i="8"/>
  <c r="AX62" i="8"/>
  <c r="AX63" i="8" s="1"/>
  <c r="AY62" i="8"/>
  <c r="AY63" i="8" s="1"/>
  <c r="AZ62" i="8"/>
  <c r="AZ63" i="8" s="1"/>
  <c r="BA62" i="8"/>
  <c r="BA63" i="8" s="1"/>
  <c r="BB62" i="8"/>
  <c r="BC62" i="8"/>
  <c r="BD62" i="8"/>
  <c r="BD63" i="8" s="1"/>
  <c r="BE62" i="8"/>
  <c r="BE63" i="8" s="1"/>
  <c r="BF62" i="8"/>
  <c r="BF63" i="8" s="1"/>
  <c r="BG62" i="8"/>
  <c r="BG63" i="8" s="1"/>
  <c r="BH62" i="8"/>
  <c r="BI62" i="8"/>
  <c r="BJ62" i="8"/>
  <c r="BK62" i="8"/>
  <c r="BL62" i="8"/>
  <c r="BM62" i="8"/>
  <c r="BM63" i="8" s="1"/>
  <c r="BN62" i="8"/>
  <c r="BN63" i="8" s="1"/>
  <c r="BO62" i="8"/>
  <c r="BO63" i="8" s="1"/>
  <c r="BP62" i="8"/>
  <c r="BQ62" i="8"/>
  <c r="BR62" i="8"/>
  <c r="BS62" i="8"/>
  <c r="BT62" i="8"/>
  <c r="BU62" i="8"/>
  <c r="BU63" i="8" s="1"/>
  <c r="BV62" i="8"/>
  <c r="BV63" i="8" s="1"/>
  <c r="BW62" i="8"/>
  <c r="BX62" i="8"/>
  <c r="BY62" i="8"/>
  <c r="BZ62" i="8"/>
  <c r="CA62" i="8"/>
  <c r="CA63" i="8" s="1"/>
  <c r="CB62" i="8"/>
  <c r="CC62" i="8"/>
  <c r="CC63" i="8" s="1"/>
  <c r="CD62" i="8"/>
  <c r="CE62" i="8"/>
  <c r="CF62" i="8"/>
  <c r="CG62" i="8"/>
  <c r="CH62" i="8"/>
  <c r="CI62" i="8"/>
  <c r="CI63" i="8" s="1"/>
  <c r="CJ62" i="8"/>
  <c r="CK62" i="8"/>
  <c r="CK63" i="8" s="1"/>
  <c r="CL62" i="8"/>
  <c r="CM62" i="8"/>
  <c r="CM63" i="8" s="1"/>
  <c r="CN62" i="8"/>
  <c r="CO62" i="8"/>
  <c r="CP62" i="8"/>
  <c r="CP63" i="8" s="1"/>
  <c r="F62" i="8"/>
  <c r="E62" i="8"/>
  <c r="E63" i="8" s="1"/>
  <c r="M45" i="8"/>
  <c r="P45" i="8"/>
  <c r="U45" i="8"/>
  <c r="V45" i="8"/>
  <c r="Y45" i="8"/>
  <c r="Z45" i="8"/>
  <c r="AA45" i="8"/>
  <c r="AA13" i="8" s="1"/>
  <c r="AD45" i="8"/>
  <c r="AD13" i="8" s="1"/>
  <c r="AE45" i="8"/>
  <c r="AE13" i="8" s="1"/>
  <c r="AL45" i="8"/>
  <c r="AL13" i="8" s="1"/>
  <c r="AT45" i="8"/>
  <c r="AT13" i="8" s="1"/>
  <c r="AU45" i="8"/>
  <c r="AU13" i="8" s="1"/>
  <c r="AX45" i="8"/>
  <c r="AY45" i="8"/>
  <c r="AZ45" i="8"/>
  <c r="BA45" i="8"/>
  <c r="BD45" i="8"/>
  <c r="BD13" i="8" s="1"/>
  <c r="BE45" i="8"/>
  <c r="BF45" i="8"/>
  <c r="BF13" i="8" s="1"/>
  <c r="BG45" i="8"/>
  <c r="BG13" i="8" s="1"/>
  <c r="BM45" i="8"/>
  <c r="BM13" i="8" s="1"/>
  <c r="BN45" i="8"/>
  <c r="BO45" i="8"/>
  <c r="BO13" i="8" s="1"/>
  <c r="BU45" i="8"/>
  <c r="BU13" i="8" s="1"/>
  <c r="BV45" i="8"/>
  <c r="BV13" i="8" s="1"/>
  <c r="CA45" i="8"/>
  <c r="CA13" i="8" s="1"/>
  <c r="CC45" i="8"/>
  <c r="CC13" i="8" s="1"/>
  <c r="CI45" i="8"/>
  <c r="CI13" i="8" s="1"/>
  <c r="CK45" i="8"/>
  <c r="CK13" i="8" s="1"/>
  <c r="CM45" i="8"/>
  <c r="CM13" i="8" s="1"/>
  <c r="CP45" i="8"/>
  <c r="CP13" i="8" s="1"/>
  <c r="G45" i="8"/>
  <c r="H45" i="8"/>
  <c r="I45" i="8"/>
  <c r="E45" i="8"/>
  <c r="E13" i="8" s="1"/>
  <c r="E42" i="8"/>
  <c r="E60" i="8" s="1"/>
  <c r="E24" i="8"/>
  <c r="E61" i="8" s="1"/>
  <c r="BN13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Q31" i="8"/>
  <c r="Q45" i="8" s="1"/>
  <c r="R31" i="8"/>
  <c r="S31" i="8"/>
  <c r="T31" i="8"/>
  <c r="T45" i="8" s="1"/>
  <c r="U31" i="8"/>
  <c r="V31" i="8"/>
  <c r="W31" i="8"/>
  <c r="X31" i="8"/>
  <c r="X45" i="8" s="1"/>
  <c r="Y31" i="8"/>
  <c r="Z31" i="8"/>
  <c r="AA31" i="8"/>
  <c r="AB31" i="8"/>
  <c r="AB45" i="8" s="1"/>
  <c r="AC31" i="8"/>
  <c r="AC45" i="8" s="1"/>
  <c r="AC13" i="8" s="1"/>
  <c r="AD31" i="8"/>
  <c r="AE31" i="8"/>
  <c r="AF31" i="8"/>
  <c r="AF45" i="8" s="1"/>
  <c r="AG31" i="8"/>
  <c r="AG45" i="8" s="1"/>
  <c r="AH31" i="8"/>
  <c r="AH45" i="8" s="1"/>
  <c r="AI31" i="8"/>
  <c r="AJ31" i="8"/>
  <c r="AJ45" i="8" s="1"/>
  <c r="AK31" i="8"/>
  <c r="AK45" i="8" s="1"/>
  <c r="AL31" i="8"/>
  <c r="AM31" i="8"/>
  <c r="AN31" i="8"/>
  <c r="AN45" i="8" s="1"/>
  <c r="AO31" i="8"/>
  <c r="AO45" i="8" s="1"/>
  <c r="AP31" i="8"/>
  <c r="AP45" i="8" s="1"/>
  <c r="AQ31" i="8"/>
  <c r="AQ45" i="8" s="1"/>
  <c r="AR31" i="8"/>
  <c r="AR45" i="8" s="1"/>
  <c r="AS31" i="8"/>
  <c r="AS45" i="8" s="1"/>
  <c r="AT31" i="8"/>
  <c r="AU31" i="8"/>
  <c r="AV31" i="8"/>
  <c r="AV45" i="8" s="1"/>
  <c r="AW31" i="8"/>
  <c r="AW45" i="8" s="1"/>
  <c r="AX31" i="8"/>
  <c r="AY31" i="8"/>
  <c r="AZ31" i="8"/>
  <c r="BA31" i="8"/>
  <c r="BB31" i="8"/>
  <c r="BC31" i="8"/>
  <c r="BC45" i="8" s="1"/>
  <c r="BD31" i="8"/>
  <c r="BE31" i="8"/>
  <c r="BF31" i="8"/>
  <c r="BG31" i="8"/>
  <c r="BH31" i="8"/>
  <c r="BH45" i="8" s="1"/>
  <c r="BI31" i="8"/>
  <c r="BI45" i="8" s="1"/>
  <c r="BI13" i="8" s="1"/>
  <c r="BJ31" i="8"/>
  <c r="BJ45" i="8" s="1"/>
  <c r="BK31" i="8"/>
  <c r="BL31" i="8"/>
  <c r="BL45" i="8" s="1"/>
  <c r="BM31" i="8"/>
  <c r="BN31" i="8"/>
  <c r="BO31" i="8"/>
  <c r="BP31" i="8"/>
  <c r="BP45" i="8" s="1"/>
  <c r="BQ31" i="8"/>
  <c r="BQ45" i="8" s="1"/>
  <c r="BR31" i="8"/>
  <c r="BR45" i="8" s="1"/>
  <c r="BR13" i="8" s="1"/>
  <c r="BS31" i="8"/>
  <c r="BS45" i="8" s="1"/>
  <c r="BT31" i="8"/>
  <c r="BT45" i="8" s="1"/>
  <c r="BU31" i="8"/>
  <c r="BV31" i="8"/>
  <c r="BW31" i="8"/>
  <c r="BX31" i="8"/>
  <c r="BX45" i="8" s="1"/>
  <c r="BY31" i="8"/>
  <c r="BY45" i="8" s="1"/>
  <c r="BZ31" i="8"/>
  <c r="BZ45" i="8" s="1"/>
  <c r="BZ13" i="8" s="1"/>
  <c r="CA31" i="8"/>
  <c r="CB31" i="8"/>
  <c r="CB45" i="8" s="1"/>
  <c r="CC31" i="8"/>
  <c r="CD31" i="8"/>
  <c r="CD45" i="8" s="1"/>
  <c r="CD13" i="8" s="1"/>
  <c r="CE31" i="8"/>
  <c r="CE45" i="8" s="1"/>
  <c r="CF31" i="8"/>
  <c r="CF45" i="8" s="1"/>
  <c r="CG31" i="8"/>
  <c r="CG45" i="8" s="1"/>
  <c r="CH31" i="8"/>
  <c r="CH45" i="8" s="1"/>
  <c r="CH13" i="8" s="1"/>
  <c r="CI31" i="8"/>
  <c r="CJ31" i="8"/>
  <c r="CJ45" i="8" s="1"/>
  <c r="CK31" i="8"/>
  <c r="CL31" i="8"/>
  <c r="CL45" i="8" s="1"/>
  <c r="CL13" i="8" s="1"/>
  <c r="CM31" i="8"/>
  <c r="CN31" i="8"/>
  <c r="CN45" i="8" s="1"/>
  <c r="CO31" i="8"/>
  <c r="CO45" i="8" s="1"/>
  <c r="CP31" i="8"/>
  <c r="AP38" i="8" l="1"/>
  <c r="U13" i="8"/>
  <c r="AQ38" i="8"/>
  <c r="CJ38" i="8"/>
  <c r="AF38" i="8"/>
  <c r="BP38" i="8"/>
  <c r="CN38" i="8"/>
  <c r="CF38" i="8"/>
  <c r="BX38" i="8"/>
  <c r="BT38" i="8"/>
  <c r="BH38" i="8"/>
  <c r="BD38" i="8"/>
  <c r="AZ38" i="8"/>
  <c r="AV38" i="8"/>
  <c r="AR38" i="8"/>
  <c r="AJ38" i="8"/>
  <c r="AB38" i="8"/>
  <c r="AX13" i="8"/>
  <c r="AW38" i="8"/>
  <c r="CK38" i="8"/>
  <c r="BU38" i="8"/>
  <c r="BE38" i="8"/>
  <c r="AS38" i="8"/>
  <c r="AO38" i="8"/>
  <c r="AK38" i="8"/>
  <c r="AG38" i="8"/>
  <c r="AC38" i="8"/>
  <c r="Y38" i="8"/>
  <c r="U38" i="8"/>
  <c r="Q38" i="8"/>
  <c r="AL38" i="8"/>
  <c r="V13" i="8"/>
  <c r="CP38" i="8"/>
  <c r="CL38" i="8"/>
  <c r="CH38" i="8"/>
  <c r="CD38" i="8"/>
  <c r="BZ38" i="8"/>
  <c r="BV38" i="8"/>
  <c r="BR38" i="8"/>
  <c r="BN38" i="8"/>
  <c r="BJ38" i="8"/>
  <c r="BF38" i="8"/>
  <c r="BB38" i="8"/>
  <c r="AX38" i="8"/>
  <c r="AT38" i="8"/>
  <c r="AD38" i="8"/>
  <c r="V38" i="8"/>
  <c r="AH38" i="8"/>
  <c r="CM38" i="8"/>
  <c r="CA38" i="8"/>
  <c r="BG38" i="8"/>
  <c r="AY13" i="8"/>
  <c r="AU38" i="8"/>
  <c r="AE38" i="8"/>
  <c r="AA38" i="8"/>
  <c r="W38" i="8"/>
  <c r="CO13" i="8"/>
  <c r="CG13" i="8"/>
  <c r="BY13" i="8"/>
  <c r="BQ13" i="8"/>
  <c r="BJ13" i="8"/>
  <c r="AP13" i="8"/>
  <c r="AH13" i="8"/>
  <c r="CN13" i="8"/>
  <c r="CJ13" i="8"/>
  <c r="CF13" i="8"/>
  <c r="CB13" i="8"/>
  <c r="BX13" i="8"/>
  <c r="BT13" i="8"/>
  <c r="BP13" i="8"/>
  <c r="BL13" i="8"/>
  <c r="BH13" i="8"/>
  <c r="AN13" i="8"/>
  <c r="AF13" i="8"/>
  <c r="AB13" i="8"/>
  <c r="CE13" i="8"/>
  <c r="BW38" i="8"/>
  <c r="BW45" i="8"/>
  <c r="BS13" i="8"/>
  <c r="BK45" i="8"/>
  <c r="BK38" i="8"/>
  <c r="BC13" i="8"/>
  <c r="AQ13" i="8"/>
  <c r="AM45" i="8"/>
  <c r="AM13" i="8" s="1"/>
  <c r="AM38" i="8"/>
  <c r="AI38" i="8"/>
  <c r="AI45" i="8"/>
  <c r="AI13" i="8" s="1"/>
  <c r="S38" i="8"/>
  <c r="S45" i="8"/>
  <c r="S13" i="8" s="1"/>
  <c r="AR13" i="8"/>
  <c r="AJ13" i="8"/>
  <c r="Z38" i="8"/>
  <c r="R38" i="8"/>
  <c r="BE13" i="8"/>
  <c r="R45" i="8"/>
  <c r="R13" i="8" s="1"/>
  <c r="AV13" i="8"/>
  <c r="CI38" i="8"/>
  <c r="CE38" i="8"/>
  <c r="BS38" i="8"/>
  <c r="BO38" i="8"/>
  <c r="BC38" i="8"/>
  <c r="AY38" i="8"/>
  <c r="CO38" i="8"/>
  <c r="CG38" i="8"/>
  <c r="CC38" i="8"/>
  <c r="BY38" i="8"/>
  <c r="BQ38" i="8"/>
  <c r="BM38" i="8"/>
  <c r="BI38" i="8"/>
  <c r="BA38" i="8"/>
  <c r="AK13" i="8"/>
  <c r="BB45" i="8"/>
  <c r="W45" i="8"/>
  <c r="W13" i="8" s="1"/>
  <c r="AZ13" i="8"/>
  <c r="AN38" i="8"/>
  <c r="X38" i="8"/>
  <c r="T13" i="8"/>
  <c r="AG13" i="8"/>
  <c r="CB38" i="8"/>
  <c r="BL38" i="8"/>
  <c r="X13" i="8"/>
  <c r="T38" i="8"/>
  <c r="Z13" i="8"/>
  <c r="BA13" i="8"/>
  <c r="AW13" i="8"/>
  <c r="AS13" i="8"/>
  <c r="AO13" i="8"/>
  <c r="Y13" i="8"/>
  <c r="Q13" i="8"/>
  <c r="P45" i="7"/>
  <c r="O45" i="7"/>
  <c r="N45" i="7"/>
  <c r="M45" i="7"/>
  <c r="L45" i="7"/>
  <c r="K45" i="7"/>
  <c r="J45" i="7"/>
  <c r="I45" i="7"/>
  <c r="H45" i="7"/>
  <c r="G45" i="7"/>
  <c r="F45" i="7"/>
  <c r="E45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P21" i="7"/>
  <c r="P29" i="7" s="1"/>
  <c r="O21" i="7"/>
  <c r="O29" i="7" s="1"/>
  <c r="N21" i="7"/>
  <c r="N29" i="7" s="1"/>
  <c r="M21" i="7"/>
  <c r="M29" i="7" s="1"/>
  <c r="M9" i="7" s="1"/>
  <c r="L21" i="7"/>
  <c r="L29" i="7" s="1"/>
  <c r="K21" i="7"/>
  <c r="K29" i="7" s="1"/>
  <c r="J21" i="7"/>
  <c r="J29" i="7" s="1"/>
  <c r="I21" i="7"/>
  <c r="I29" i="7" s="1"/>
  <c r="I9" i="7" s="1"/>
  <c r="H21" i="7"/>
  <c r="H29" i="7" s="1"/>
  <c r="G21" i="7"/>
  <c r="G29" i="7" s="1"/>
  <c r="F21" i="7"/>
  <c r="F29" i="7" s="1"/>
  <c r="E21" i="7"/>
  <c r="E29" i="7" s="1"/>
  <c r="E9" i="7" s="1"/>
  <c r="D21" i="7"/>
  <c r="D19" i="7"/>
  <c r="E17" i="7"/>
  <c r="E15" i="7"/>
  <c r="E44" i="7" s="1"/>
  <c r="P13" i="7"/>
  <c r="O13" i="7"/>
  <c r="N13" i="7"/>
  <c r="M13" i="7"/>
  <c r="L13" i="7"/>
  <c r="K13" i="7"/>
  <c r="J13" i="7"/>
  <c r="I13" i="7"/>
  <c r="H13" i="7"/>
  <c r="G13" i="7"/>
  <c r="F13" i="7"/>
  <c r="E13" i="7"/>
  <c r="E14" i="7" s="1"/>
  <c r="D13" i="7"/>
  <c r="E26" i="7" l="1"/>
  <c r="E25" i="7" s="1"/>
  <c r="BW13" i="8"/>
  <c r="BB13" i="8"/>
  <c r="BK13" i="8"/>
  <c r="G9" i="7"/>
  <c r="H9" i="7"/>
  <c r="L9" i="7"/>
  <c r="P9" i="7"/>
  <c r="K9" i="7"/>
  <c r="E33" i="7"/>
  <c r="F15" i="7"/>
  <c r="F44" i="7" s="1"/>
  <c r="F14" i="7"/>
  <c r="O9" i="7"/>
  <c r="F9" i="7"/>
  <c r="J9" i="7"/>
  <c r="N9" i="7"/>
  <c r="E32" i="7"/>
  <c r="E19" i="7"/>
  <c r="F17" i="7"/>
  <c r="F27" i="7" s="1"/>
  <c r="F25" i="7"/>
  <c r="G24" i="7" s="1"/>
  <c r="E24" i="7"/>
  <c r="I26" i="7"/>
  <c r="E27" i="7"/>
  <c r="F24" i="7"/>
  <c r="F26" i="7"/>
  <c r="J26" i="7"/>
  <c r="N26" i="7"/>
  <c r="G26" i="7"/>
  <c r="K26" i="7"/>
  <c r="O26" i="7"/>
  <c r="M26" i="7"/>
  <c r="H26" i="7"/>
  <c r="L26" i="7"/>
  <c r="P26" i="7"/>
  <c r="G15" i="7" l="1"/>
  <c r="G44" i="7" s="1"/>
  <c r="G14" i="7"/>
  <c r="F33" i="7"/>
  <c r="E34" i="7"/>
  <c r="E35" i="7" s="1"/>
  <c r="F19" i="7"/>
  <c r="G17" i="7"/>
  <c r="G27" i="7" s="1"/>
  <c r="G25" i="7"/>
  <c r="F32" i="7"/>
  <c r="E43" i="7" l="1"/>
  <c r="E46" i="7" s="1"/>
  <c r="E47" i="7"/>
  <c r="H25" i="7"/>
  <c r="G32" i="7"/>
  <c r="G19" i="7"/>
  <c r="H17" i="7"/>
  <c r="H27" i="7" s="1"/>
  <c r="H24" i="7"/>
  <c r="G33" i="7"/>
  <c r="H15" i="7"/>
  <c r="H44" i="7" s="1"/>
  <c r="H14" i="7"/>
  <c r="F34" i="7"/>
  <c r="F35" i="7" s="1"/>
  <c r="F39" i="7" s="1"/>
  <c r="F40" i="7" s="1"/>
  <c r="E39" i="7"/>
  <c r="E40" i="7" s="1"/>
  <c r="G34" i="7" l="1"/>
  <c r="G35" i="7" s="1"/>
  <c r="H33" i="7"/>
  <c r="I15" i="7"/>
  <c r="I44" i="7" s="1"/>
  <c r="I14" i="7"/>
  <c r="H32" i="7"/>
  <c r="H19" i="7"/>
  <c r="I17" i="7"/>
  <c r="I27" i="7" s="1"/>
  <c r="I25" i="7"/>
  <c r="I24" i="7"/>
  <c r="F47" i="7"/>
  <c r="F43" i="7"/>
  <c r="F46" i="7" s="1"/>
  <c r="I19" i="7" l="1"/>
  <c r="J17" i="7"/>
  <c r="J27" i="7" s="1"/>
  <c r="I32" i="7"/>
  <c r="J25" i="7"/>
  <c r="J24" i="7"/>
  <c r="H34" i="7"/>
  <c r="H35" i="7" s="1"/>
  <c r="G43" i="7"/>
  <c r="G46" i="7" s="1"/>
  <c r="G47" i="7"/>
  <c r="J15" i="7"/>
  <c r="J44" i="7" s="1"/>
  <c r="J14" i="7"/>
  <c r="I33" i="7"/>
  <c r="G39" i="7"/>
  <c r="G40" i="7" s="1"/>
  <c r="K15" i="7" l="1"/>
  <c r="K44" i="7" s="1"/>
  <c r="K14" i="7"/>
  <c r="J33" i="7"/>
  <c r="H47" i="7"/>
  <c r="H43" i="7"/>
  <c r="H46" i="7" s="1"/>
  <c r="I34" i="7"/>
  <c r="I35" i="7" s="1"/>
  <c r="I39" i="7" s="1"/>
  <c r="I40" i="7" s="1"/>
  <c r="H39" i="7"/>
  <c r="H40" i="7" s="1"/>
  <c r="J19" i="7"/>
  <c r="K17" i="7"/>
  <c r="K27" i="7" s="1"/>
  <c r="K25" i="7"/>
  <c r="J32" i="7"/>
  <c r="K24" i="7"/>
  <c r="L25" i="7" l="1"/>
  <c r="K19" i="7"/>
  <c r="L17" i="7"/>
  <c r="L27" i="7" s="1"/>
  <c r="K32" i="7"/>
  <c r="L24" i="7"/>
  <c r="I43" i="7"/>
  <c r="I46" i="7" s="1"/>
  <c r="I47" i="7"/>
  <c r="L15" i="7"/>
  <c r="L44" i="7" s="1"/>
  <c r="L14" i="7"/>
  <c r="K33" i="7"/>
  <c r="J39" i="7"/>
  <c r="J40" i="7" s="1"/>
  <c r="J34" i="7"/>
  <c r="J35" i="7" s="1"/>
  <c r="K34" i="7" l="1"/>
  <c r="K35" i="7" s="1"/>
  <c r="L33" i="7"/>
  <c r="M15" i="7"/>
  <c r="M44" i="7" s="1"/>
  <c r="M14" i="7"/>
  <c r="J47" i="7"/>
  <c r="J43" i="7"/>
  <c r="J46" i="7" s="1"/>
  <c r="L32" i="7"/>
  <c r="M25" i="7"/>
  <c r="L19" i="7"/>
  <c r="M17" i="7"/>
  <c r="M27" i="7" s="1"/>
  <c r="M24" i="7"/>
  <c r="K47" i="7" l="1"/>
  <c r="K43" i="7"/>
  <c r="K46" i="7" s="1"/>
  <c r="L34" i="7"/>
  <c r="L35" i="7" s="1"/>
  <c r="M19" i="7"/>
  <c r="N17" i="7"/>
  <c r="N27" i="7" s="1"/>
  <c r="N25" i="7"/>
  <c r="M32" i="7"/>
  <c r="N24" i="7"/>
  <c r="N15" i="7"/>
  <c r="N44" i="7" s="1"/>
  <c r="N14" i="7"/>
  <c r="M33" i="7"/>
  <c r="K39" i="7"/>
  <c r="K40" i="7" s="1"/>
  <c r="O15" i="7" l="1"/>
  <c r="O44" i="7" s="1"/>
  <c r="O14" i="7"/>
  <c r="N33" i="7"/>
  <c r="L43" i="7"/>
  <c r="L46" i="7" s="1"/>
  <c r="L47" i="7"/>
  <c r="L39" i="7"/>
  <c r="L40" i="7" s="1"/>
  <c r="N19" i="7"/>
  <c r="O17" i="7"/>
  <c r="O27" i="7" s="1"/>
  <c r="O25" i="7"/>
  <c r="N32" i="7"/>
  <c r="O24" i="7"/>
  <c r="M34" i="7"/>
  <c r="M35" i="7" s="1"/>
  <c r="N34" i="7" l="1"/>
  <c r="N35" i="7" s="1"/>
  <c r="O33" i="7"/>
  <c r="P15" i="7"/>
  <c r="P44" i="7" s="1"/>
  <c r="P14" i="7"/>
  <c r="P33" i="7" s="1"/>
  <c r="M47" i="7"/>
  <c r="M43" i="7"/>
  <c r="M46" i="7" s="1"/>
  <c r="M39" i="7"/>
  <c r="M40" i="7" s="1"/>
  <c r="P25" i="7"/>
  <c r="O19" i="7"/>
  <c r="O32" i="7"/>
  <c r="P17" i="7"/>
  <c r="P27" i="7" s="1"/>
  <c r="P24" i="7"/>
  <c r="O34" i="7" l="1"/>
  <c r="O35" i="7" s="1"/>
  <c r="N43" i="7"/>
  <c r="N46" i="7" s="1"/>
  <c r="N47" i="7"/>
  <c r="P32" i="7"/>
  <c r="P19" i="7"/>
  <c r="N39" i="7"/>
  <c r="N40" i="7" s="1"/>
  <c r="O47" i="7" l="1"/>
  <c r="O43" i="7"/>
  <c r="O46" i="7" s="1"/>
  <c r="P34" i="7"/>
  <c r="P35" i="7" s="1"/>
  <c r="O39" i="7"/>
  <c r="O40" i="7" s="1"/>
  <c r="P43" i="7" l="1"/>
  <c r="P46" i="7" s="1"/>
  <c r="P47" i="7"/>
  <c r="P39" i="7"/>
  <c r="P40" i="7" s="1"/>
  <c r="D36" i="8"/>
  <c r="P31" i="8"/>
  <c r="O31" i="8"/>
  <c r="O45" i="8" s="1"/>
  <c r="N31" i="8"/>
  <c r="M31" i="8"/>
  <c r="L31" i="8"/>
  <c r="K31" i="8"/>
  <c r="K45" i="8" s="1"/>
  <c r="J31" i="8"/>
  <c r="I31" i="8"/>
  <c r="H31" i="8"/>
  <c r="H38" i="8" s="1"/>
  <c r="G31" i="8"/>
  <c r="G38" i="8" s="1"/>
  <c r="F31" i="8"/>
  <c r="E31" i="8"/>
  <c r="D31" i="8"/>
  <c r="D40" i="8"/>
  <c r="E30" i="8"/>
  <c r="E43" i="8" s="1"/>
  <c r="P22" i="8"/>
  <c r="O22" i="8"/>
  <c r="N22" i="8"/>
  <c r="M22" i="8"/>
  <c r="L22" i="8"/>
  <c r="K22" i="8"/>
  <c r="J22" i="8"/>
  <c r="I22" i="8"/>
  <c r="H22" i="8"/>
  <c r="G22" i="8"/>
  <c r="F22" i="8"/>
  <c r="E22" i="8"/>
  <c r="E23" i="8" s="1"/>
  <c r="E46" i="8" s="1"/>
  <c r="D22" i="8"/>
  <c r="F38" i="8" l="1"/>
  <c r="F45" i="8"/>
  <c r="F13" i="8" s="1"/>
  <c r="J38" i="8"/>
  <c r="J45" i="8"/>
  <c r="J13" i="8" s="1"/>
  <c r="N38" i="8"/>
  <c r="N45" i="8"/>
  <c r="N13" i="8" s="1"/>
  <c r="E26" i="8"/>
  <c r="F24" i="8"/>
  <c r="F61" i="8" s="1"/>
  <c r="L38" i="8"/>
  <c r="L45" i="8"/>
  <c r="L13" i="8" s="1"/>
  <c r="P38" i="8"/>
  <c r="K38" i="8"/>
  <c r="O38" i="8"/>
  <c r="E38" i="8"/>
  <c r="E39" i="8" s="1"/>
  <c r="F42" i="8" s="1"/>
  <c r="F60" i="8" s="1"/>
  <c r="F63" i="8" s="1"/>
  <c r="I38" i="8"/>
  <c r="M38" i="8"/>
  <c r="G13" i="8"/>
  <c r="K13" i="8"/>
  <c r="O13" i="8"/>
  <c r="H13" i="8"/>
  <c r="P13" i="8"/>
  <c r="I13" i="8"/>
  <c r="M13" i="8"/>
  <c r="E50" i="8"/>
  <c r="E57" i="8" s="1"/>
  <c r="F23" i="8"/>
  <c r="F26" i="8" l="1"/>
  <c r="G24" i="8"/>
  <c r="G61" i="8" s="1"/>
  <c r="G23" i="8"/>
  <c r="F50" i="8"/>
  <c r="G26" i="8" l="1"/>
  <c r="H24" i="8"/>
  <c r="H61" i="8" s="1"/>
  <c r="G50" i="8"/>
  <c r="H23" i="8"/>
  <c r="H26" i="8" l="1"/>
  <c r="I24" i="8"/>
  <c r="I61" i="8" s="1"/>
  <c r="H50" i="8"/>
  <c r="I23" i="8"/>
  <c r="I26" i="8" l="1"/>
  <c r="J24" i="8"/>
  <c r="J61" i="8" s="1"/>
  <c r="J23" i="8"/>
  <c r="I50" i="8"/>
  <c r="D21" i="5"/>
  <c r="J26" i="8" l="1"/>
  <c r="K24" i="8"/>
  <c r="K61" i="8" s="1"/>
  <c r="K23" i="8"/>
  <c r="J50" i="8"/>
  <c r="F33" i="4"/>
  <c r="G33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19" i="4"/>
  <c r="G19" i="4" s="1"/>
  <c r="F20" i="4"/>
  <c r="G20" i="4" s="1"/>
  <c r="F21" i="4"/>
  <c r="G21" i="4" s="1"/>
  <c r="F22" i="4"/>
  <c r="G22" i="4" s="1"/>
  <c r="F23" i="4"/>
  <c r="G23" i="4" s="1"/>
  <c r="F24" i="4"/>
  <c r="G24" i="4" s="1"/>
  <c r="F25" i="4"/>
  <c r="G25" i="4" s="1"/>
  <c r="F26" i="4"/>
  <c r="G26" i="4" s="1"/>
  <c r="F27" i="4"/>
  <c r="G27" i="4" s="1"/>
  <c r="F28" i="4"/>
  <c r="G28" i="4" s="1"/>
  <c r="F29" i="4"/>
  <c r="G29" i="4" s="1"/>
  <c r="F30" i="4"/>
  <c r="G30" i="4" s="1"/>
  <c r="F31" i="4"/>
  <c r="G31" i="4" s="1"/>
  <c r="F32" i="4"/>
  <c r="G32" i="4" s="1"/>
  <c r="F5" i="4"/>
  <c r="G5" i="4" s="1"/>
  <c r="F6" i="4"/>
  <c r="G6" i="4" s="1"/>
  <c r="F7" i="4"/>
  <c r="G7" i="4" s="1"/>
  <c r="F8" i="4"/>
  <c r="G8" i="4" s="1"/>
  <c r="F9" i="4"/>
  <c r="G9" i="4" s="1"/>
  <c r="F10" i="4"/>
  <c r="G10" i="4" s="1"/>
  <c r="F11" i="4"/>
  <c r="G11" i="4" s="1"/>
  <c r="F12" i="4"/>
  <c r="G12" i="4" s="1"/>
  <c r="F4" i="4"/>
  <c r="G4" i="4" s="1"/>
  <c r="K26" i="8" l="1"/>
  <c r="L24" i="8"/>
  <c r="L61" i="8" s="1"/>
  <c r="L23" i="8"/>
  <c r="K50" i="8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4" i="3"/>
  <c r="L26" i="8" l="1"/>
  <c r="M24" i="8"/>
  <c r="M61" i="8" s="1"/>
  <c r="L50" i="8"/>
  <c r="M23" i="8"/>
  <c r="P4" i="3"/>
  <c r="O4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L5" i="3"/>
  <c r="M4" i="3"/>
  <c r="L4" i="3"/>
  <c r="M26" i="8" l="1"/>
  <c r="N24" i="8"/>
  <c r="N61" i="8" s="1"/>
  <c r="N23" i="8"/>
  <c r="M50" i="8"/>
  <c r="I5" i="3"/>
  <c r="O5" i="3" s="1"/>
  <c r="P5" i="3"/>
  <c r="S5" i="3"/>
  <c r="K35" i="3"/>
  <c r="M35" i="3"/>
  <c r="N4" i="3"/>
  <c r="L35" i="2"/>
  <c r="N33" i="2"/>
  <c r="X33" i="2" s="1"/>
  <c r="M33" i="2"/>
  <c r="N32" i="2"/>
  <c r="X32" i="2" s="1"/>
  <c r="M32" i="2"/>
  <c r="N31" i="2"/>
  <c r="X31" i="2" s="1"/>
  <c r="M31" i="2"/>
  <c r="N30" i="2"/>
  <c r="X30" i="2" s="1"/>
  <c r="M30" i="2"/>
  <c r="N29" i="2"/>
  <c r="X29" i="2" s="1"/>
  <c r="M29" i="2"/>
  <c r="N28" i="2"/>
  <c r="X28" i="2" s="1"/>
  <c r="M28" i="2"/>
  <c r="N27" i="2"/>
  <c r="X27" i="2" s="1"/>
  <c r="M27" i="2"/>
  <c r="N26" i="2"/>
  <c r="X26" i="2" s="1"/>
  <c r="M26" i="2"/>
  <c r="N25" i="2"/>
  <c r="X25" i="2" s="1"/>
  <c r="M25" i="2"/>
  <c r="N24" i="2"/>
  <c r="X24" i="2" s="1"/>
  <c r="M24" i="2"/>
  <c r="N23" i="2"/>
  <c r="X23" i="2" s="1"/>
  <c r="M23" i="2"/>
  <c r="N22" i="2"/>
  <c r="X22" i="2" s="1"/>
  <c r="M22" i="2"/>
  <c r="N21" i="2"/>
  <c r="X21" i="2" s="1"/>
  <c r="M21" i="2"/>
  <c r="N20" i="2"/>
  <c r="X20" i="2" s="1"/>
  <c r="M20" i="2"/>
  <c r="N19" i="2"/>
  <c r="X19" i="2" s="1"/>
  <c r="M19" i="2"/>
  <c r="N18" i="2"/>
  <c r="X18" i="2" s="1"/>
  <c r="M18" i="2"/>
  <c r="N17" i="2"/>
  <c r="X17" i="2" s="1"/>
  <c r="M17" i="2"/>
  <c r="N16" i="2"/>
  <c r="X16" i="2" s="1"/>
  <c r="M16" i="2"/>
  <c r="N15" i="2"/>
  <c r="X15" i="2" s="1"/>
  <c r="M15" i="2"/>
  <c r="N14" i="2"/>
  <c r="X14" i="2" s="1"/>
  <c r="M14" i="2"/>
  <c r="N13" i="2"/>
  <c r="X13" i="2" s="1"/>
  <c r="M13" i="2"/>
  <c r="N12" i="2"/>
  <c r="X12" i="2" s="1"/>
  <c r="M12" i="2"/>
  <c r="N11" i="2"/>
  <c r="X11" i="2" s="1"/>
  <c r="M11" i="2"/>
  <c r="N10" i="2"/>
  <c r="X10" i="2" s="1"/>
  <c r="M10" i="2"/>
  <c r="N9" i="2"/>
  <c r="X9" i="2" s="1"/>
  <c r="M9" i="2"/>
  <c r="N8" i="2"/>
  <c r="X8" i="2" s="1"/>
  <c r="M8" i="2"/>
  <c r="N7" i="2"/>
  <c r="X7" i="2" s="1"/>
  <c r="M7" i="2"/>
  <c r="N6" i="2"/>
  <c r="X6" i="2" s="1"/>
  <c r="M6" i="2"/>
  <c r="N5" i="2"/>
  <c r="X5" i="2" s="1"/>
  <c r="M5" i="2"/>
  <c r="N4" i="2"/>
  <c r="Q4" i="2" s="1"/>
  <c r="K4" i="2" s="1"/>
  <c r="M4" i="2"/>
  <c r="N26" i="8" l="1"/>
  <c r="O24" i="8"/>
  <c r="O61" i="8" s="1"/>
  <c r="I6" i="3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X4" i="2"/>
  <c r="O23" i="8"/>
  <c r="N50" i="8"/>
  <c r="P6" i="3"/>
  <c r="S35" i="3"/>
  <c r="N5" i="3"/>
  <c r="I4" i="2"/>
  <c r="J4" i="2"/>
  <c r="S4" i="2" s="1"/>
  <c r="N35" i="2"/>
  <c r="Q5" i="2"/>
  <c r="J35" i="1"/>
  <c r="K28" i="1"/>
  <c r="L28" i="1"/>
  <c r="V28" i="1" s="1"/>
  <c r="K29" i="1"/>
  <c r="L29" i="1"/>
  <c r="V29" i="1" s="1"/>
  <c r="K30" i="1"/>
  <c r="L30" i="1"/>
  <c r="V30" i="1" s="1"/>
  <c r="K31" i="1"/>
  <c r="L31" i="1"/>
  <c r="V31" i="1" s="1"/>
  <c r="K32" i="1"/>
  <c r="L32" i="1"/>
  <c r="V32" i="1" s="1"/>
  <c r="K33" i="1"/>
  <c r="L33" i="1"/>
  <c r="K8" i="1"/>
  <c r="L8" i="1"/>
  <c r="V8" i="1" s="1"/>
  <c r="K9" i="1"/>
  <c r="L9" i="1"/>
  <c r="K10" i="1"/>
  <c r="L10" i="1"/>
  <c r="V10" i="1" s="1"/>
  <c r="K11" i="1"/>
  <c r="L11" i="1"/>
  <c r="K12" i="1"/>
  <c r="L12" i="1"/>
  <c r="V12" i="1" s="1"/>
  <c r="K13" i="1"/>
  <c r="L13" i="1"/>
  <c r="V13" i="1" s="1"/>
  <c r="K14" i="1"/>
  <c r="L14" i="1"/>
  <c r="V14" i="1" s="1"/>
  <c r="K15" i="1"/>
  <c r="L15" i="1"/>
  <c r="V15" i="1" s="1"/>
  <c r="K16" i="1"/>
  <c r="L16" i="1"/>
  <c r="V16" i="1" s="1"/>
  <c r="K17" i="1"/>
  <c r="L17" i="1"/>
  <c r="K18" i="1"/>
  <c r="L18" i="1"/>
  <c r="V18" i="1" s="1"/>
  <c r="K19" i="1"/>
  <c r="L19" i="1"/>
  <c r="K20" i="1"/>
  <c r="L20" i="1"/>
  <c r="V20" i="1" s="1"/>
  <c r="K21" i="1"/>
  <c r="L21" i="1"/>
  <c r="V21" i="1" s="1"/>
  <c r="K22" i="1"/>
  <c r="L22" i="1"/>
  <c r="V22" i="1" s="1"/>
  <c r="K23" i="1"/>
  <c r="L23" i="1"/>
  <c r="V23" i="1" s="1"/>
  <c r="K24" i="1"/>
  <c r="L24" i="1"/>
  <c r="V24" i="1" s="1"/>
  <c r="K25" i="1"/>
  <c r="L25" i="1"/>
  <c r="K26" i="1"/>
  <c r="L26" i="1"/>
  <c r="V26" i="1" s="1"/>
  <c r="K27" i="1"/>
  <c r="L27" i="1"/>
  <c r="K7" i="1"/>
  <c r="L7" i="1"/>
  <c r="K6" i="1"/>
  <c r="L6" i="1"/>
  <c r="V6" i="1" s="1"/>
  <c r="K5" i="1"/>
  <c r="L5" i="1"/>
  <c r="V5" i="1" s="1"/>
  <c r="L4" i="1"/>
  <c r="V4" i="1" s="1"/>
  <c r="K4" i="1"/>
  <c r="O26" i="8" l="1"/>
  <c r="P24" i="8"/>
  <c r="P61" i="8" s="1"/>
  <c r="O6" i="3"/>
  <c r="O50" i="8"/>
  <c r="P23" i="8"/>
  <c r="O4" i="1"/>
  <c r="I4" i="1" s="1"/>
  <c r="H4" i="1" s="1"/>
  <c r="N4" i="1" s="1"/>
  <c r="S4" i="1" s="1"/>
  <c r="P7" i="3"/>
  <c r="O7" i="3"/>
  <c r="N6" i="3"/>
  <c r="P4" i="2"/>
  <c r="U4" i="2" s="1"/>
  <c r="R4" i="2"/>
  <c r="O4" i="2"/>
  <c r="T4" i="2" s="1"/>
  <c r="W4" i="2"/>
  <c r="Z4" i="2" s="1"/>
  <c r="V4" i="2"/>
  <c r="Y4" i="2" s="1"/>
  <c r="X35" i="2"/>
  <c r="Q6" i="2"/>
  <c r="K5" i="2"/>
  <c r="V33" i="1"/>
  <c r="V25" i="1"/>
  <c r="V17" i="1"/>
  <c r="V9" i="1"/>
  <c r="L35" i="1"/>
  <c r="Q4" i="1"/>
  <c r="U4" i="1" s="1"/>
  <c r="X4" i="1" s="1"/>
  <c r="V27" i="1"/>
  <c r="V19" i="1"/>
  <c r="V11" i="1"/>
  <c r="V7" i="1"/>
  <c r="V35" i="1" s="1"/>
  <c r="O5" i="1"/>
  <c r="G4" i="1"/>
  <c r="M4" i="1" s="1"/>
  <c r="R4" i="1" s="1"/>
  <c r="P4" i="1"/>
  <c r="T4" i="1" s="1"/>
  <c r="W4" i="1" s="1"/>
  <c r="P26" i="8" l="1"/>
  <c r="Q24" i="8"/>
  <c r="Q61" i="8" s="1"/>
  <c r="P50" i="8"/>
  <c r="Q23" i="8"/>
  <c r="P8" i="3"/>
  <c r="O8" i="3"/>
  <c r="N7" i="3"/>
  <c r="Q4" i="3"/>
  <c r="R4" i="3"/>
  <c r="J5" i="2"/>
  <c r="S5" i="2" s="1"/>
  <c r="I5" i="2"/>
  <c r="K6" i="2"/>
  <c r="Q7" i="2"/>
  <c r="I5" i="1"/>
  <c r="O6" i="1"/>
  <c r="Q26" i="8" l="1"/>
  <c r="R24" i="8"/>
  <c r="R61" i="8" s="1"/>
  <c r="R23" i="8"/>
  <c r="Q50" i="8"/>
  <c r="P9" i="3"/>
  <c r="O9" i="3"/>
  <c r="T4" i="3"/>
  <c r="N8" i="3"/>
  <c r="R5" i="3"/>
  <c r="U5" i="3" s="1"/>
  <c r="U4" i="3"/>
  <c r="R5" i="2"/>
  <c r="O5" i="2"/>
  <c r="T5" i="2" s="1"/>
  <c r="P5" i="2"/>
  <c r="U5" i="2" s="1"/>
  <c r="W5" i="2"/>
  <c r="K7" i="2"/>
  <c r="Q8" i="2"/>
  <c r="I6" i="2"/>
  <c r="J6" i="2"/>
  <c r="S6" i="2" s="1"/>
  <c r="V5" i="2"/>
  <c r="I6" i="1"/>
  <c r="O7" i="1"/>
  <c r="H5" i="1"/>
  <c r="G5" i="1"/>
  <c r="R26" i="8" l="1"/>
  <c r="S24" i="8"/>
  <c r="S61" i="8" s="1"/>
  <c r="R50" i="8"/>
  <c r="S23" i="8"/>
  <c r="P10" i="3"/>
  <c r="O10" i="3"/>
  <c r="R6" i="3"/>
  <c r="U6" i="3" s="1"/>
  <c r="N9" i="3"/>
  <c r="Q6" i="3"/>
  <c r="T6" i="3" s="1"/>
  <c r="P6" i="2"/>
  <c r="U6" i="2" s="1"/>
  <c r="R6" i="2"/>
  <c r="V6" i="2" s="1"/>
  <c r="Y6" i="2" s="1"/>
  <c r="O6" i="2"/>
  <c r="T6" i="2" s="1"/>
  <c r="Z5" i="2"/>
  <c r="Y5" i="2"/>
  <c r="K8" i="2"/>
  <c r="Q9" i="2"/>
  <c r="J7" i="2"/>
  <c r="S7" i="2" s="1"/>
  <c r="I7" i="2"/>
  <c r="W6" i="2"/>
  <c r="Z6" i="2" s="1"/>
  <c r="I7" i="1"/>
  <c r="O8" i="1"/>
  <c r="G6" i="1"/>
  <c r="H6" i="1"/>
  <c r="M5" i="1"/>
  <c r="R5" i="1" s="1"/>
  <c r="P5" i="1"/>
  <c r="T5" i="1" s="1"/>
  <c r="N5" i="1"/>
  <c r="S5" i="1" s="1"/>
  <c r="Q5" i="1"/>
  <c r="U5" i="1" s="1"/>
  <c r="S26" i="8" l="1"/>
  <c r="T24" i="8"/>
  <c r="T61" i="8" s="1"/>
  <c r="S50" i="8"/>
  <c r="T23" i="8"/>
  <c r="P11" i="3"/>
  <c r="O11" i="3"/>
  <c r="N10" i="3"/>
  <c r="Q7" i="3"/>
  <c r="R7" i="3"/>
  <c r="W7" i="2"/>
  <c r="Z7" i="2" s="1"/>
  <c r="P7" i="2"/>
  <c r="U7" i="2" s="1"/>
  <c r="O7" i="2"/>
  <c r="R7" i="2"/>
  <c r="V7" i="2" s="1"/>
  <c r="Y7" i="2" s="1"/>
  <c r="K9" i="2"/>
  <c r="Q10" i="2"/>
  <c r="T7" i="2"/>
  <c r="I8" i="2"/>
  <c r="J8" i="2"/>
  <c r="S8" i="2" s="1"/>
  <c r="W5" i="1"/>
  <c r="I8" i="1"/>
  <c r="O9" i="1"/>
  <c r="H7" i="1"/>
  <c r="G7" i="1"/>
  <c r="X5" i="1"/>
  <c r="N6" i="1"/>
  <c r="S6" i="1" s="1"/>
  <c r="Q6" i="1"/>
  <c r="U6" i="1" s="1"/>
  <c r="X6" i="1" s="1"/>
  <c r="M6" i="1"/>
  <c r="R6" i="1" s="1"/>
  <c r="P6" i="1"/>
  <c r="T6" i="1" s="1"/>
  <c r="W6" i="1" s="1"/>
  <c r="T26" i="8" l="1"/>
  <c r="U24" i="8"/>
  <c r="U61" i="8" s="1"/>
  <c r="T50" i="8"/>
  <c r="U23" i="8"/>
  <c r="P12" i="3"/>
  <c r="O12" i="3"/>
  <c r="U7" i="3"/>
  <c r="T7" i="3"/>
  <c r="R8" i="3"/>
  <c r="U8" i="3" s="1"/>
  <c r="Q8" i="3"/>
  <c r="T8" i="3" s="1"/>
  <c r="N11" i="3"/>
  <c r="P8" i="2"/>
  <c r="U8" i="2" s="1"/>
  <c r="O8" i="2"/>
  <c r="T8" i="2" s="1"/>
  <c r="R8" i="2"/>
  <c r="V8" i="2" s="1"/>
  <c r="W8" i="2"/>
  <c r="Z8" i="2" s="1"/>
  <c r="K10" i="2"/>
  <c r="Q11" i="2"/>
  <c r="J9" i="2"/>
  <c r="S9" i="2" s="1"/>
  <c r="I9" i="2"/>
  <c r="N7" i="1"/>
  <c r="S7" i="1" s="1"/>
  <c r="Q7" i="1"/>
  <c r="U7" i="1" s="1"/>
  <c r="I9" i="1"/>
  <c r="O10" i="1"/>
  <c r="M7" i="1"/>
  <c r="R7" i="1" s="1"/>
  <c r="P7" i="1"/>
  <c r="T7" i="1" s="1"/>
  <c r="W7" i="1" s="1"/>
  <c r="H8" i="1"/>
  <c r="G8" i="1"/>
  <c r="U26" i="8" l="1"/>
  <c r="V24" i="8"/>
  <c r="V61" i="8" s="1"/>
  <c r="U50" i="8"/>
  <c r="V23" i="8"/>
  <c r="P13" i="3"/>
  <c r="O13" i="3"/>
  <c r="N12" i="3"/>
  <c r="Q9" i="3"/>
  <c r="R9" i="3"/>
  <c r="U9" i="3" s="1"/>
  <c r="R9" i="2"/>
  <c r="V9" i="2" s="1"/>
  <c r="Y9" i="2" s="1"/>
  <c r="O9" i="2"/>
  <c r="T9" i="2" s="1"/>
  <c r="P9" i="2"/>
  <c r="U9" i="2" s="1"/>
  <c r="W9" i="2"/>
  <c r="Y8" i="2"/>
  <c r="K11" i="2"/>
  <c r="Q12" i="2"/>
  <c r="I10" i="2"/>
  <c r="J10" i="2"/>
  <c r="S10" i="2" s="1"/>
  <c r="X7" i="1"/>
  <c r="M8" i="1"/>
  <c r="R8" i="1" s="1"/>
  <c r="P8" i="1"/>
  <c r="T8" i="1" s="1"/>
  <c r="W8" i="1" s="1"/>
  <c r="I10" i="1"/>
  <c r="O11" i="1"/>
  <c r="N8" i="1"/>
  <c r="S8" i="1" s="1"/>
  <c r="Q8" i="1"/>
  <c r="U8" i="1" s="1"/>
  <c r="X8" i="1" s="1"/>
  <c r="H9" i="1"/>
  <c r="G9" i="1"/>
  <c r="V26" i="8" l="1"/>
  <c r="W24" i="8"/>
  <c r="W61" i="8" s="1"/>
  <c r="V50" i="8"/>
  <c r="W23" i="8"/>
  <c r="P14" i="3"/>
  <c r="O14" i="3"/>
  <c r="T9" i="3"/>
  <c r="Q10" i="3"/>
  <c r="T10" i="3" s="1"/>
  <c r="N13" i="3"/>
  <c r="R10" i="3"/>
  <c r="U10" i="3" s="1"/>
  <c r="P10" i="2"/>
  <c r="U10" i="2" s="1"/>
  <c r="W10" i="2"/>
  <c r="Z10" i="2" s="1"/>
  <c r="R10" i="2"/>
  <c r="V10" i="2" s="1"/>
  <c r="Y10" i="2" s="1"/>
  <c r="O10" i="2"/>
  <c r="J11" i="2"/>
  <c r="S11" i="2" s="1"/>
  <c r="I11" i="2"/>
  <c r="Z9" i="2"/>
  <c r="T10" i="2"/>
  <c r="K12" i="2"/>
  <c r="Q13" i="2"/>
  <c r="M9" i="1"/>
  <c r="R9" i="1" s="1"/>
  <c r="P9" i="1"/>
  <c r="T9" i="1" s="1"/>
  <c r="W9" i="1" s="1"/>
  <c r="I11" i="1"/>
  <c r="O12" i="1"/>
  <c r="N9" i="1"/>
  <c r="S9" i="1" s="1"/>
  <c r="Q9" i="1"/>
  <c r="U9" i="1" s="1"/>
  <c r="X9" i="1" s="1"/>
  <c r="G10" i="1"/>
  <c r="H10" i="1"/>
  <c r="W26" i="8" l="1"/>
  <c r="X24" i="8"/>
  <c r="X61" i="8" s="1"/>
  <c r="W50" i="8"/>
  <c r="X23" i="8"/>
  <c r="P15" i="3"/>
  <c r="O15" i="3"/>
  <c r="Q11" i="3"/>
  <c r="T11" i="3" s="1"/>
  <c r="N14" i="3"/>
  <c r="R11" i="3"/>
  <c r="U11" i="3" s="1"/>
  <c r="O11" i="2"/>
  <c r="R11" i="2"/>
  <c r="W11" i="2"/>
  <c r="Z11" i="2" s="1"/>
  <c r="P11" i="2"/>
  <c r="U11" i="2" s="1"/>
  <c r="J12" i="2"/>
  <c r="S12" i="2" s="1"/>
  <c r="I12" i="2"/>
  <c r="K13" i="2"/>
  <c r="Q14" i="2"/>
  <c r="T11" i="2"/>
  <c r="V11" i="2"/>
  <c r="Y11" i="2" s="1"/>
  <c r="H11" i="1"/>
  <c r="G11" i="1"/>
  <c r="N10" i="1"/>
  <c r="S10" i="1" s="1"/>
  <c r="Q10" i="1"/>
  <c r="U10" i="1" s="1"/>
  <c r="X10" i="1" s="1"/>
  <c r="M10" i="1"/>
  <c r="R10" i="1" s="1"/>
  <c r="P10" i="1"/>
  <c r="T10" i="1" s="1"/>
  <c r="W10" i="1" s="1"/>
  <c r="I12" i="1"/>
  <c r="O13" i="1"/>
  <c r="X26" i="8" l="1"/>
  <c r="Y24" i="8"/>
  <c r="Y61" i="8" s="1"/>
  <c r="X50" i="8"/>
  <c r="Y23" i="8"/>
  <c r="P16" i="3"/>
  <c r="O16" i="3"/>
  <c r="Q12" i="3"/>
  <c r="T12" i="3" s="1"/>
  <c r="R12" i="3"/>
  <c r="U12" i="3" s="1"/>
  <c r="N15" i="3"/>
  <c r="O12" i="2"/>
  <c r="T12" i="2" s="1"/>
  <c r="R12" i="2"/>
  <c r="V12" i="2" s="1"/>
  <c r="Y12" i="2" s="1"/>
  <c r="W12" i="2"/>
  <c r="Z12" i="2" s="1"/>
  <c r="P12" i="2"/>
  <c r="U12" i="2" s="1"/>
  <c r="K14" i="2"/>
  <c r="Q15" i="2"/>
  <c r="I13" i="2"/>
  <c r="J13" i="2"/>
  <c r="S13" i="2" s="1"/>
  <c r="I13" i="1"/>
  <c r="O14" i="1"/>
  <c r="N11" i="1"/>
  <c r="S11" i="1" s="1"/>
  <c r="Q11" i="1"/>
  <c r="U11" i="1" s="1"/>
  <c r="X11" i="1" s="1"/>
  <c r="G12" i="1"/>
  <c r="H12" i="1"/>
  <c r="M11" i="1"/>
  <c r="R11" i="1" s="1"/>
  <c r="P11" i="1"/>
  <c r="T11" i="1" s="1"/>
  <c r="W11" i="1" s="1"/>
  <c r="Y26" i="8" l="1"/>
  <c r="Z24" i="8"/>
  <c r="Z61" i="8" s="1"/>
  <c r="Y50" i="8"/>
  <c r="Z23" i="8"/>
  <c r="P17" i="3"/>
  <c r="O17" i="3"/>
  <c r="N16" i="3"/>
  <c r="Q13" i="3"/>
  <c r="T13" i="3" s="1"/>
  <c r="R13" i="3"/>
  <c r="U13" i="3" s="1"/>
  <c r="P13" i="2"/>
  <c r="W13" i="2"/>
  <c r="Z13" i="2" s="1"/>
  <c r="R13" i="2"/>
  <c r="V13" i="2" s="1"/>
  <c r="Y13" i="2" s="1"/>
  <c r="O13" i="2"/>
  <c r="T13" i="2" s="1"/>
  <c r="U13" i="2"/>
  <c r="K15" i="2"/>
  <c r="Q16" i="2"/>
  <c r="I14" i="2"/>
  <c r="J14" i="2"/>
  <c r="S14" i="2" s="1"/>
  <c r="N12" i="1"/>
  <c r="S12" i="1" s="1"/>
  <c r="Q12" i="1"/>
  <c r="U12" i="1" s="1"/>
  <c r="X12" i="1" s="1"/>
  <c r="I14" i="1"/>
  <c r="O15" i="1"/>
  <c r="M12" i="1"/>
  <c r="R12" i="1" s="1"/>
  <c r="P12" i="1"/>
  <c r="T12" i="1" s="1"/>
  <c r="W12" i="1" s="1"/>
  <c r="G13" i="1"/>
  <c r="H13" i="1"/>
  <c r="Z26" i="8" l="1"/>
  <c r="AA24" i="8"/>
  <c r="AA61" i="8" s="1"/>
  <c r="Z50" i="8"/>
  <c r="AA23" i="8"/>
  <c r="P18" i="3"/>
  <c r="O18" i="3"/>
  <c r="Q14" i="3"/>
  <c r="T14" i="3" s="1"/>
  <c r="R14" i="3"/>
  <c r="U14" i="3" s="1"/>
  <c r="N17" i="3"/>
  <c r="R14" i="2"/>
  <c r="V14" i="2" s="1"/>
  <c r="Y14" i="2" s="1"/>
  <c r="O14" i="2"/>
  <c r="T14" i="2" s="1"/>
  <c r="P14" i="2"/>
  <c r="U14" i="2" s="1"/>
  <c r="W14" i="2"/>
  <c r="Z14" i="2" s="1"/>
  <c r="K16" i="2"/>
  <c r="Q17" i="2"/>
  <c r="J15" i="2"/>
  <c r="S15" i="2" s="1"/>
  <c r="I15" i="2"/>
  <c r="N13" i="1"/>
  <c r="S13" i="1" s="1"/>
  <c r="Q13" i="1"/>
  <c r="U13" i="1" s="1"/>
  <c r="X13" i="1" s="1"/>
  <c r="I15" i="1"/>
  <c r="O16" i="1"/>
  <c r="M13" i="1"/>
  <c r="R13" i="1" s="1"/>
  <c r="P13" i="1"/>
  <c r="T13" i="1" s="1"/>
  <c r="W13" i="1" s="1"/>
  <c r="G14" i="1"/>
  <c r="H14" i="1"/>
  <c r="AA27" i="8" l="1"/>
  <c r="AB24" i="8"/>
  <c r="AB61" i="8" s="1"/>
  <c r="AY26" i="8"/>
  <c r="BC26" i="8"/>
  <c r="BG26" i="8"/>
  <c r="BK26" i="8"/>
  <c r="BO26" i="8"/>
  <c r="BS26" i="8"/>
  <c r="BW26" i="8"/>
  <c r="CA26" i="8"/>
  <c r="CE26" i="8"/>
  <c r="CI26" i="8"/>
  <c r="CM26" i="8"/>
  <c r="AB26" i="8"/>
  <c r="AF26" i="8"/>
  <c r="AJ26" i="8"/>
  <c r="AN26" i="8"/>
  <c r="AR26" i="8"/>
  <c r="AV26" i="8"/>
  <c r="AZ26" i="8"/>
  <c r="BD26" i="8"/>
  <c r="BH26" i="8"/>
  <c r="BL26" i="8"/>
  <c r="BP26" i="8"/>
  <c r="BT26" i="8"/>
  <c r="BX26" i="8"/>
  <c r="CB26" i="8"/>
  <c r="CF26" i="8"/>
  <c r="CJ26" i="8"/>
  <c r="CN26" i="8"/>
  <c r="AC26" i="8"/>
  <c r="AG26" i="8"/>
  <c r="AK26" i="8"/>
  <c r="AO26" i="8"/>
  <c r="AS26" i="8"/>
  <c r="AA26" i="8"/>
  <c r="AW26" i="8"/>
  <c r="BA26" i="8"/>
  <c r="BE26" i="8"/>
  <c r="BI26" i="8"/>
  <c r="BM26" i="8"/>
  <c r="BQ26" i="8"/>
  <c r="BU26" i="8"/>
  <c r="BY26" i="8"/>
  <c r="CC26" i="8"/>
  <c r="CG26" i="8"/>
  <c r="CK26" i="8"/>
  <c r="CO26" i="8"/>
  <c r="AD26" i="8"/>
  <c r="AH26" i="8"/>
  <c r="AL26" i="8"/>
  <c r="AP26" i="8"/>
  <c r="AT26" i="8"/>
  <c r="BJ26" i="8"/>
  <c r="BZ26" i="8"/>
  <c r="CP26" i="8"/>
  <c r="AQ26" i="8"/>
  <c r="AX26" i="8"/>
  <c r="BN26" i="8"/>
  <c r="CD26" i="8"/>
  <c r="AE26" i="8"/>
  <c r="AU26" i="8"/>
  <c r="BB26" i="8"/>
  <c r="BR26" i="8"/>
  <c r="CH26" i="8"/>
  <c r="AI26" i="8"/>
  <c r="BF26" i="8"/>
  <c r="BV26" i="8"/>
  <c r="CL26" i="8"/>
  <c r="AM26" i="8"/>
  <c r="AA50" i="8"/>
  <c r="AB23" i="8"/>
  <c r="P19" i="3"/>
  <c r="O19" i="3"/>
  <c r="R15" i="3"/>
  <c r="U15" i="3" s="1"/>
  <c r="Q15" i="3"/>
  <c r="T15" i="3" s="1"/>
  <c r="N18" i="3"/>
  <c r="O15" i="2"/>
  <c r="R15" i="2"/>
  <c r="V15" i="2" s="1"/>
  <c r="Y15" i="2" s="1"/>
  <c r="W15" i="2"/>
  <c r="Z15" i="2" s="1"/>
  <c r="P15" i="2"/>
  <c r="U15" i="2" s="1"/>
  <c r="T15" i="2"/>
  <c r="K17" i="2"/>
  <c r="Q18" i="2"/>
  <c r="J16" i="2"/>
  <c r="S16" i="2" s="1"/>
  <c r="I16" i="2"/>
  <c r="N14" i="1"/>
  <c r="S14" i="1" s="1"/>
  <c r="Q14" i="1"/>
  <c r="U14" i="1" s="1"/>
  <c r="X14" i="1" s="1"/>
  <c r="I16" i="1"/>
  <c r="O17" i="1"/>
  <c r="M14" i="1"/>
  <c r="R14" i="1" s="1"/>
  <c r="P14" i="1"/>
  <c r="T14" i="1" s="1"/>
  <c r="W14" i="1" s="1"/>
  <c r="H15" i="1"/>
  <c r="G15" i="1"/>
  <c r="AB27" i="8" l="1"/>
  <c r="AC24" i="8"/>
  <c r="AC61" i="8" s="1"/>
  <c r="AB50" i="8"/>
  <c r="AC23" i="8"/>
  <c r="P20" i="3"/>
  <c r="O20" i="3"/>
  <c r="R16" i="3"/>
  <c r="U16" i="3" s="1"/>
  <c r="Q16" i="3"/>
  <c r="T16" i="3" s="1"/>
  <c r="N19" i="3"/>
  <c r="O16" i="2"/>
  <c r="R16" i="2"/>
  <c r="W16" i="2"/>
  <c r="Z16" i="2" s="1"/>
  <c r="P16" i="2"/>
  <c r="U16" i="2" s="1"/>
  <c r="T16" i="2"/>
  <c r="V16" i="2"/>
  <c r="Y16" i="2" s="1"/>
  <c r="K18" i="2"/>
  <c r="Q19" i="2"/>
  <c r="J17" i="2"/>
  <c r="S17" i="2" s="1"/>
  <c r="I17" i="2"/>
  <c r="M15" i="1"/>
  <c r="R15" i="1" s="1"/>
  <c r="P15" i="1"/>
  <c r="T15" i="1" s="1"/>
  <c r="W15" i="1" s="1"/>
  <c r="I17" i="1"/>
  <c r="O18" i="1"/>
  <c r="N15" i="1"/>
  <c r="S15" i="1" s="1"/>
  <c r="Q15" i="1"/>
  <c r="U15" i="1" s="1"/>
  <c r="X15" i="1" s="1"/>
  <c r="H16" i="1"/>
  <c r="G16" i="1"/>
  <c r="AC27" i="8" l="1"/>
  <c r="AD24" i="8"/>
  <c r="AD61" i="8" s="1"/>
  <c r="AC50" i="8"/>
  <c r="AD23" i="8"/>
  <c r="P21" i="3"/>
  <c r="O21" i="3"/>
  <c r="Q17" i="3"/>
  <c r="T17" i="3" s="1"/>
  <c r="R17" i="3"/>
  <c r="U17" i="3" s="1"/>
  <c r="N20" i="3"/>
  <c r="P17" i="2"/>
  <c r="U17" i="2" s="1"/>
  <c r="W17" i="2"/>
  <c r="Z17" i="2" s="1"/>
  <c r="R17" i="2"/>
  <c r="V17" i="2" s="1"/>
  <c r="Y17" i="2" s="1"/>
  <c r="O17" i="2"/>
  <c r="T17" i="2" s="1"/>
  <c r="K19" i="2"/>
  <c r="Q20" i="2"/>
  <c r="I18" i="2"/>
  <c r="J18" i="2"/>
  <c r="S18" i="2" s="1"/>
  <c r="M16" i="1"/>
  <c r="R16" i="1" s="1"/>
  <c r="P16" i="1"/>
  <c r="T16" i="1" s="1"/>
  <c r="W16" i="1" s="1"/>
  <c r="I18" i="1"/>
  <c r="O19" i="1"/>
  <c r="N16" i="1"/>
  <c r="S16" i="1" s="1"/>
  <c r="Q16" i="1"/>
  <c r="U16" i="1" s="1"/>
  <c r="X16" i="1" s="1"/>
  <c r="G17" i="1"/>
  <c r="H17" i="1"/>
  <c r="AD27" i="8" l="1"/>
  <c r="AE24" i="8"/>
  <c r="AE61" i="8" s="1"/>
  <c r="AD50" i="8"/>
  <c r="AE23" i="8"/>
  <c r="P22" i="3"/>
  <c r="O22" i="3"/>
  <c r="R18" i="3"/>
  <c r="U18" i="3" s="1"/>
  <c r="Q18" i="3"/>
  <c r="T18" i="3" s="1"/>
  <c r="N21" i="3"/>
  <c r="P18" i="2"/>
  <c r="U18" i="2" s="1"/>
  <c r="R18" i="2"/>
  <c r="V18" i="2" s="1"/>
  <c r="Y18" i="2" s="1"/>
  <c r="O18" i="2"/>
  <c r="T18" i="2" s="1"/>
  <c r="W18" i="2"/>
  <c r="Z18" i="2" s="1"/>
  <c r="K20" i="2"/>
  <c r="Q21" i="2"/>
  <c r="J19" i="2"/>
  <c r="S19" i="2" s="1"/>
  <c r="I19" i="2"/>
  <c r="N17" i="1"/>
  <c r="S17" i="1" s="1"/>
  <c r="Q17" i="1"/>
  <c r="U17" i="1" s="1"/>
  <c r="X17" i="1" s="1"/>
  <c r="I19" i="1"/>
  <c r="O20" i="1"/>
  <c r="M17" i="1"/>
  <c r="R17" i="1" s="1"/>
  <c r="P17" i="1"/>
  <c r="T17" i="1" s="1"/>
  <c r="W17" i="1" s="1"/>
  <c r="G18" i="1"/>
  <c r="H18" i="1"/>
  <c r="AE27" i="8" l="1"/>
  <c r="AF24" i="8"/>
  <c r="AF61" i="8" s="1"/>
  <c r="AE50" i="8"/>
  <c r="AF23" i="8"/>
  <c r="P23" i="3"/>
  <c r="O23" i="3"/>
  <c r="Q19" i="3"/>
  <c r="T19" i="3" s="1"/>
  <c r="R19" i="3"/>
  <c r="U19" i="3" s="1"/>
  <c r="N22" i="3"/>
  <c r="O19" i="2"/>
  <c r="T19" i="2" s="1"/>
  <c r="R19" i="2"/>
  <c r="V19" i="2" s="1"/>
  <c r="Y19" i="2" s="1"/>
  <c r="P19" i="2"/>
  <c r="K21" i="2"/>
  <c r="Q22" i="2"/>
  <c r="U19" i="2"/>
  <c r="W19" i="2"/>
  <c r="Z19" i="2" s="1"/>
  <c r="J20" i="2"/>
  <c r="S20" i="2" s="1"/>
  <c r="I20" i="2"/>
  <c r="N18" i="1"/>
  <c r="S18" i="1" s="1"/>
  <c r="Q18" i="1"/>
  <c r="U18" i="1" s="1"/>
  <c r="X18" i="1" s="1"/>
  <c r="I20" i="1"/>
  <c r="O21" i="1"/>
  <c r="M18" i="1"/>
  <c r="R18" i="1" s="1"/>
  <c r="P18" i="1"/>
  <c r="T18" i="1" s="1"/>
  <c r="W18" i="1" s="1"/>
  <c r="H19" i="1"/>
  <c r="G19" i="1"/>
  <c r="AF27" i="8" l="1"/>
  <c r="AG24" i="8"/>
  <c r="AG61" i="8" s="1"/>
  <c r="AF50" i="8"/>
  <c r="AG23" i="8"/>
  <c r="P24" i="3"/>
  <c r="O24" i="3"/>
  <c r="R20" i="3"/>
  <c r="U20" i="3" s="1"/>
  <c r="Q20" i="3"/>
  <c r="T20" i="3" s="1"/>
  <c r="N23" i="3"/>
  <c r="O20" i="2"/>
  <c r="R20" i="2"/>
  <c r="W20" i="2"/>
  <c r="Z20" i="2" s="1"/>
  <c r="P20" i="2"/>
  <c r="U20" i="2" s="1"/>
  <c r="T20" i="2"/>
  <c r="V20" i="2"/>
  <c r="Y20" i="2" s="1"/>
  <c r="K22" i="2"/>
  <c r="Q23" i="2"/>
  <c r="J21" i="2"/>
  <c r="S21" i="2" s="1"/>
  <c r="I21" i="2"/>
  <c r="M19" i="1"/>
  <c r="R19" i="1" s="1"/>
  <c r="P19" i="1"/>
  <c r="T19" i="1" s="1"/>
  <c r="W19" i="1" s="1"/>
  <c r="I21" i="1"/>
  <c r="O22" i="1"/>
  <c r="N19" i="1"/>
  <c r="S19" i="1" s="1"/>
  <c r="Q19" i="1"/>
  <c r="U19" i="1" s="1"/>
  <c r="X19" i="1" s="1"/>
  <c r="H20" i="1"/>
  <c r="G20" i="1"/>
  <c r="AG27" i="8" l="1"/>
  <c r="AH24" i="8"/>
  <c r="AH61" i="8" s="1"/>
  <c r="AG50" i="8"/>
  <c r="AH23" i="8"/>
  <c r="P25" i="3"/>
  <c r="O25" i="3"/>
  <c r="N24" i="3"/>
  <c r="Q21" i="3"/>
  <c r="T21" i="3" s="1"/>
  <c r="R21" i="3"/>
  <c r="U21" i="3" s="1"/>
  <c r="R21" i="2"/>
  <c r="V21" i="2" s="1"/>
  <c r="Y21" i="2" s="1"/>
  <c r="O21" i="2"/>
  <c r="T21" i="2" s="1"/>
  <c r="P21" i="2"/>
  <c r="U21" i="2" s="1"/>
  <c r="W21" i="2"/>
  <c r="Z21" i="2" s="1"/>
  <c r="K23" i="2"/>
  <c r="Q24" i="2"/>
  <c r="I22" i="2"/>
  <c r="J22" i="2"/>
  <c r="S22" i="2" s="1"/>
  <c r="M20" i="1"/>
  <c r="R20" i="1" s="1"/>
  <c r="P20" i="1"/>
  <c r="T20" i="1" s="1"/>
  <c r="W20" i="1" s="1"/>
  <c r="I22" i="1"/>
  <c r="O23" i="1"/>
  <c r="N20" i="1"/>
  <c r="S20" i="1" s="1"/>
  <c r="Q20" i="1"/>
  <c r="U20" i="1" s="1"/>
  <c r="X20" i="1" s="1"/>
  <c r="H21" i="1"/>
  <c r="G21" i="1"/>
  <c r="AH27" i="8" l="1"/>
  <c r="AI24" i="8"/>
  <c r="AI61" i="8" s="1"/>
  <c r="AH50" i="8"/>
  <c r="AI23" i="8"/>
  <c r="P26" i="3"/>
  <c r="O26" i="3"/>
  <c r="Q22" i="3"/>
  <c r="T22" i="3" s="1"/>
  <c r="R22" i="3"/>
  <c r="U22" i="3" s="1"/>
  <c r="N25" i="3"/>
  <c r="P22" i="2"/>
  <c r="U22" i="2" s="1"/>
  <c r="R22" i="2"/>
  <c r="V22" i="2" s="1"/>
  <c r="Y22" i="2" s="1"/>
  <c r="O22" i="2"/>
  <c r="T22" i="2" s="1"/>
  <c r="W22" i="2"/>
  <c r="Z22" i="2" s="1"/>
  <c r="K24" i="2"/>
  <c r="Q25" i="2"/>
  <c r="J23" i="2"/>
  <c r="S23" i="2" s="1"/>
  <c r="I23" i="2"/>
  <c r="M21" i="1"/>
  <c r="R21" i="1" s="1"/>
  <c r="P21" i="1"/>
  <c r="T21" i="1" s="1"/>
  <c r="W21" i="1" s="1"/>
  <c r="I23" i="1"/>
  <c r="O24" i="1"/>
  <c r="N21" i="1"/>
  <c r="S21" i="1" s="1"/>
  <c r="Q21" i="1"/>
  <c r="U21" i="1" s="1"/>
  <c r="X21" i="1" s="1"/>
  <c r="G22" i="1"/>
  <c r="H22" i="1"/>
  <c r="AI27" i="8" l="1"/>
  <c r="AJ24" i="8"/>
  <c r="AJ61" i="8" s="1"/>
  <c r="AI50" i="8"/>
  <c r="AJ23" i="8"/>
  <c r="P27" i="3"/>
  <c r="O27" i="3"/>
  <c r="R23" i="3"/>
  <c r="U23" i="3" s="1"/>
  <c r="Q23" i="3"/>
  <c r="T23" i="3" s="1"/>
  <c r="N26" i="3"/>
  <c r="O23" i="2"/>
  <c r="T23" i="2" s="1"/>
  <c r="R23" i="2"/>
  <c r="V23" i="2" s="1"/>
  <c r="Y23" i="2" s="1"/>
  <c r="P23" i="2"/>
  <c r="U23" i="2" s="1"/>
  <c r="K25" i="2"/>
  <c r="Q26" i="2"/>
  <c r="W23" i="2"/>
  <c r="Z23" i="2" s="1"/>
  <c r="J24" i="2"/>
  <c r="S24" i="2" s="1"/>
  <c r="I24" i="2"/>
  <c r="N22" i="1"/>
  <c r="S22" i="1" s="1"/>
  <c r="Q22" i="1"/>
  <c r="U22" i="1" s="1"/>
  <c r="X22" i="1" s="1"/>
  <c r="I24" i="1"/>
  <c r="O25" i="1"/>
  <c r="M22" i="1"/>
  <c r="R22" i="1" s="1"/>
  <c r="P22" i="1"/>
  <c r="T22" i="1" s="1"/>
  <c r="W22" i="1" s="1"/>
  <c r="H23" i="1"/>
  <c r="G23" i="1"/>
  <c r="AJ27" i="8" l="1"/>
  <c r="AK24" i="8"/>
  <c r="AK61" i="8" s="1"/>
  <c r="AJ50" i="8"/>
  <c r="AK23" i="8"/>
  <c r="P28" i="3"/>
  <c r="O28" i="3"/>
  <c r="Q24" i="3"/>
  <c r="T24" i="3" s="1"/>
  <c r="R24" i="3"/>
  <c r="U24" i="3" s="1"/>
  <c r="N27" i="3"/>
  <c r="W24" i="2"/>
  <c r="Z24" i="2" s="1"/>
  <c r="P24" i="2"/>
  <c r="U24" i="2" s="1"/>
  <c r="O24" i="2"/>
  <c r="T24" i="2" s="1"/>
  <c r="R24" i="2"/>
  <c r="V24" i="2" s="1"/>
  <c r="Y24" i="2" s="1"/>
  <c r="K26" i="2"/>
  <c r="Q27" i="2"/>
  <c r="J25" i="2"/>
  <c r="S25" i="2" s="1"/>
  <c r="I25" i="2"/>
  <c r="M23" i="1"/>
  <c r="R23" i="1" s="1"/>
  <c r="P23" i="1"/>
  <c r="T23" i="1" s="1"/>
  <c r="W23" i="1" s="1"/>
  <c r="I25" i="1"/>
  <c r="O26" i="1"/>
  <c r="N23" i="1"/>
  <c r="S23" i="1" s="1"/>
  <c r="Q23" i="1"/>
  <c r="U23" i="1" s="1"/>
  <c r="X23" i="1" s="1"/>
  <c r="H24" i="1"/>
  <c r="G24" i="1"/>
  <c r="AK27" i="8" l="1"/>
  <c r="AL24" i="8"/>
  <c r="AL61" i="8" s="1"/>
  <c r="AK50" i="8"/>
  <c r="AL23" i="8"/>
  <c r="P29" i="3"/>
  <c r="O29" i="3"/>
  <c r="Q25" i="3"/>
  <c r="T25" i="3" s="1"/>
  <c r="R25" i="3"/>
  <c r="U25" i="3" s="1"/>
  <c r="N28" i="3"/>
  <c r="R25" i="2"/>
  <c r="V25" i="2" s="1"/>
  <c r="Y25" i="2" s="1"/>
  <c r="O25" i="2"/>
  <c r="T25" i="2" s="1"/>
  <c r="P25" i="2"/>
  <c r="U25" i="2" s="1"/>
  <c r="W25" i="2"/>
  <c r="Z25" i="2" s="1"/>
  <c r="K27" i="2"/>
  <c r="Q28" i="2"/>
  <c r="I26" i="2"/>
  <c r="J26" i="2"/>
  <c r="S26" i="2" s="1"/>
  <c r="M24" i="1"/>
  <c r="R24" i="1" s="1"/>
  <c r="P24" i="1"/>
  <c r="T24" i="1" s="1"/>
  <c r="W24" i="1" s="1"/>
  <c r="I26" i="1"/>
  <c r="O27" i="1"/>
  <c r="N24" i="1"/>
  <c r="S24" i="1" s="1"/>
  <c r="Q24" i="1"/>
  <c r="U24" i="1" s="1"/>
  <c r="X24" i="1" s="1"/>
  <c r="H25" i="1"/>
  <c r="G25" i="1"/>
  <c r="AL27" i="8" l="1"/>
  <c r="AM24" i="8"/>
  <c r="AM61" i="8" s="1"/>
  <c r="AL50" i="8"/>
  <c r="AM23" i="8"/>
  <c r="P30" i="3"/>
  <c r="O30" i="3"/>
  <c r="R26" i="3"/>
  <c r="U26" i="3" s="1"/>
  <c r="Q26" i="3"/>
  <c r="T26" i="3" s="1"/>
  <c r="N29" i="3"/>
  <c r="P26" i="2"/>
  <c r="W26" i="2"/>
  <c r="Z26" i="2" s="1"/>
  <c r="R26" i="2"/>
  <c r="V26" i="2" s="1"/>
  <c r="Y26" i="2" s="1"/>
  <c r="O26" i="2"/>
  <c r="T26" i="2" s="1"/>
  <c r="U26" i="2"/>
  <c r="K28" i="2"/>
  <c r="Q29" i="2"/>
  <c r="J27" i="2"/>
  <c r="S27" i="2" s="1"/>
  <c r="I27" i="2"/>
  <c r="M25" i="1"/>
  <c r="R25" i="1" s="1"/>
  <c r="P25" i="1"/>
  <c r="T25" i="1" s="1"/>
  <c r="W25" i="1" s="1"/>
  <c r="I27" i="1"/>
  <c r="O28" i="1"/>
  <c r="N25" i="1"/>
  <c r="S25" i="1" s="1"/>
  <c r="Q25" i="1"/>
  <c r="U25" i="1" s="1"/>
  <c r="X25" i="1" s="1"/>
  <c r="G26" i="1"/>
  <c r="H26" i="1"/>
  <c r="AM27" i="8" l="1"/>
  <c r="AN24" i="8"/>
  <c r="AN61" i="8" s="1"/>
  <c r="AM50" i="8"/>
  <c r="AN23" i="8"/>
  <c r="P31" i="3"/>
  <c r="O31" i="3"/>
  <c r="Q27" i="3"/>
  <c r="T27" i="3" s="1"/>
  <c r="R27" i="3"/>
  <c r="U27" i="3" s="1"/>
  <c r="N30" i="3"/>
  <c r="O27" i="2"/>
  <c r="R27" i="2"/>
  <c r="V27" i="2" s="1"/>
  <c r="Y27" i="2" s="1"/>
  <c r="W27" i="2"/>
  <c r="Z27" i="2" s="1"/>
  <c r="P27" i="2"/>
  <c r="U27" i="2" s="1"/>
  <c r="T27" i="2"/>
  <c r="K29" i="2"/>
  <c r="Q30" i="2"/>
  <c r="J28" i="2"/>
  <c r="S28" i="2" s="1"/>
  <c r="I28" i="2"/>
  <c r="N26" i="1"/>
  <c r="S26" i="1" s="1"/>
  <c r="Q26" i="1"/>
  <c r="U26" i="1" s="1"/>
  <c r="X26" i="1" s="1"/>
  <c r="I28" i="1"/>
  <c r="O29" i="1"/>
  <c r="M26" i="1"/>
  <c r="R26" i="1" s="1"/>
  <c r="P26" i="1"/>
  <c r="T26" i="1" s="1"/>
  <c r="W26" i="1" s="1"/>
  <c r="H27" i="1"/>
  <c r="G27" i="1"/>
  <c r="AN27" i="8" l="1"/>
  <c r="AO24" i="8"/>
  <c r="AO61" i="8" s="1"/>
  <c r="AN50" i="8"/>
  <c r="AO23" i="8"/>
  <c r="P33" i="3"/>
  <c r="P32" i="3"/>
  <c r="O33" i="3"/>
  <c r="O32" i="3"/>
  <c r="R28" i="3"/>
  <c r="U28" i="3" s="1"/>
  <c r="Q28" i="3"/>
  <c r="T28" i="3" s="1"/>
  <c r="N31" i="3"/>
  <c r="O28" i="2"/>
  <c r="R28" i="2"/>
  <c r="V28" i="2" s="1"/>
  <c r="Y28" i="2" s="1"/>
  <c r="W28" i="2"/>
  <c r="Z28" i="2" s="1"/>
  <c r="P28" i="2"/>
  <c r="U28" i="2" s="1"/>
  <c r="T28" i="2"/>
  <c r="K30" i="2"/>
  <c r="Q31" i="2"/>
  <c r="J29" i="2"/>
  <c r="S29" i="2" s="1"/>
  <c r="I29" i="2"/>
  <c r="M27" i="1"/>
  <c r="R27" i="1" s="1"/>
  <c r="P27" i="1"/>
  <c r="T27" i="1" s="1"/>
  <c r="W27" i="1" s="1"/>
  <c r="I29" i="1"/>
  <c r="O30" i="1"/>
  <c r="N27" i="1"/>
  <c r="S27" i="1" s="1"/>
  <c r="Q27" i="1"/>
  <c r="U27" i="1" s="1"/>
  <c r="X27" i="1" s="1"/>
  <c r="G28" i="1"/>
  <c r="H28" i="1"/>
  <c r="AO27" i="8" l="1"/>
  <c r="AP24" i="8"/>
  <c r="AP61" i="8" s="1"/>
  <c r="AO50" i="8"/>
  <c r="AP23" i="8"/>
  <c r="Q29" i="3"/>
  <c r="T29" i="3" s="1"/>
  <c r="R29" i="3"/>
  <c r="U29" i="3" s="1"/>
  <c r="N32" i="3"/>
  <c r="R29" i="2"/>
  <c r="V29" i="2" s="1"/>
  <c r="Y29" i="2" s="1"/>
  <c r="O29" i="2"/>
  <c r="T29" i="2" s="1"/>
  <c r="P29" i="2"/>
  <c r="U29" i="2" s="1"/>
  <c r="W29" i="2"/>
  <c r="Z29" i="2" s="1"/>
  <c r="K31" i="2"/>
  <c r="Q32" i="2"/>
  <c r="I30" i="2"/>
  <c r="J30" i="2"/>
  <c r="S30" i="2" s="1"/>
  <c r="N28" i="1"/>
  <c r="S28" i="1" s="1"/>
  <c r="Q28" i="1"/>
  <c r="U28" i="1" s="1"/>
  <c r="X28" i="1" s="1"/>
  <c r="I30" i="1"/>
  <c r="O31" i="1"/>
  <c r="M28" i="1"/>
  <c r="R28" i="1" s="1"/>
  <c r="P28" i="1"/>
  <c r="T28" i="1" s="1"/>
  <c r="W28" i="1" s="1"/>
  <c r="G29" i="1"/>
  <c r="H29" i="1"/>
  <c r="AP27" i="8" l="1"/>
  <c r="AQ24" i="8"/>
  <c r="AQ61" i="8" s="1"/>
  <c r="AP50" i="8"/>
  <c r="AQ23" i="8"/>
  <c r="Q30" i="3"/>
  <c r="T30" i="3" s="1"/>
  <c r="R30" i="3"/>
  <c r="U30" i="3" s="1"/>
  <c r="N33" i="3"/>
  <c r="P30" i="2"/>
  <c r="W30" i="2"/>
  <c r="Z30" i="2" s="1"/>
  <c r="R30" i="2"/>
  <c r="V30" i="2" s="1"/>
  <c r="Y30" i="2" s="1"/>
  <c r="O30" i="2"/>
  <c r="T30" i="2" s="1"/>
  <c r="U30" i="2"/>
  <c r="K32" i="2"/>
  <c r="Q33" i="2"/>
  <c r="J31" i="2"/>
  <c r="S31" i="2" s="1"/>
  <c r="I31" i="2"/>
  <c r="N29" i="1"/>
  <c r="S29" i="1" s="1"/>
  <c r="Q29" i="1"/>
  <c r="U29" i="1" s="1"/>
  <c r="X29" i="1" s="1"/>
  <c r="I31" i="1"/>
  <c r="O32" i="1"/>
  <c r="M29" i="1"/>
  <c r="R29" i="1" s="1"/>
  <c r="P29" i="1"/>
  <c r="T29" i="1" s="1"/>
  <c r="W29" i="1" s="1"/>
  <c r="G30" i="1"/>
  <c r="H30" i="1"/>
  <c r="AQ27" i="8" l="1"/>
  <c r="AR24" i="8"/>
  <c r="AR61" i="8" s="1"/>
  <c r="AQ50" i="8"/>
  <c r="AR23" i="8"/>
  <c r="M36" i="3"/>
  <c r="Q31" i="3"/>
  <c r="T31" i="3" s="1"/>
  <c r="R31" i="3"/>
  <c r="U31" i="3" s="1"/>
  <c r="O31" i="2"/>
  <c r="R31" i="2"/>
  <c r="V31" i="2" s="1"/>
  <c r="Y31" i="2" s="1"/>
  <c r="W31" i="2"/>
  <c r="Z31" i="2" s="1"/>
  <c r="P31" i="2"/>
  <c r="U31" i="2" s="1"/>
  <c r="T31" i="2"/>
  <c r="K33" i="2"/>
  <c r="N36" i="2"/>
  <c r="J32" i="2"/>
  <c r="S32" i="2" s="1"/>
  <c r="I32" i="2"/>
  <c r="N30" i="1"/>
  <c r="S30" i="1" s="1"/>
  <c r="Q30" i="1"/>
  <c r="U30" i="1" s="1"/>
  <c r="X30" i="1" s="1"/>
  <c r="I32" i="1"/>
  <c r="O33" i="1"/>
  <c r="M30" i="1"/>
  <c r="R30" i="1" s="1"/>
  <c r="P30" i="1"/>
  <c r="T30" i="1" s="1"/>
  <c r="W30" i="1" s="1"/>
  <c r="H31" i="1"/>
  <c r="G31" i="1"/>
  <c r="AR27" i="8" l="1"/>
  <c r="AS24" i="8"/>
  <c r="AS61" i="8" s="1"/>
  <c r="AR50" i="8"/>
  <c r="AS23" i="8"/>
  <c r="R32" i="3"/>
  <c r="U32" i="3" s="1"/>
  <c r="Q32" i="3"/>
  <c r="T32" i="3" s="1"/>
  <c r="O32" i="2"/>
  <c r="T32" i="2" s="1"/>
  <c r="R32" i="2"/>
  <c r="V32" i="2" s="1"/>
  <c r="Y32" i="2" s="1"/>
  <c r="W32" i="2"/>
  <c r="Z32" i="2" s="1"/>
  <c r="P32" i="2"/>
  <c r="U32" i="2" s="1"/>
  <c r="J33" i="2"/>
  <c r="S33" i="2" s="1"/>
  <c r="I33" i="2"/>
  <c r="M31" i="1"/>
  <c r="R31" i="1" s="1"/>
  <c r="P31" i="1"/>
  <c r="T31" i="1" s="1"/>
  <c r="W31" i="1" s="1"/>
  <c r="I33" i="1"/>
  <c r="L36" i="1"/>
  <c r="N31" i="1"/>
  <c r="S31" i="1" s="1"/>
  <c r="Q31" i="1"/>
  <c r="U31" i="1" s="1"/>
  <c r="X31" i="1" s="1"/>
  <c r="H32" i="1"/>
  <c r="G32" i="1"/>
  <c r="AS27" i="8" l="1"/>
  <c r="AT24" i="8"/>
  <c r="AT61" i="8" s="1"/>
  <c r="AS50" i="8"/>
  <c r="AT23" i="8"/>
  <c r="Q33" i="3"/>
  <c r="R33" i="3"/>
  <c r="R33" i="2"/>
  <c r="V33" i="2" s="1"/>
  <c r="O33" i="2"/>
  <c r="T33" i="2" s="1"/>
  <c r="T35" i="2" s="1"/>
  <c r="P33" i="2"/>
  <c r="U33" i="2" s="1"/>
  <c r="U35" i="2" s="1"/>
  <c r="W33" i="2"/>
  <c r="M32" i="1"/>
  <c r="R32" i="1" s="1"/>
  <c r="P32" i="1"/>
  <c r="T32" i="1" s="1"/>
  <c r="W32" i="1" s="1"/>
  <c r="N32" i="1"/>
  <c r="S32" i="1" s="1"/>
  <c r="Q32" i="1"/>
  <c r="U32" i="1" s="1"/>
  <c r="X32" i="1" s="1"/>
  <c r="G33" i="1"/>
  <c r="H33" i="1"/>
  <c r="AT27" i="8" l="1"/>
  <c r="AU24" i="8"/>
  <c r="AU61" i="8" s="1"/>
  <c r="AT50" i="8"/>
  <c r="AU23" i="8"/>
  <c r="U33" i="3"/>
  <c r="R35" i="3"/>
  <c r="U35" i="3" s="1"/>
  <c r="T33" i="3"/>
  <c r="Z33" i="2"/>
  <c r="W35" i="2"/>
  <c r="Z35" i="2" s="1"/>
  <c r="Y33" i="2"/>
  <c r="V35" i="2"/>
  <c r="Y35" i="2" s="1"/>
  <c r="N33" i="1"/>
  <c r="S33" i="1" s="1"/>
  <c r="S35" i="1" s="1"/>
  <c r="Q33" i="1"/>
  <c r="U33" i="1" s="1"/>
  <c r="M33" i="1"/>
  <c r="R33" i="1" s="1"/>
  <c r="R35" i="1" s="1"/>
  <c r="P33" i="1"/>
  <c r="T33" i="1" s="1"/>
  <c r="AU27" i="8" l="1"/>
  <c r="AV24" i="8"/>
  <c r="AV61" i="8" s="1"/>
  <c r="AU50" i="8"/>
  <c r="AV23" i="8"/>
  <c r="X33" i="1"/>
  <c r="U35" i="1"/>
  <c r="X35" i="1" s="1"/>
  <c r="W33" i="1"/>
  <c r="T35" i="1"/>
  <c r="W35" i="1" s="1"/>
  <c r="Q5" i="3"/>
  <c r="AV27" i="8" l="1"/>
  <c r="AW24" i="8"/>
  <c r="AW61" i="8" s="1"/>
  <c r="AV50" i="8"/>
  <c r="AW23" i="8"/>
  <c r="T5" i="3"/>
  <c r="Q35" i="3"/>
  <c r="T35" i="3" s="1"/>
  <c r="E48" i="8"/>
  <c r="E54" i="8" s="1"/>
  <c r="AX27" i="8" l="1"/>
  <c r="BB27" i="8"/>
  <c r="BF27" i="8"/>
  <c r="BJ27" i="8"/>
  <c r="BN27" i="8"/>
  <c r="BR27" i="8"/>
  <c r="BV27" i="8"/>
  <c r="BZ27" i="8"/>
  <c r="CD27" i="8"/>
  <c r="CH27" i="8"/>
  <c r="CL27" i="8"/>
  <c r="CP27" i="8"/>
  <c r="AY27" i="8"/>
  <c r="BC27" i="8"/>
  <c r="BG27" i="8"/>
  <c r="BK27" i="8"/>
  <c r="BO27" i="8"/>
  <c r="BS27" i="8"/>
  <c r="BW27" i="8"/>
  <c r="CA27" i="8"/>
  <c r="CE27" i="8"/>
  <c r="CI27" i="8"/>
  <c r="CM27" i="8"/>
  <c r="AW27" i="8"/>
  <c r="AW28" i="8" s="1"/>
  <c r="AZ27" i="8"/>
  <c r="BD27" i="8"/>
  <c r="BH27" i="8"/>
  <c r="BL27" i="8"/>
  <c r="BP27" i="8"/>
  <c r="BT27" i="8"/>
  <c r="BX27" i="8"/>
  <c r="CB27" i="8"/>
  <c r="CF27" i="8"/>
  <c r="CJ27" i="8"/>
  <c r="CN27" i="8"/>
  <c r="BI27" i="8"/>
  <c r="BY27" i="8"/>
  <c r="CO27" i="8"/>
  <c r="BM27" i="8"/>
  <c r="CC27" i="8"/>
  <c r="BA27" i="8"/>
  <c r="BQ27" i="8"/>
  <c r="CG27" i="8"/>
  <c r="BE27" i="8"/>
  <c r="BU27" i="8"/>
  <c r="CK27" i="8"/>
  <c r="AX24" i="8"/>
  <c r="AX61" i="8" s="1"/>
  <c r="E52" i="8"/>
  <c r="E64" i="8" s="1"/>
  <c r="AW50" i="8"/>
  <c r="AX23" i="8"/>
  <c r="E40" i="8"/>
  <c r="E51" i="8"/>
  <c r="F39" i="8"/>
  <c r="F46" i="8" s="1"/>
  <c r="F30" i="8"/>
  <c r="F43" i="8" s="1"/>
  <c r="E56" i="8" l="1"/>
  <c r="G42" i="8"/>
  <c r="G60" i="8" s="1"/>
  <c r="AX28" i="8"/>
  <c r="AY24" i="8"/>
  <c r="AY61" i="8" s="1"/>
  <c r="AX50" i="8"/>
  <c r="AY23" i="8"/>
  <c r="F40" i="8"/>
  <c r="G30" i="8"/>
  <c r="G43" i="8" s="1"/>
  <c r="F48" i="8"/>
  <c r="F54" i="8" s="1"/>
  <c r="G39" i="8"/>
  <c r="G46" i="8" s="1"/>
  <c r="H42" i="8" l="1"/>
  <c r="H60" i="8" s="1"/>
  <c r="AY28" i="8"/>
  <c r="AZ24" i="8"/>
  <c r="AZ61" i="8" s="1"/>
  <c r="AY50" i="8"/>
  <c r="AZ23" i="8"/>
  <c r="F51" i="8"/>
  <c r="F52" i="8" s="1"/>
  <c r="F64" i="8" s="1"/>
  <c r="G40" i="8"/>
  <c r="H39" i="8"/>
  <c r="H46" i="8" s="1"/>
  <c r="H30" i="8"/>
  <c r="H43" i="8" s="1"/>
  <c r="G48" i="8"/>
  <c r="G54" i="8" s="1"/>
  <c r="I42" i="8" l="1"/>
  <c r="I60" i="8" s="1"/>
  <c r="AZ28" i="8"/>
  <c r="BA24" i="8"/>
  <c r="BA61" i="8" s="1"/>
  <c r="AZ50" i="8"/>
  <c r="BA23" i="8"/>
  <c r="H48" i="8"/>
  <c r="H54" i="8" s="1"/>
  <c r="I30" i="8"/>
  <c r="I43" i="8" s="1"/>
  <c r="I39" i="8"/>
  <c r="I46" i="8" s="1"/>
  <c r="H40" i="8"/>
  <c r="G51" i="8"/>
  <c r="G52" i="8" s="1"/>
  <c r="G64" i="8" s="1"/>
  <c r="F56" i="8"/>
  <c r="F57" i="8" s="1"/>
  <c r="J42" i="8" l="1"/>
  <c r="J60" i="8" s="1"/>
  <c r="J63" i="8" s="1"/>
  <c r="BA28" i="8"/>
  <c r="BB24" i="8"/>
  <c r="BB61" i="8" s="1"/>
  <c r="BA50" i="8"/>
  <c r="BB23" i="8"/>
  <c r="I40" i="8"/>
  <c r="J30" i="8"/>
  <c r="J43" i="8" s="1"/>
  <c r="I48" i="8"/>
  <c r="I54" i="8" s="1"/>
  <c r="J39" i="8"/>
  <c r="J46" i="8" s="1"/>
  <c r="G56" i="8"/>
  <c r="G57" i="8" s="1"/>
  <c r="H51" i="8"/>
  <c r="H52" i="8" s="1"/>
  <c r="H64" i="8" s="1"/>
  <c r="K42" i="8" l="1"/>
  <c r="K60" i="8" s="1"/>
  <c r="K63" i="8" s="1"/>
  <c r="BB28" i="8"/>
  <c r="BC24" i="8"/>
  <c r="BC61" i="8" s="1"/>
  <c r="BB50" i="8"/>
  <c r="BC23" i="8"/>
  <c r="H56" i="8"/>
  <c r="H57" i="8" s="1"/>
  <c r="I51" i="8"/>
  <c r="K30" i="8"/>
  <c r="K43" i="8" s="1"/>
  <c r="K39" i="8"/>
  <c r="K46" i="8" s="1"/>
  <c r="J48" i="8"/>
  <c r="J54" i="8" s="1"/>
  <c r="J40" i="8"/>
  <c r="BC28" i="8" l="1"/>
  <c r="BD24" i="8"/>
  <c r="BD61" i="8" s="1"/>
  <c r="L42" i="8"/>
  <c r="L60" i="8" s="1"/>
  <c r="L63" i="8" s="1"/>
  <c r="I52" i="8"/>
  <c r="I64" i="8" s="1"/>
  <c r="BC50" i="8"/>
  <c r="BD23" i="8"/>
  <c r="J51" i="8"/>
  <c r="L30" i="8"/>
  <c r="L43" i="8" s="1"/>
  <c r="L39" i="8"/>
  <c r="L46" i="8" s="1"/>
  <c r="K48" i="8"/>
  <c r="K54" i="8" s="1"/>
  <c r="K40" i="8"/>
  <c r="M42" i="8" l="1"/>
  <c r="BD28" i="8"/>
  <c r="BE24" i="8"/>
  <c r="BE61" i="8" s="1"/>
  <c r="I56" i="8"/>
  <c r="I57" i="8" s="1"/>
  <c r="J52" i="8"/>
  <c r="J64" i="8" s="1"/>
  <c r="BD50" i="8"/>
  <c r="BE23" i="8"/>
  <c r="M39" i="8"/>
  <c r="M46" i="8" s="1"/>
  <c r="M30" i="8"/>
  <c r="M43" i="8" s="1"/>
  <c r="L48" i="8"/>
  <c r="L54" i="8" s="1"/>
  <c r="L40" i="8"/>
  <c r="K51" i="8"/>
  <c r="K52" i="8" s="1"/>
  <c r="K64" i="8" s="1"/>
  <c r="N42" i="8" l="1"/>
  <c r="N60" i="8" s="1"/>
  <c r="N63" i="8" s="1"/>
  <c r="BE28" i="8"/>
  <c r="BF24" i="8"/>
  <c r="BF61" i="8" s="1"/>
  <c r="J56" i="8"/>
  <c r="J57" i="8" s="1"/>
  <c r="BE50" i="8"/>
  <c r="BF23" i="8"/>
  <c r="K56" i="8"/>
  <c r="K57" i="8" s="1"/>
  <c r="N30" i="8"/>
  <c r="N43" i="8" s="1"/>
  <c r="M48" i="8"/>
  <c r="M54" i="8" s="1"/>
  <c r="N39" i="8"/>
  <c r="N46" i="8" s="1"/>
  <c r="M40" i="8"/>
  <c r="L51" i="8"/>
  <c r="L52" i="8" s="1"/>
  <c r="L64" i="8" s="1"/>
  <c r="O42" i="8" l="1"/>
  <c r="BF28" i="8"/>
  <c r="BG24" i="8"/>
  <c r="BG61" i="8" s="1"/>
  <c r="L56" i="8"/>
  <c r="L57" i="8" s="1"/>
  <c r="BF50" i="8"/>
  <c r="BG23" i="8"/>
  <c r="N48" i="8"/>
  <c r="N54" i="8" s="1"/>
  <c r="N40" i="8"/>
  <c r="O30" i="8"/>
  <c r="O43" i="8" s="1"/>
  <c r="O39" i="8"/>
  <c r="O46" i="8" s="1"/>
  <c r="M51" i="8"/>
  <c r="M52" i="8" s="1"/>
  <c r="P42" i="8" l="1"/>
  <c r="BG28" i="8"/>
  <c r="BH24" i="8"/>
  <c r="BH61" i="8" s="1"/>
  <c r="M64" i="8"/>
  <c r="M60" i="8"/>
  <c r="BG50" i="8"/>
  <c r="BH23" i="8"/>
  <c r="O48" i="8"/>
  <c r="O54" i="8" s="1"/>
  <c r="P39" i="8"/>
  <c r="P46" i="8" s="1"/>
  <c r="P30" i="8"/>
  <c r="P43" i="8" s="1"/>
  <c r="O40" i="8"/>
  <c r="N51" i="8"/>
  <c r="N52" i="8" s="1"/>
  <c r="N64" i="8" s="1"/>
  <c r="M56" i="8"/>
  <c r="M57" i="8" s="1"/>
  <c r="BH28" i="8" l="1"/>
  <c r="BI24" i="8"/>
  <c r="BI61" i="8" s="1"/>
  <c r="Q42" i="8"/>
  <c r="N56" i="8"/>
  <c r="N57" i="8" s="1"/>
  <c r="BH50" i="8"/>
  <c r="BI23" i="8"/>
  <c r="Q30" i="8"/>
  <c r="Q43" i="8" s="1"/>
  <c r="P48" i="8"/>
  <c r="P54" i="8" s="1"/>
  <c r="Q39" i="8"/>
  <c r="Q46" i="8" s="1"/>
  <c r="P40" i="8"/>
  <c r="O51" i="8"/>
  <c r="O52" i="8" s="1"/>
  <c r="P51" i="8" l="1"/>
  <c r="P52" i="8" s="1"/>
  <c r="BI28" i="8"/>
  <c r="BJ24" i="8"/>
  <c r="BJ61" i="8" s="1"/>
  <c r="R42" i="8"/>
  <c r="R60" i="8" s="1"/>
  <c r="R63" i="8" s="1"/>
  <c r="O64" i="8"/>
  <c r="O60" i="8"/>
  <c r="O63" i="8" s="1"/>
  <c r="R30" i="8"/>
  <c r="R43" i="8" s="1"/>
  <c r="Q48" i="8"/>
  <c r="Q54" i="8" s="1"/>
  <c r="Q40" i="8"/>
  <c r="R39" i="8"/>
  <c r="R46" i="8" s="1"/>
  <c r="BI50" i="8"/>
  <c r="BJ23" i="8"/>
  <c r="O56" i="8"/>
  <c r="O57" i="8" s="1"/>
  <c r="P56" i="8" l="1"/>
  <c r="P57" i="8" s="1"/>
  <c r="P64" i="8"/>
  <c r="P60" i="8"/>
  <c r="S42" i="8"/>
  <c r="S60" i="8" s="1"/>
  <c r="S63" i="8" s="1"/>
  <c r="BJ28" i="8"/>
  <c r="BK24" i="8"/>
  <c r="BK61" i="8" s="1"/>
  <c r="BJ50" i="8"/>
  <c r="BK23" i="8"/>
  <c r="Q51" i="8"/>
  <c r="Q52" i="8" s="1"/>
  <c r="R48" i="8"/>
  <c r="R54" i="8" s="1"/>
  <c r="S39" i="8"/>
  <c r="S46" i="8" s="1"/>
  <c r="R40" i="8"/>
  <c r="S30" i="8"/>
  <c r="S43" i="8" s="1"/>
  <c r="Q64" i="8" l="1"/>
  <c r="Q60" i="8"/>
  <c r="Q63" i="8" s="1"/>
  <c r="BK28" i="8"/>
  <c r="BL24" i="8"/>
  <c r="BL61" i="8" s="1"/>
  <c r="T42" i="8"/>
  <c r="T60" i="8" s="1"/>
  <c r="T63" i="8" s="1"/>
  <c r="R51" i="8"/>
  <c r="R52" i="8" s="1"/>
  <c r="BK50" i="8"/>
  <c r="BL23" i="8"/>
  <c r="S48" i="8"/>
  <c r="S54" i="8" s="1"/>
  <c r="T30" i="8"/>
  <c r="T43" i="8" s="1"/>
  <c r="S40" i="8"/>
  <c r="T39" i="8"/>
  <c r="T46" i="8" s="1"/>
  <c r="Q56" i="8"/>
  <c r="Q57" i="8" s="1"/>
  <c r="R64" i="8" l="1"/>
  <c r="R56" i="8"/>
  <c r="R57" i="8" s="1"/>
  <c r="U42" i="8"/>
  <c r="U60" i="8" s="1"/>
  <c r="BL28" i="8"/>
  <c r="BM24" i="8"/>
  <c r="BM61" i="8" s="1"/>
  <c r="S51" i="8"/>
  <c r="S52" i="8" s="1"/>
  <c r="S64" i="8" s="1"/>
  <c r="BL50" i="8"/>
  <c r="BM23" i="8"/>
  <c r="T48" i="8"/>
  <c r="T54" i="8" s="1"/>
  <c r="U39" i="8"/>
  <c r="U46" i="8" s="1"/>
  <c r="U30" i="8"/>
  <c r="U43" i="8" s="1"/>
  <c r="T40" i="8"/>
  <c r="V42" i="8" l="1"/>
  <c r="V60" i="8" s="1"/>
  <c r="S56" i="8"/>
  <c r="S57" i="8" s="1"/>
  <c r="BM28" i="8"/>
  <c r="BN24" i="8"/>
  <c r="BN61" i="8" s="1"/>
  <c r="U48" i="8"/>
  <c r="U54" i="8" s="1"/>
  <c r="U40" i="8"/>
  <c r="V30" i="8"/>
  <c r="V43" i="8" s="1"/>
  <c r="V39" i="8"/>
  <c r="V46" i="8" s="1"/>
  <c r="BM50" i="8"/>
  <c r="BN23" i="8"/>
  <c r="T51" i="8"/>
  <c r="W42" i="8" l="1"/>
  <c r="W60" i="8" s="1"/>
  <c r="W63" i="8" s="1"/>
  <c r="BN28" i="8"/>
  <c r="BO24" i="8"/>
  <c r="BO61" i="8" s="1"/>
  <c r="U51" i="8"/>
  <c r="U52" i="8" s="1"/>
  <c r="U64" i="8" s="1"/>
  <c r="T52" i="8"/>
  <c r="T64" i="8" s="1"/>
  <c r="BN50" i="8"/>
  <c r="BO23" i="8"/>
  <c r="V48" i="8"/>
  <c r="V54" i="8" s="1"/>
  <c r="V40" i="8"/>
  <c r="W30" i="8"/>
  <c r="W43" i="8" s="1"/>
  <c r="W39" i="8"/>
  <c r="W46" i="8" s="1"/>
  <c r="U56" i="8" l="1"/>
  <c r="U57" i="8" s="1"/>
  <c r="X42" i="8"/>
  <c r="BO28" i="8"/>
  <c r="BP24" i="8"/>
  <c r="BP61" i="8" s="1"/>
  <c r="T56" i="8"/>
  <c r="T57" i="8" s="1"/>
  <c r="V51" i="8"/>
  <c r="V52" i="8" s="1"/>
  <c r="V64" i="8" s="1"/>
  <c r="W48" i="8"/>
  <c r="W54" i="8" s="1"/>
  <c r="W40" i="8"/>
  <c r="X39" i="8"/>
  <c r="X46" i="8" s="1"/>
  <c r="X30" i="8"/>
  <c r="X43" i="8" s="1"/>
  <c r="BO50" i="8"/>
  <c r="BP23" i="8"/>
  <c r="Y42" i="8" l="1"/>
  <c r="Y60" i="8" s="1"/>
  <c r="BP28" i="8"/>
  <c r="BQ24" i="8"/>
  <c r="BQ61" i="8" s="1"/>
  <c r="V56" i="8"/>
  <c r="V57" i="8" s="1"/>
  <c r="X48" i="8"/>
  <c r="X54" i="8" s="1"/>
  <c r="Y39" i="8"/>
  <c r="Y46" i="8" s="1"/>
  <c r="Y30" i="8"/>
  <c r="Y43" i="8" s="1"/>
  <c r="X40" i="8"/>
  <c r="BP50" i="8"/>
  <c r="BQ23" i="8"/>
  <c r="W51" i="8"/>
  <c r="W52" i="8" s="1"/>
  <c r="W64" i="8" s="1"/>
  <c r="Z42" i="8" l="1"/>
  <c r="Z60" i="8" s="1"/>
  <c r="BQ28" i="8"/>
  <c r="BR24" i="8"/>
  <c r="BR61" i="8" s="1"/>
  <c r="Y48" i="8"/>
  <c r="Y54" i="8" s="1"/>
  <c r="Y40" i="8"/>
  <c r="Z39" i="8"/>
  <c r="Z46" i="8" s="1"/>
  <c r="Z30" i="8"/>
  <c r="Z43" i="8" s="1"/>
  <c r="W56" i="8"/>
  <c r="W57" i="8" s="1"/>
  <c r="X51" i="8"/>
  <c r="X52" i="8" s="1"/>
  <c r="BQ50" i="8"/>
  <c r="BR23" i="8"/>
  <c r="X64" i="8" l="1"/>
  <c r="X60" i="8"/>
  <c r="X63" i="8" s="1"/>
  <c r="BR28" i="8"/>
  <c r="BS24" i="8"/>
  <c r="BS61" i="8" s="1"/>
  <c r="AA42" i="8"/>
  <c r="AA60" i="8" s="1"/>
  <c r="X56" i="8"/>
  <c r="X57" i="8" s="1"/>
  <c r="BR50" i="8"/>
  <c r="BS23" i="8"/>
  <c r="Y51" i="8"/>
  <c r="Y52" i="8" s="1"/>
  <c r="Y64" i="8" s="1"/>
  <c r="Z48" i="8"/>
  <c r="Z54" i="8" s="1"/>
  <c r="Z40" i="8"/>
  <c r="AA30" i="8"/>
  <c r="AA43" i="8" s="1"/>
  <c r="AA39" i="8"/>
  <c r="AA46" i="8" s="1"/>
  <c r="BT24" i="8" l="1"/>
  <c r="BT61" i="8" s="1"/>
  <c r="BS28" i="8"/>
  <c r="AB42" i="8"/>
  <c r="AB60" i="8" s="1"/>
  <c r="AB63" i="8" s="1"/>
  <c r="Y56" i="8"/>
  <c r="Y57" i="8" s="1"/>
  <c r="AA48" i="8"/>
  <c r="AA54" i="8" s="1"/>
  <c r="AA40" i="8"/>
  <c r="AB39" i="8"/>
  <c r="AB46" i="8" s="1"/>
  <c r="AB30" i="8"/>
  <c r="AB43" i="8" s="1"/>
  <c r="Z51" i="8"/>
  <c r="BS50" i="8"/>
  <c r="BT23" i="8"/>
  <c r="AC42" i="8" l="1"/>
  <c r="AC60" i="8" s="1"/>
  <c r="AC63" i="8" s="1"/>
  <c r="BT28" i="8"/>
  <c r="BU24" i="8"/>
  <c r="BU61" i="8" s="1"/>
  <c r="Z52" i="8"/>
  <c r="Z64" i="8" s="1"/>
  <c r="AB48" i="8"/>
  <c r="AB54" i="8" s="1"/>
  <c r="AC39" i="8"/>
  <c r="AC46" i="8" s="1"/>
  <c r="AC30" i="8"/>
  <c r="AC43" i="8" s="1"/>
  <c r="AB40" i="8"/>
  <c r="BT50" i="8"/>
  <c r="BU23" i="8"/>
  <c r="AA51" i="8"/>
  <c r="AA52" i="8" s="1"/>
  <c r="AA64" i="8" s="1"/>
  <c r="AD42" i="8" l="1"/>
  <c r="BU28" i="8"/>
  <c r="BV24" i="8"/>
  <c r="BV61" i="8" s="1"/>
  <c r="Z56" i="8"/>
  <c r="Z57" i="8" s="1"/>
  <c r="AB51" i="8"/>
  <c r="AB52" i="8" s="1"/>
  <c r="AB64" i="8" s="1"/>
  <c r="AC48" i="8"/>
  <c r="AC54" i="8" s="1"/>
  <c r="AC40" i="8"/>
  <c r="AD30" i="8"/>
  <c r="AD43" i="8" s="1"/>
  <c r="AD39" i="8"/>
  <c r="AD46" i="8" s="1"/>
  <c r="AA56" i="8"/>
  <c r="AA57" i="8" s="1"/>
  <c r="BU50" i="8"/>
  <c r="BV23" i="8"/>
  <c r="BV28" i="8" l="1"/>
  <c r="BW24" i="8"/>
  <c r="BW61" i="8" s="1"/>
  <c r="AE42" i="8"/>
  <c r="AE60" i="8" s="1"/>
  <c r="AB56" i="8"/>
  <c r="AB57" i="8" s="1"/>
  <c r="AC51" i="8"/>
  <c r="AC52" i="8" s="1"/>
  <c r="AD48" i="8"/>
  <c r="AD54" i="8" s="1"/>
  <c r="AD40" i="8"/>
  <c r="AE39" i="8"/>
  <c r="AE46" i="8" s="1"/>
  <c r="AE30" i="8"/>
  <c r="AE43" i="8" s="1"/>
  <c r="BV50" i="8"/>
  <c r="BW23" i="8"/>
  <c r="AC64" i="8" l="1"/>
  <c r="AC56" i="8"/>
  <c r="AC57" i="8" s="1"/>
  <c r="AF42" i="8"/>
  <c r="BW28" i="8"/>
  <c r="BX24" i="8"/>
  <c r="BX61" i="8" s="1"/>
  <c r="AD51" i="8"/>
  <c r="AD52" i="8" s="1"/>
  <c r="AE48" i="8"/>
  <c r="AE54" i="8" s="1"/>
  <c r="AF39" i="8"/>
  <c r="AF46" i="8" s="1"/>
  <c r="AE40" i="8"/>
  <c r="AF30" i="8"/>
  <c r="AF43" i="8" s="1"/>
  <c r="BW50" i="8"/>
  <c r="BX23" i="8"/>
  <c r="AD64" i="8" l="1"/>
  <c r="AD60" i="8"/>
  <c r="AD56" i="8"/>
  <c r="AD57" i="8" s="1"/>
  <c r="BX28" i="8"/>
  <c r="BY24" i="8"/>
  <c r="BY61" i="8" s="1"/>
  <c r="AG42" i="8"/>
  <c r="BX50" i="8"/>
  <c r="BY23" i="8"/>
  <c r="AF48" i="8"/>
  <c r="AF54" i="8" s="1"/>
  <c r="AG39" i="8"/>
  <c r="AG46" i="8" s="1"/>
  <c r="AG30" i="8"/>
  <c r="AG43" i="8" s="1"/>
  <c r="AF40" i="8"/>
  <c r="AE51" i="8"/>
  <c r="AH42" i="8" l="1"/>
  <c r="AH60" i="8" s="1"/>
  <c r="AH63" i="8" s="1"/>
  <c r="BY28" i="8"/>
  <c r="BZ24" i="8"/>
  <c r="BZ61" i="8" s="1"/>
  <c r="AE52" i="8"/>
  <c r="AE64" i="8" s="1"/>
  <c r="AF51" i="8"/>
  <c r="AF52" i="8" s="1"/>
  <c r="AG48" i="8"/>
  <c r="AG54" i="8" s="1"/>
  <c r="AH39" i="8"/>
  <c r="AH46" i="8" s="1"/>
  <c r="AG40" i="8"/>
  <c r="AH30" i="8"/>
  <c r="AH43" i="8" s="1"/>
  <c r="BY50" i="8"/>
  <c r="BZ23" i="8"/>
  <c r="AE56" i="8" l="1"/>
  <c r="AE57" i="8" s="1"/>
  <c r="AF64" i="8"/>
  <c r="AF60" i="8"/>
  <c r="AF63" i="8" s="1"/>
  <c r="BZ28" i="8"/>
  <c r="CA24" i="8"/>
  <c r="CA61" i="8" s="1"/>
  <c r="AI42" i="8"/>
  <c r="AI60" i="8" s="1"/>
  <c r="AI63" i="8" s="1"/>
  <c r="BZ50" i="8"/>
  <c r="CA23" i="8"/>
  <c r="AH48" i="8"/>
  <c r="AH54" i="8" s="1"/>
  <c r="AI30" i="8"/>
  <c r="AI43" i="8" s="1"/>
  <c r="AI39" i="8"/>
  <c r="AI46" i="8" s="1"/>
  <c r="AH40" i="8"/>
  <c r="AG51" i="8"/>
  <c r="AG52" i="8" s="1"/>
  <c r="AF56" i="8"/>
  <c r="AF57" i="8" s="1"/>
  <c r="AG64" i="8" l="1"/>
  <c r="AG60" i="8"/>
  <c r="AG63" i="8" s="1"/>
  <c r="CA28" i="8"/>
  <c r="CB24" i="8"/>
  <c r="CB61" i="8" s="1"/>
  <c r="AJ42" i="8"/>
  <c r="AI48" i="8"/>
  <c r="AI54" i="8" s="1"/>
  <c r="AJ39" i="8"/>
  <c r="AJ46" i="8" s="1"/>
  <c r="AJ30" i="8"/>
  <c r="AJ43" i="8" s="1"/>
  <c r="AI40" i="8"/>
  <c r="CA50" i="8"/>
  <c r="CB23" i="8"/>
  <c r="AG56" i="8"/>
  <c r="AG57" i="8" s="1"/>
  <c r="AH51" i="8"/>
  <c r="AH52" i="8" s="1"/>
  <c r="AH64" i="8" s="1"/>
  <c r="AK42" i="8" l="1"/>
  <c r="AK60" i="8" s="1"/>
  <c r="AK63" i="8" s="1"/>
  <c r="CB28" i="8"/>
  <c r="CC24" i="8"/>
  <c r="CC61" i="8" s="1"/>
  <c r="AH56" i="8"/>
  <c r="AH57" i="8" s="1"/>
  <c r="CB50" i="8"/>
  <c r="CC23" i="8"/>
  <c r="AJ48" i="8"/>
  <c r="AJ54" i="8" s="1"/>
  <c r="AK39" i="8"/>
  <c r="AK46" i="8" s="1"/>
  <c r="AJ40" i="8"/>
  <c r="AK30" i="8"/>
  <c r="AK43" i="8" s="1"/>
  <c r="AI51" i="8"/>
  <c r="AI52" i="8" s="1"/>
  <c r="AI64" i="8" s="1"/>
  <c r="CC28" i="8" l="1"/>
  <c r="CD24" i="8"/>
  <c r="CD61" i="8" s="1"/>
  <c r="AL42" i="8"/>
  <c r="AL60" i="8" s="1"/>
  <c r="AK48" i="8"/>
  <c r="AK54" i="8" s="1"/>
  <c r="AL30" i="8"/>
  <c r="AL43" i="8" s="1"/>
  <c r="AL39" i="8"/>
  <c r="AL46" i="8" s="1"/>
  <c r="AK40" i="8"/>
  <c r="CC50" i="8"/>
  <c r="CD23" i="8"/>
  <c r="AI56" i="8"/>
  <c r="AI57" i="8" s="1"/>
  <c r="AJ51" i="8"/>
  <c r="AJ52" i="8" s="1"/>
  <c r="AJ64" i="8" l="1"/>
  <c r="AJ60" i="8"/>
  <c r="AJ63" i="8" s="1"/>
  <c r="AM42" i="8"/>
  <c r="CD28" i="8"/>
  <c r="CE24" i="8"/>
  <c r="CE61" i="8" s="1"/>
  <c r="AL48" i="8"/>
  <c r="AL54" i="8" s="1"/>
  <c r="AM30" i="8"/>
  <c r="AM43" i="8" s="1"/>
  <c r="AM39" i="8"/>
  <c r="AM46" i="8" s="1"/>
  <c r="AL40" i="8"/>
  <c r="CD50" i="8"/>
  <c r="CE23" i="8"/>
  <c r="AJ56" i="8"/>
  <c r="AJ57" i="8" s="1"/>
  <c r="AK51" i="8"/>
  <c r="AK52" i="8" s="1"/>
  <c r="AK64" i="8" s="1"/>
  <c r="AN42" i="8" l="1"/>
  <c r="AN60" i="8" s="1"/>
  <c r="AN63" i="8" s="1"/>
  <c r="CE28" i="8"/>
  <c r="CF24" i="8"/>
  <c r="CF61" i="8" s="1"/>
  <c r="CE50" i="8"/>
  <c r="CF23" i="8"/>
  <c r="AL51" i="8"/>
  <c r="AK56" i="8"/>
  <c r="AK57" i="8" s="1"/>
  <c r="AM48" i="8"/>
  <c r="AM54" i="8" s="1"/>
  <c r="AM40" i="8"/>
  <c r="AN39" i="8"/>
  <c r="AN46" i="8" s="1"/>
  <c r="AN30" i="8"/>
  <c r="AN43" i="8" s="1"/>
  <c r="AO42" i="8" l="1"/>
  <c r="AL52" i="8"/>
  <c r="AL64" i="8" s="1"/>
  <c r="CF28" i="8"/>
  <c r="CG24" i="8"/>
  <c r="CG61" i="8" s="1"/>
  <c r="AM51" i="8"/>
  <c r="AM52" i="8" s="1"/>
  <c r="CF50" i="8"/>
  <c r="CG23" i="8"/>
  <c r="AN48" i="8"/>
  <c r="AN54" i="8" s="1"/>
  <c r="AN40" i="8"/>
  <c r="AO39" i="8"/>
  <c r="AO46" i="8" s="1"/>
  <c r="AO30" i="8"/>
  <c r="AO43" i="8" s="1"/>
  <c r="AM64" i="8" l="1"/>
  <c r="AM60" i="8"/>
  <c r="AM63" i="8" s="1"/>
  <c r="AM56" i="8"/>
  <c r="AM57" i="8" s="1"/>
  <c r="AL56" i="8"/>
  <c r="AL57" i="8" s="1"/>
  <c r="AP42" i="8"/>
  <c r="CG28" i="8"/>
  <c r="CH24" i="8"/>
  <c r="CH61" i="8" s="1"/>
  <c r="AO48" i="8"/>
  <c r="AO54" i="8" s="1"/>
  <c r="AO40" i="8"/>
  <c r="AP39" i="8"/>
  <c r="AP46" i="8" s="1"/>
  <c r="AP30" i="8"/>
  <c r="AP43" i="8" s="1"/>
  <c r="AN51" i="8"/>
  <c r="AN52" i="8" s="1"/>
  <c r="AN64" i="8" s="1"/>
  <c r="CG50" i="8"/>
  <c r="CH23" i="8"/>
  <c r="CH28" i="8" l="1"/>
  <c r="CI24" i="8"/>
  <c r="CI61" i="8" s="1"/>
  <c r="AQ42" i="8"/>
  <c r="AN56" i="8"/>
  <c r="AN57" i="8" s="1"/>
  <c r="AO51" i="8"/>
  <c r="AO52" i="8" s="1"/>
  <c r="CH50" i="8"/>
  <c r="CI23" i="8"/>
  <c r="AP48" i="8"/>
  <c r="AP54" i="8" s="1"/>
  <c r="AP40" i="8"/>
  <c r="AQ30" i="8"/>
  <c r="AQ43" i="8" s="1"/>
  <c r="AQ39" i="8"/>
  <c r="AQ46" i="8" s="1"/>
  <c r="CI28" i="8" l="1"/>
  <c r="CJ24" i="8"/>
  <c r="CJ61" i="8" s="1"/>
  <c r="AO64" i="8"/>
  <c r="AO60" i="8"/>
  <c r="AO63" i="8" s="1"/>
  <c r="AR42" i="8"/>
  <c r="AR60" i="8" s="1"/>
  <c r="AR63" i="8" s="1"/>
  <c r="CI50" i="8"/>
  <c r="CJ23" i="8"/>
  <c r="AQ48" i="8"/>
  <c r="AQ54" i="8" s="1"/>
  <c r="AQ40" i="8"/>
  <c r="AR30" i="8"/>
  <c r="AR43" i="8" s="1"/>
  <c r="AR39" i="8"/>
  <c r="AR46" i="8" s="1"/>
  <c r="AP51" i="8"/>
  <c r="AP52" i="8" s="1"/>
  <c r="AO56" i="8"/>
  <c r="AO57" i="8" s="1"/>
  <c r="AP64" i="8" l="1"/>
  <c r="AP60" i="8"/>
  <c r="AP63" i="8" s="1"/>
  <c r="CJ28" i="8"/>
  <c r="CK24" i="8"/>
  <c r="CK61" i="8" s="1"/>
  <c r="AS42" i="8"/>
  <c r="AS60" i="8" s="1"/>
  <c r="AS63" i="8" s="1"/>
  <c r="AQ51" i="8"/>
  <c r="AQ52" i="8" s="1"/>
  <c r="AR48" i="8"/>
  <c r="AR54" i="8" s="1"/>
  <c r="AS30" i="8"/>
  <c r="AS43" i="8" s="1"/>
  <c r="AR40" i="8"/>
  <c r="AS39" i="8"/>
  <c r="AS46" i="8" s="1"/>
  <c r="AP56" i="8"/>
  <c r="AP57" i="8" s="1"/>
  <c r="CJ50" i="8"/>
  <c r="CK23" i="8"/>
  <c r="AQ64" i="8" l="1"/>
  <c r="AQ60" i="8"/>
  <c r="AQ63" i="8" s="1"/>
  <c r="AT42" i="8"/>
  <c r="CK28" i="8"/>
  <c r="CL24" i="8"/>
  <c r="CL61" i="8" s="1"/>
  <c r="AQ56" i="8"/>
  <c r="AQ57" i="8" s="1"/>
  <c r="CK50" i="8"/>
  <c r="CL23" i="8"/>
  <c r="AS48" i="8"/>
  <c r="AS54" i="8" s="1"/>
  <c r="AS40" i="8"/>
  <c r="AT39" i="8"/>
  <c r="AT46" i="8" s="1"/>
  <c r="AT30" i="8"/>
  <c r="AT43" i="8" s="1"/>
  <c r="AR51" i="8"/>
  <c r="AR52" i="8" s="1"/>
  <c r="AR64" i="8" s="1"/>
  <c r="CL28" i="8" l="1"/>
  <c r="CM24" i="8"/>
  <c r="CM61" i="8" s="1"/>
  <c r="AU42" i="8"/>
  <c r="AT48" i="8"/>
  <c r="AT54" i="8" s="1"/>
  <c r="AU39" i="8"/>
  <c r="AU46" i="8" s="1"/>
  <c r="AT40" i="8"/>
  <c r="AU30" i="8"/>
  <c r="AU43" i="8" s="1"/>
  <c r="AR56" i="8"/>
  <c r="AR57" i="8" s="1"/>
  <c r="CL50" i="8"/>
  <c r="CM23" i="8"/>
  <c r="AS51" i="8"/>
  <c r="AS52" i="8" s="1"/>
  <c r="AS64" i="8" l="1"/>
  <c r="AS56" i="8"/>
  <c r="AS57" i="8" s="1"/>
  <c r="CM28" i="8"/>
  <c r="CN24" i="8"/>
  <c r="CN61" i="8" s="1"/>
  <c r="AV42" i="8"/>
  <c r="AV60" i="8" s="1"/>
  <c r="AV63" i="8" s="1"/>
  <c r="AU48" i="8"/>
  <c r="AU54" i="8" s="1"/>
  <c r="AV39" i="8"/>
  <c r="AV46" i="8" s="1"/>
  <c r="AU40" i="8"/>
  <c r="AV30" i="8"/>
  <c r="AV43" i="8" s="1"/>
  <c r="CM50" i="8"/>
  <c r="CN23" i="8"/>
  <c r="AT51" i="8"/>
  <c r="AT52" i="8" s="1"/>
  <c r="AT64" i="8" l="1"/>
  <c r="AT60" i="8"/>
  <c r="CN28" i="8"/>
  <c r="CO24" i="8"/>
  <c r="CO61" i="8" s="1"/>
  <c r="AW42" i="8"/>
  <c r="AW60" i="8" s="1"/>
  <c r="AW63" i="8" s="1"/>
  <c r="AT56" i="8"/>
  <c r="AT57" i="8" s="1"/>
  <c r="CN50" i="8"/>
  <c r="CO23" i="8"/>
  <c r="AV48" i="8"/>
  <c r="AV54" i="8" s="1"/>
  <c r="AW30" i="8"/>
  <c r="AW43" i="8" s="1"/>
  <c r="AV40" i="8"/>
  <c r="AW39" i="8"/>
  <c r="AW46" i="8" s="1"/>
  <c r="AU51" i="8"/>
  <c r="AU52" i="8" s="1"/>
  <c r="CO28" i="8" l="1"/>
  <c r="CP24" i="8"/>
  <c r="CP61" i="8" s="1"/>
  <c r="AX42" i="8"/>
  <c r="AX60" i="8" s="1"/>
  <c r="AU64" i="8"/>
  <c r="AU60" i="8"/>
  <c r="AU56" i="8"/>
  <c r="AU57" i="8" s="1"/>
  <c r="AV51" i="8"/>
  <c r="AV52" i="8" s="1"/>
  <c r="CO50" i="8"/>
  <c r="CP23" i="8"/>
  <c r="AW48" i="8"/>
  <c r="AW54" i="8" s="1"/>
  <c r="AX39" i="8"/>
  <c r="AX46" i="8" s="1"/>
  <c r="AW40" i="8"/>
  <c r="AX30" i="8"/>
  <c r="AX43" i="8" s="1"/>
  <c r="AV64" i="8" l="1"/>
  <c r="AV56" i="8"/>
  <c r="AV57" i="8" s="1"/>
  <c r="AY42" i="8"/>
  <c r="CP50" i="8"/>
  <c r="CP28" i="8"/>
  <c r="AX48" i="8"/>
  <c r="AX54" i="8" s="1"/>
  <c r="AY39" i="8"/>
  <c r="AY46" i="8" s="1"/>
  <c r="AX40" i="8"/>
  <c r="AY30" i="8"/>
  <c r="AY43" i="8" s="1"/>
  <c r="AW51" i="8"/>
  <c r="AW52" i="8" s="1"/>
  <c r="AW64" i="8" l="1"/>
  <c r="AW56" i="8"/>
  <c r="AW57" i="8" s="1"/>
  <c r="AZ42" i="8"/>
  <c r="AY48" i="8"/>
  <c r="AY54" i="8" s="1"/>
  <c r="AZ39" i="8"/>
  <c r="AZ46" i="8" s="1"/>
  <c r="AZ30" i="8"/>
  <c r="AZ43" i="8" s="1"/>
  <c r="AY40" i="8"/>
  <c r="AX51" i="8"/>
  <c r="AX52" i="8" s="1"/>
  <c r="AX64" i="8" s="1"/>
  <c r="AX56" i="8" l="1"/>
  <c r="AX57" i="8" s="1"/>
  <c r="BA42" i="8"/>
  <c r="AY51" i="8"/>
  <c r="AY52" i="8" s="1"/>
  <c r="AZ48" i="8"/>
  <c r="AZ54" i="8" s="1"/>
  <c r="BA30" i="8"/>
  <c r="BA43" i="8" s="1"/>
  <c r="AZ40" i="8"/>
  <c r="BA39" i="8"/>
  <c r="BA46" i="8" s="1"/>
  <c r="AY64" i="8" l="1"/>
  <c r="AY60" i="8"/>
  <c r="AY56" i="8"/>
  <c r="AY57" i="8" s="1"/>
  <c r="BB42" i="8"/>
  <c r="BB60" i="8" s="1"/>
  <c r="BB63" i="8" s="1"/>
  <c r="BA48" i="8"/>
  <c r="BA54" i="8" s="1"/>
  <c r="BA40" i="8"/>
  <c r="BB30" i="8"/>
  <c r="BB43" i="8" s="1"/>
  <c r="BB39" i="8"/>
  <c r="BB46" i="8" s="1"/>
  <c r="AZ51" i="8"/>
  <c r="AZ52" i="8" s="1"/>
  <c r="AZ64" i="8" l="1"/>
  <c r="AZ60" i="8"/>
  <c r="BC42" i="8"/>
  <c r="BC60" i="8" s="1"/>
  <c r="BC63" i="8" s="1"/>
  <c r="AZ56" i="8"/>
  <c r="AZ57" i="8" s="1"/>
  <c r="BB48" i="8"/>
  <c r="BB54" i="8" s="1"/>
  <c r="BC39" i="8"/>
  <c r="BC46" i="8" s="1"/>
  <c r="BB40" i="8"/>
  <c r="BC30" i="8"/>
  <c r="BC43" i="8" s="1"/>
  <c r="BA51" i="8"/>
  <c r="BA52" i="8" s="1"/>
  <c r="BA64" i="8" l="1"/>
  <c r="BA60" i="8"/>
  <c r="BD42" i="8"/>
  <c r="BD60" i="8" s="1"/>
  <c r="BC48" i="8"/>
  <c r="BC54" i="8" s="1"/>
  <c r="BD39" i="8"/>
  <c r="BD46" i="8" s="1"/>
  <c r="BD30" i="8"/>
  <c r="BD43" i="8" s="1"/>
  <c r="BC40" i="8"/>
  <c r="BA56" i="8"/>
  <c r="BA57" i="8" s="1"/>
  <c r="BB51" i="8"/>
  <c r="BE42" i="8" l="1"/>
  <c r="BE60" i="8" s="1"/>
  <c r="BB52" i="8"/>
  <c r="BB64" i="8" s="1"/>
  <c r="BD48" i="8"/>
  <c r="BD54" i="8" s="1"/>
  <c r="BE30" i="8"/>
  <c r="BE43" i="8" s="1"/>
  <c r="BD40" i="8"/>
  <c r="BE39" i="8"/>
  <c r="BE46" i="8" s="1"/>
  <c r="BC51" i="8"/>
  <c r="BC52" i="8" s="1"/>
  <c r="BC64" i="8" l="1"/>
  <c r="BC56" i="8"/>
  <c r="BC57" i="8" s="1"/>
  <c r="BF42" i="8"/>
  <c r="BF60" i="8" s="1"/>
  <c r="BB56" i="8"/>
  <c r="BB57" i="8" s="1"/>
  <c r="BE48" i="8"/>
  <c r="BE54" i="8" s="1"/>
  <c r="BE40" i="8"/>
  <c r="BF39" i="8"/>
  <c r="BF46" i="8" s="1"/>
  <c r="BF30" i="8"/>
  <c r="BF43" i="8" s="1"/>
  <c r="BD51" i="8"/>
  <c r="BD52" i="8" s="1"/>
  <c r="BD64" i="8" s="1"/>
  <c r="BG42" i="8" l="1"/>
  <c r="BD56" i="8"/>
  <c r="BD57" i="8" s="1"/>
  <c r="BE51" i="8"/>
  <c r="BE52" i="8" s="1"/>
  <c r="BE64" i="8" s="1"/>
  <c r="BF48" i="8"/>
  <c r="BF54" i="8" s="1"/>
  <c r="BG39" i="8"/>
  <c r="BG46" i="8" s="1"/>
  <c r="BF40" i="8"/>
  <c r="BG30" i="8"/>
  <c r="BG43" i="8" s="1"/>
  <c r="BH42" i="8" l="1"/>
  <c r="BH60" i="8" s="1"/>
  <c r="BH63" i="8" s="1"/>
  <c r="BF51" i="8"/>
  <c r="BF52" i="8" s="1"/>
  <c r="BG48" i="8"/>
  <c r="BG54" i="8" s="1"/>
  <c r="BH39" i="8"/>
  <c r="BH46" i="8" s="1"/>
  <c r="BH30" i="8"/>
  <c r="BH43" i="8" s="1"/>
  <c r="BG40" i="8"/>
  <c r="BE56" i="8"/>
  <c r="BE57" i="8" s="1"/>
  <c r="BF64" i="8" l="1"/>
  <c r="BF56" i="8"/>
  <c r="BF57" i="8" s="1"/>
  <c r="BG51" i="8"/>
  <c r="BG52" i="8" s="1"/>
  <c r="BI42" i="8"/>
  <c r="BI60" i="8" s="1"/>
  <c r="BI63" i="8" s="1"/>
  <c r="BH48" i="8"/>
  <c r="BH54" i="8" s="1"/>
  <c r="BI30" i="8"/>
  <c r="BI43" i="8" s="1"/>
  <c r="BH40" i="8"/>
  <c r="BI39" i="8"/>
  <c r="BI46" i="8" s="1"/>
  <c r="BG56" i="8" l="1"/>
  <c r="BG57" i="8" s="1"/>
  <c r="BJ42" i="8"/>
  <c r="BG64" i="8"/>
  <c r="BG60" i="8"/>
  <c r="BI48" i="8"/>
  <c r="BI54" i="8" s="1"/>
  <c r="BJ30" i="8"/>
  <c r="BJ43" i="8" s="1"/>
  <c r="BJ39" i="8"/>
  <c r="BJ46" i="8" s="1"/>
  <c r="BI40" i="8"/>
  <c r="BH51" i="8"/>
  <c r="BH52" i="8" s="1"/>
  <c r="BH64" i="8" s="1"/>
  <c r="BK42" i="8" l="1"/>
  <c r="BH56" i="8"/>
  <c r="BH57" i="8" s="1"/>
  <c r="BI51" i="8"/>
  <c r="BI52" i="8" s="1"/>
  <c r="BI64" i="8" s="1"/>
  <c r="BJ48" i="8"/>
  <c r="BJ54" i="8" s="1"/>
  <c r="BK30" i="8"/>
  <c r="BK43" i="8" s="1"/>
  <c r="BK39" i="8"/>
  <c r="BK46" i="8" s="1"/>
  <c r="BJ40" i="8"/>
  <c r="BL42" i="8" l="1"/>
  <c r="BL60" i="8" s="1"/>
  <c r="BL63" i="8" s="1"/>
  <c r="BJ51" i="8"/>
  <c r="BJ52" i="8" s="1"/>
  <c r="BK48" i="8"/>
  <c r="BK54" i="8" s="1"/>
  <c r="BL30" i="8"/>
  <c r="BL43" i="8" s="1"/>
  <c r="BK40" i="8"/>
  <c r="BL39" i="8"/>
  <c r="BL46" i="8" s="1"/>
  <c r="BI56" i="8"/>
  <c r="BI57" i="8" s="1"/>
  <c r="BJ64" i="8" l="1"/>
  <c r="BJ60" i="8"/>
  <c r="BJ63" i="8" s="1"/>
  <c r="BJ56" i="8"/>
  <c r="BJ57" i="8" s="1"/>
  <c r="BM42" i="8"/>
  <c r="BM60" i="8" s="1"/>
  <c r="BK51" i="8"/>
  <c r="BK52" i="8" s="1"/>
  <c r="BL48" i="8"/>
  <c r="BL54" i="8" s="1"/>
  <c r="BM39" i="8"/>
  <c r="BM46" i="8" s="1"/>
  <c r="BM30" i="8"/>
  <c r="BM43" i="8" s="1"/>
  <c r="BL40" i="8"/>
  <c r="BK64" i="8" l="1"/>
  <c r="BK60" i="8"/>
  <c r="BK63" i="8" s="1"/>
  <c r="BK56" i="8"/>
  <c r="BK57" i="8" s="1"/>
  <c r="BN42" i="8"/>
  <c r="BL51" i="8"/>
  <c r="BL52" i="8" s="1"/>
  <c r="BM48" i="8"/>
  <c r="BM54" i="8" s="1"/>
  <c r="BN30" i="8"/>
  <c r="BN43" i="8" s="1"/>
  <c r="BM40" i="8"/>
  <c r="BN39" i="8"/>
  <c r="BN46" i="8" s="1"/>
  <c r="BL64" i="8" l="1"/>
  <c r="BL56" i="8"/>
  <c r="BL57" i="8" s="1"/>
  <c r="BO42" i="8"/>
  <c r="BN48" i="8"/>
  <c r="BN54" i="8" s="1"/>
  <c r="BO30" i="8"/>
  <c r="BO43" i="8" s="1"/>
  <c r="BO39" i="8"/>
  <c r="BO46" i="8" s="1"/>
  <c r="BN40" i="8"/>
  <c r="BM51" i="8"/>
  <c r="BM52" i="8" s="1"/>
  <c r="BM64" i="8" l="1"/>
  <c r="BM56" i="8"/>
  <c r="BM57" i="8" s="1"/>
  <c r="BP42" i="8"/>
  <c r="BN51" i="8"/>
  <c r="BN52" i="8" s="1"/>
  <c r="BO48" i="8"/>
  <c r="BO54" i="8" s="1"/>
  <c r="BP39" i="8"/>
  <c r="BP46" i="8" s="1"/>
  <c r="BP30" i="8"/>
  <c r="BP43" i="8" s="1"/>
  <c r="BO40" i="8"/>
  <c r="BN64" i="8" l="1"/>
  <c r="BN60" i="8"/>
  <c r="BN56" i="8"/>
  <c r="BN57" i="8" s="1"/>
  <c r="BQ42" i="8"/>
  <c r="BP48" i="8"/>
  <c r="BP54" i="8" s="1"/>
  <c r="BQ39" i="8"/>
  <c r="BQ46" i="8" s="1"/>
  <c r="BQ30" i="8"/>
  <c r="BQ43" i="8" s="1"/>
  <c r="BP40" i="8"/>
  <c r="BO51" i="8"/>
  <c r="BO52" i="8" s="1"/>
  <c r="BO64" i="8" l="1"/>
  <c r="BO60" i="8"/>
  <c r="BO56" i="8"/>
  <c r="BO57" i="8" s="1"/>
  <c r="BR42" i="8"/>
  <c r="BQ48" i="8"/>
  <c r="BQ54" i="8" s="1"/>
  <c r="BQ40" i="8"/>
  <c r="BR30" i="8"/>
  <c r="BR43" i="8" s="1"/>
  <c r="BR39" i="8"/>
  <c r="BR46" i="8" s="1"/>
  <c r="BP51" i="8"/>
  <c r="BP52" i="8" s="1"/>
  <c r="BP64" i="8" l="1"/>
  <c r="BP60" i="8"/>
  <c r="BP63" i="8" s="1"/>
  <c r="BS42" i="8"/>
  <c r="BS60" i="8" s="1"/>
  <c r="BS63" i="8" s="1"/>
  <c r="BP56" i="8"/>
  <c r="BP57" i="8" s="1"/>
  <c r="BQ51" i="8"/>
  <c r="BQ52" i="8" s="1"/>
  <c r="BR48" i="8"/>
  <c r="BR54" i="8" s="1"/>
  <c r="BS39" i="8"/>
  <c r="BS46" i="8" s="1"/>
  <c r="BR40" i="8"/>
  <c r="BS30" i="8"/>
  <c r="BS43" i="8" s="1"/>
  <c r="BT42" i="8" l="1"/>
  <c r="BT60" i="8" s="1"/>
  <c r="BT63" i="8" s="1"/>
  <c r="BQ64" i="8"/>
  <c r="BQ60" i="8"/>
  <c r="BQ63" i="8" s="1"/>
  <c r="BQ56" i="8"/>
  <c r="BQ57" i="8" s="1"/>
  <c r="BR51" i="8"/>
  <c r="BR52" i="8" s="1"/>
  <c r="BS48" i="8"/>
  <c r="BS54" i="8" s="1"/>
  <c r="BT39" i="8"/>
  <c r="BT46" i="8" s="1"/>
  <c r="BT30" i="8"/>
  <c r="BT43" i="8" s="1"/>
  <c r="BS40" i="8"/>
  <c r="BR64" i="8" l="1"/>
  <c r="BR60" i="8"/>
  <c r="BR63" i="8" s="1"/>
  <c r="BR56" i="8"/>
  <c r="BR57" i="8" s="1"/>
  <c r="BU42" i="8"/>
  <c r="BU60" i="8" s="1"/>
  <c r="BT48" i="8"/>
  <c r="BT54" i="8" s="1"/>
  <c r="BU30" i="8"/>
  <c r="BU43" i="8" s="1"/>
  <c r="BT40" i="8"/>
  <c r="BU39" i="8"/>
  <c r="BU46" i="8" s="1"/>
  <c r="BS51" i="8"/>
  <c r="BS52" i="8" s="1"/>
  <c r="BS64" i="8" s="1"/>
  <c r="BV42" i="8" l="1"/>
  <c r="BV60" i="8" s="1"/>
  <c r="BS56" i="8"/>
  <c r="BS57" i="8" s="1"/>
  <c r="BU48" i="8"/>
  <c r="BU54" i="8" s="1"/>
  <c r="BV39" i="8"/>
  <c r="BV46" i="8" s="1"/>
  <c r="BV30" i="8"/>
  <c r="BV43" i="8" s="1"/>
  <c r="BU40" i="8"/>
  <c r="BT51" i="8"/>
  <c r="BT52" i="8" s="1"/>
  <c r="BT64" i="8" s="1"/>
  <c r="BW42" i="8" l="1"/>
  <c r="BW60" i="8" s="1"/>
  <c r="BW63" i="8" s="1"/>
  <c r="BV48" i="8"/>
  <c r="BV54" i="8" s="1"/>
  <c r="BW39" i="8"/>
  <c r="BW46" i="8" s="1"/>
  <c r="BV40" i="8"/>
  <c r="BW30" i="8"/>
  <c r="BW43" i="8" s="1"/>
  <c r="BT56" i="8"/>
  <c r="BT57" i="8" s="1"/>
  <c r="BU51" i="8"/>
  <c r="BX42" i="8" l="1"/>
  <c r="BU52" i="8"/>
  <c r="BU64" i="8" s="1"/>
  <c r="BV51" i="8"/>
  <c r="BV52" i="8" s="1"/>
  <c r="BW48" i="8"/>
  <c r="BW54" i="8" s="1"/>
  <c r="BW40" i="8"/>
  <c r="BX39" i="8"/>
  <c r="BX46" i="8" s="1"/>
  <c r="BX30" i="8"/>
  <c r="BX43" i="8" s="1"/>
  <c r="BV64" i="8" l="1"/>
  <c r="BV56" i="8"/>
  <c r="BV57" i="8" s="1"/>
  <c r="BY42" i="8"/>
  <c r="BY60" i="8" s="1"/>
  <c r="BY63" i="8" s="1"/>
  <c r="BU56" i="8"/>
  <c r="BU57" i="8" s="1"/>
  <c r="BW51" i="8"/>
  <c r="BW52" i="8" s="1"/>
  <c r="BW64" i="8" s="1"/>
  <c r="BX48" i="8"/>
  <c r="BX54" i="8" s="1"/>
  <c r="BY30" i="8"/>
  <c r="BY43" i="8" s="1"/>
  <c r="BX40" i="8"/>
  <c r="BY39" i="8"/>
  <c r="BY46" i="8" s="1"/>
  <c r="BX51" i="8" l="1"/>
  <c r="BX52" i="8" s="1"/>
  <c r="BZ42" i="8"/>
  <c r="BZ60" i="8" s="1"/>
  <c r="BZ63" i="8" s="1"/>
  <c r="BY48" i="8"/>
  <c r="BY54" i="8" s="1"/>
  <c r="BY40" i="8"/>
  <c r="BZ30" i="8"/>
  <c r="BZ43" i="8" s="1"/>
  <c r="BZ39" i="8"/>
  <c r="BZ46" i="8" s="1"/>
  <c r="BW56" i="8"/>
  <c r="BW57" i="8" s="1"/>
  <c r="BX64" i="8" l="1"/>
  <c r="BX60" i="8"/>
  <c r="BX63" i="8" s="1"/>
  <c r="BX56" i="8"/>
  <c r="BX57" i="8" s="1"/>
  <c r="CA42" i="8"/>
  <c r="BY51" i="8"/>
  <c r="BY52" i="8" s="1"/>
  <c r="BZ48" i="8"/>
  <c r="BZ54" i="8" s="1"/>
  <c r="BZ40" i="8"/>
  <c r="CA30" i="8"/>
  <c r="CA43" i="8" s="1"/>
  <c r="CA39" i="8"/>
  <c r="CA46" i="8" s="1"/>
  <c r="BY64" i="8" l="1"/>
  <c r="BY56" i="8"/>
  <c r="BY57" i="8" s="1"/>
  <c r="CB42" i="8"/>
  <c r="CA48" i="8"/>
  <c r="CA54" i="8" s="1"/>
  <c r="CB39" i="8"/>
  <c r="CB46" i="8" s="1"/>
  <c r="CB30" i="8"/>
  <c r="CB43" i="8" s="1"/>
  <c r="CA40" i="8"/>
  <c r="BZ51" i="8"/>
  <c r="BZ52" i="8" s="1"/>
  <c r="BZ64" i="8" l="1"/>
  <c r="BZ56" i="8"/>
  <c r="BZ57" i="8" s="1"/>
  <c r="CC42" i="8"/>
  <c r="CB48" i="8"/>
  <c r="CB54" i="8" s="1"/>
  <c r="CB40" i="8"/>
  <c r="CC39" i="8"/>
  <c r="CC46" i="8" s="1"/>
  <c r="CC30" i="8"/>
  <c r="CC43" i="8" s="1"/>
  <c r="CA51" i="8"/>
  <c r="CA52" i="8" s="1"/>
  <c r="CA64" i="8" l="1"/>
  <c r="CA60" i="8"/>
  <c r="CA56" i="8"/>
  <c r="CA57" i="8" s="1"/>
  <c r="CD42" i="8"/>
  <c r="CD60" i="8" s="1"/>
  <c r="CD63" i="8" s="1"/>
  <c r="CB51" i="8"/>
  <c r="CB52" i="8" s="1"/>
  <c r="CC48" i="8"/>
  <c r="CC54" i="8" s="1"/>
  <c r="CC40" i="8"/>
  <c r="CD39" i="8"/>
  <c r="CD46" i="8" s="1"/>
  <c r="CD30" i="8"/>
  <c r="CD43" i="8" s="1"/>
  <c r="CB64" i="8" l="1"/>
  <c r="CB60" i="8"/>
  <c r="CB63" i="8" s="1"/>
  <c r="CE42" i="8"/>
  <c r="CE60" i="8" s="1"/>
  <c r="CE63" i="8" s="1"/>
  <c r="CC51" i="8"/>
  <c r="CC52" i="8" s="1"/>
  <c r="CD48" i="8"/>
  <c r="CD54" i="8" s="1"/>
  <c r="CD40" i="8"/>
  <c r="CE30" i="8"/>
  <c r="CE43" i="8" s="1"/>
  <c r="CE39" i="8"/>
  <c r="CE46" i="8" s="1"/>
  <c r="CB56" i="8"/>
  <c r="CB57" i="8" s="1"/>
  <c r="CC64" i="8" l="1"/>
  <c r="CC60" i="8"/>
  <c r="CC56" i="8"/>
  <c r="CC57" i="8" s="1"/>
  <c r="CF42" i="8"/>
  <c r="CE48" i="8"/>
  <c r="CE54" i="8" s="1"/>
  <c r="CE40" i="8"/>
  <c r="CF39" i="8"/>
  <c r="CF46" i="8" s="1"/>
  <c r="CF30" i="8"/>
  <c r="CF43" i="8" s="1"/>
  <c r="CD51" i="8"/>
  <c r="CD52" i="8" s="1"/>
  <c r="CD64" i="8" l="1"/>
  <c r="CD56" i="8"/>
  <c r="CD57" i="8" s="1"/>
  <c r="CG42" i="8"/>
  <c r="CG60" i="8" s="1"/>
  <c r="CG63" i="8" s="1"/>
  <c r="CE51" i="8"/>
  <c r="CE52" i="8" s="1"/>
  <c r="CF48" i="8"/>
  <c r="CF54" i="8" s="1"/>
  <c r="CG30" i="8"/>
  <c r="CG43" i="8" s="1"/>
  <c r="CF40" i="8"/>
  <c r="CG39" i="8"/>
  <c r="CG46" i="8" s="1"/>
  <c r="CE64" i="8" l="1"/>
  <c r="CE56" i="8"/>
  <c r="CE57" i="8" s="1"/>
  <c r="CH42" i="8"/>
  <c r="CH60" i="8" s="1"/>
  <c r="CH63" i="8" s="1"/>
  <c r="CG48" i="8"/>
  <c r="CG54" i="8" s="1"/>
  <c r="CG40" i="8"/>
  <c r="CH30" i="8"/>
  <c r="CH43" i="8" s="1"/>
  <c r="CH39" i="8"/>
  <c r="CH46" i="8" s="1"/>
  <c r="CF51" i="8"/>
  <c r="CF52" i="8" s="1"/>
  <c r="CI42" i="8" l="1"/>
  <c r="CF64" i="8"/>
  <c r="CF60" i="8"/>
  <c r="CF63" i="8" s="1"/>
  <c r="CH48" i="8"/>
  <c r="CH54" i="8" s="1"/>
  <c r="CI39" i="8"/>
  <c r="CI46" i="8" s="1"/>
  <c r="CH40" i="8"/>
  <c r="CI30" i="8"/>
  <c r="CI43" i="8" s="1"/>
  <c r="CF56" i="8"/>
  <c r="CF57" i="8" s="1"/>
  <c r="CG51" i="8"/>
  <c r="CJ42" i="8" l="1"/>
  <c r="CG52" i="8"/>
  <c r="CG64" i="8" s="1"/>
  <c r="CI48" i="8"/>
  <c r="CI54" i="8" s="1"/>
  <c r="CJ39" i="8"/>
  <c r="CJ46" i="8" s="1"/>
  <c r="CJ30" i="8"/>
  <c r="CJ43" i="8" s="1"/>
  <c r="CI40" i="8"/>
  <c r="CH51" i="8"/>
  <c r="CH52" i="8" s="1"/>
  <c r="CH64" i="8" l="1"/>
  <c r="CH56" i="8"/>
  <c r="CH57" i="8" s="1"/>
  <c r="CG56" i="8"/>
  <c r="CG57" i="8" s="1"/>
  <c r="CK42" i="8"/>
  <c r="CK60" i="8" s="1"/>
  <c r="CJ48" i="8"/>
  <c r="CJ54" i="8" s="1"/>
  <c r="CK30" i="8"/>
  <c r="CK43" i="8" s="1"/>
  <c r="CJ40" i="8"/>
  <c r="CK39" i="8"/>
  <c r="CK46" i="8" s="1"/>
  <c r="CI51" i="8"/>
  <c r="CI52" i="8" s="1"/>
  <c r="CI64" i="8" l="1"/>
  <c r="CI60" i="8"/>
  <c r="CL42" i="8"/>
  <c r="CI56" i="8"/>
  <c r="CI57" i="8" s="1"/>
  <c r="CK48" i="8"/>
  <c r="CK54" i="8" s="1"/>
  <c r="CK40" i="8"/>
  <c r="CL39" i="8"/>
  <c r="CL46" i="8" s="1"/>
  <c r="CL30" i="8"/>
  <c r="CL43" i="8" s="1"/>
  <c r="CJ51" i="8"/>
  <c r="CJ52" i="8" s="1"/>
  <c r="CJ64" i="8" l="1"/>
  <c r="CJ60" i="8"/>
  <c r="CJ63" i="8" s="1"/>
  <c r="CM42" i="8"/>
  <c r="CL48" i="8"/>
  <c r="CL54" i="8" s="1"/>
  <c r="CM39" i="8"/>
  <c r="CM46" i="8" s="1"/>
  <c r="CL40" i="8"/>
  <c r="CM30" i="8"/>
  <c r="CM43" i="8" s="1"/>
  <c r="CJ56" i="8"/>
  <c r="CJ57" i="8" s="1"/>
  <c r="CK51" i="8"/>
  <c r="CN42" i="8" l="1"/>
  <c r="CK52" i="8"/>
  <c r="CK64" i="8" s="1"/>
  <c r="CM48" i="8"/>
  <c r="CM54" i="8" s="1"/>
  <c r="CN39" i="8"/>
  <c r="CN46" i="8" s="1"/>
  <c r="CN30" i="8"/>
  <c r="CN43" i="8" s="1"/>
  <c r="CM40" i="8"/>
  <c r="CL51" i="8"/>
  <c r="CL52" i="8" s="1"/>
  <c r="CL56" i="8" l="1"/>
  <c r="CL57" i="8" s="1"/>
  <c r="CK56" i="8"/>
  <c r="CK57" i="8" s="1"/>
  <c r="CO42" i="8"/>
  <c r="CL64" i="8"/>
  <c r="CL60" i="8"/>
  <c r="CL63" i="8" s="1"/>
  <c r="CN48" i="8"/>
  <c r="CN54" i="8" s="1"/>
  <c r="CO30" i="8"/>
  <c r="CO43" i="8" s="1"/>
  <c r="CN40" i="8"/>
  <c r="CO39" i="8"/>
  <c r="CO46" i="8" s="1"/>
  <c r="CM51" i="8"/>
  <c r="CM52" i="8" s="1"/>
  <c r="CM64" i="8" l="1"/>
  <c r="CM60" i="8"/>
  <c r="CM56" i="8"/>
  <c r="CM57" i="8" s="1"/>
  <c r="CP42" i="8"/>
  <c r="CN51" i="8"/>
  <c r="CN52" i="8" s="1"/>
  <c r="CO48" i="8"/>
  <c r="CO54" i="8" s="1"/>
  <c r="CO40" i="8"/>
  <c r="CP30" i="8"/>
  <c r="CP43" i="8" s="1"/>
  <c r="CP39" i="8"/>
  <c r="CP46" i="8" s="1"/>
  <c r="CN64" i="8" l="1"/>
  <c r="CN60" i="8"/>
  <c r="CN63" i="8" s="1"/>
  <c r="CN56" i="8"/>
  <c r="CN57" i="8" s="1"/>
  <c r="CP40" i="8"/>
  <c r="CP48" i="8"/>
  <c r="CP54" i="8" s="1"/>
  <c r="CO51" i="8"/>
  <c r="CO52" i="8" l="1"/>
  <c r="CO56" i="8" s="1"/>
  <c r="CO57" i="8" s="1"/>
  <c r="CP51" i="8"/>
  <c r="CP52" i="8" s="1"/>
  <c r="CP64" i="8" l="1"/>
  <c r="CP60" i="8"/>
  <c r="CP56" i="8"/>
  <c r="CP57" i="8" s="1"/>
  <c r="CO64" i="8"/>
  <c r="CO60" i="8"/>
  <c r="CO63" i="8" s="1"/>
</calcChain>
</file>

<file path=xl/sharedStrings.xml><?xml version="1.0" encoding="utf-8"?>
<sst xmlns="http://schemas.openxmlformats.org/spreadsheetml/2006/main" count="442" uniqueCount="266">
  <si>
    <t>Item Name</t>
  </si>
  <si>
    <t>Purchase Price per unit</t>
  </si>
  <si>
    <t>Target(Number of units to be sold)</t>
  </si>
  <si>
    <t>Demand to supply Ratio</t>
  </si>
  <si>
    <t>Colgate Total</t>
  </si>
  <si>
    <t>MRP</t>
  </si>
  <si>
    <t>Inputs</t>
  </si>
  <si>
    <t>Target per day</t>
  </si>
  <si>
    <t>Day of calculation</t>
  </si>
  <si>
    <t>Remaining target from earlier days</t>
  </si>
  <si>
    <t>Actual Sale per day</t>
  </si>
  <si>
    <t>Enter</t>
  </si>
  <si>
    <t>Calc</t>
  </si>
  <si>
    <t>Available Profit margin to retailer</t>
  </si>
  <si>
    <t>maximum sale price(considering max profit margin)</t>
  </si>
  <si>
    <t>minimum sale price ( considering minium profit margin)</t>
  </si>
  <si>
    <t>Calculated results</t>
  </si>
  <si>
    <t>Target Cosumption period(days)</t>
  </si>
  <si>
    <t>Consolidate</t>
  </si>
  <si>
    <t>Projected Minimum Sale amount target per day</t>
  </si>
  <si>
    <t>Projected Maximum sale Amount Target per day</t>
  </si>
  <si>
    <t>Targetted minimum sale price</t>
  </si>
  <si>
    <t>Targetted maximum sale price</t>
  </si>
  <si>
    <t>Actual Total Maximum sale amount per day</t>
  </si>
  <si>
    <t>Actual total Minimum sale amount per day</t>
  </si>
  <si>
    <t>Actual purchase amount per day</t>
  </si>
  <si>
    <t>Day wise minimum profit %</t>
  </si>
  <si>
    <t>Day wise maximum profit %</t>
  </si>
  <si>
    <t>Minimum profit margin(10%)</t>
  </si>
  <si>
    <t>Maximum profit margin(15%)</t>
  </si>
  <si>
    <t>Targeted minimum sale price</t>
  </si>
  <si>
    <t>Targeted maximum sale price</t>
  </si>
  <si>
    <t>Target Consumption period(days)</t>
  </si>
  <si>
    <t>Inflation (%)</t>
  </si>
  <si>
    <t>minimum sale price ( considering minimum profit margin) (3% Discount)</t>
  </si>
  <si>
    <t>maximum sale price(considering max profit margin)(3% Discount)</t>
  </si>
  <si>
    <t>Operating Cost (%)</t>
  </si>
  <si>
    <t>Price factor on increase demand</t>
  </si>
  <si>
    <t>increase</t>
  </si>
  <si>
    <t>Minimum in case of descrease</t>
  </si>
  <si>
    <t>Maximum in case of descease</t>
  </si>
  <si>
    <t>Minimum profit margin</t>
  </si>
  <si>
    <t>Maximum profit margin</t>
  </si>
  <si>
    <t>Minimum in case of increase</t>
  </si>
  <si>
    <t>Maximum in case of increase</t>
  </si>
  <si>
    <t>Expected Net Sales</t>
  </si>
  <si>
    <t>Gross profit(amount)=Net Sales - Cost of Goods Sold</t>
  </si>
  <si>
    <t>Gross profit(percentage)= (Gross profit/Net sales)*100</t>
  </si>
  <si>
    <t>Ovehead expenses</t>
  </si>
  <si>
    <t>Net profit(amount)= gross profit-overehad expenses</t>
  </si>
  <si>
    <t>Net profit(percentage)= (Net profit/Net sales)*100</t>
  </si>
  <si>
    <t>Markup (percentage)= (Gross profit/amount of goods sold)*100</t>
  </si>
  <si>
    <t>Breakeven dollar value=Overhead expenses/(1-Cost of goods sold/total sales amount)</t>
  </si>
  <si>
    <t>Breakeven number of units = Overhead expenses/(unit saling price- unit cost of purchase)</t>
  </si>
  <si>
    <t>Purchase Price per unit(COST OF GOODS)</t>
  </si>
  <si>
    <t>Available margin if sold on  MRP(%)=retail price-cost/retail price</t>
  </si>
  <si>
    <t xml:space="preserve">Consider ABC has purchased tyres at $31,200 and sold it at $52,000 then </t>
  </si>
  <si>
    <t>Gross profit=52000-31200=20800</t>
  </si>
  <si>
    <t>Gross margin=(20800/52000)*100=40%</t>
  </si>
  <si>
    <t>If overhead expesnes =15600</t>
  </si>
  <si>
    <t>Net profit=20800-15600=5200</t>
  </si>
  <si>
    <t>Net margin=(5200/52000)*100=10%</t>
  </si>
  <si>
    <t>Markup=(20800/31200)*100=66.67%</t>
  </si>
  <si>
    <t>Breakevn amount=15600/(1-(31200/52000))=39000</t>
  </si>
  <si>
    <t>Breakevn units=15600/(52-31.20)=750</t>
  </si>
  <si>
    <t>Purchase prie per unit=31.20</t>
  </si>
  <si>
    <t>Sale price=52.00</t>
  </si>
  <si>
    <t>Minimum units to be sold=750</t>
  </si>
  <si>
    <t>For discout of 5%</t>
  </si>
  <si>
    <t>Gross margin</t>
  </si>
  <si>
    <t>(sale-purchase/sale price)*100=gorss margin</t>
  </si>
  <si>
    <t>Month2</t>
  </si>
  <si>
    <t>Month1</t>
  </si>
  <si>
    <t>Month3</t>
  </si>
  <si>
    <t>Month4</t>
  </si>
  <si>
    <t>Month5</t>
  </si>
  <si>
    <t>Month6</t>
  </si>
  <si>
    <t>Month7</t>
  </si>
  <si>
    <t>Month8</t>
  </si>
  <si>
    <t>Month9</t>
  </si>
  <si>
    <t>Month10</t>
  </si>
  <si>
    <t>Month11</t>
  </si>
  <si>
    <t>Month12</t>
  </si>
  <si>
    <t>Headers</t>
  </si>
  <si>
    <t>Purchase price per unit</t>
  </si>
  <si>
    <t>Sale price per unit</t>
  </si>
  <si>
    <t>Total number of customers</t>
  </si>
  <si>
    <t>Number of new customers</t>
  </si>
  <si>
    <t>Average revenue per subsriber(ARPS)</t>
  </si>
  <si>
    <t>Net new customers</t>
  </si>
  <si>
    <t>Average revenue per new subsriber(ARPS-New)</t>
  </si>
  <si>
    <t>Chruned MRR(check formula later)</t>
  </si>
  <si>
    <t>% Customer churn</t>
  </si>
  <si>
    <t>Not started month</t>
  </si>
  <si>
    <t>Starting MRR</t>
  </si>
  <si>
    <t>Ending MRR</t>
  </si>
  <si>
    <t>ARR(Annualized run rate)</t>
  </si>
  <si>
    <t>Net New MRR</t>
  </si>
  <si>
    <t>% MRR Churn</t>
  </si>
  <si>
    <t>%Net MRR Churn</t>
  </si>
  <si>
    <t>LTV(Subscriber Lifetime Value)</t>
  </si>
  <si>
    <t>Revenue</t>
  </si>
  <si>
    <t>Cost of goods sold</t>
  </si>
  <si>
    <t>Gross margin %</t>
  </si>
  <si>
    <t>Operating profit/loss</t>
  </si>
  <si>
    <t>Unit Economics(New Customer)</t>
  </si>
  <si>
    <t>CAC</t>
  </si>
  <si>
    <t>Adjusted Sales and Marketing expenses</t>
  </si>
  <si>
    <t>LTV/CAC Ratio</t>
  </si>
  <si>
    <t>Formula</t>
  </si>
  <si>
    <t>NA</t>
  </si>
  <si>
    <t>Numbers of churned customers(negative)</t>
  </si>
  <si>
    <t>Total # customers of last month+ Net new customers of current month</t>
  </si>
  <si>
    <t># New customers + #churned customers</t>
  </si>
  <si>
    <t>Negative(#churned customers current month/total number of customers last month)</t>
  </si>
  <si>
    <t>Ending MRR of last month</t>
  </si>
  <si>
    <t>Ending MRR*12</t>
  </si>
  <si>
    <t># new customer* Sale price per unit</t>
  </si>
  <si>
    <t>Total customers*purchase price</t>
  </si>
  <si>
    <t>Revenue-COGS</t>
  </si>
  <si>
    <t>gorss margin/revenue</t>
  </si>
  <si>
    <t>ARPS new cust*Gross margin%/%MRR churn</t>
  </si>
  <si>
    <t>Ending MRR of last month + Net New MRR</t>
  </si>
  <si>
    <t>Bookings</t>
  </si>
  <si>
    <t>average period(in months) which customer has chosen for subscriptions</t>
  </si>
  <si>
    <t>Average booking period(full advanced payment)</t>
  </si>
  <si>
    <t>Sales/Mktg Exp/# New Customers*1000</t>
  </si>
  <si>
    <t>Months to recover CAC</t>
  </si>
  <si>
    <t xml:space="preserve"> </t>
  </si>
  <si>
    <t>CAC/(ARPS(new)*Gross margin%)</t>
  </si>
  <si>
    <t>New MRR+ Churned MRR</t>
  </si>
  <si>
    <t>LTV/CAC</t>
  </si>
  <si>
    <t>Operating profit/loss %</t>
  </si>
  <si>
    <t>revenue*gross margin% - total expenses</t>
  </si>
  <si>
    <t>operating profit/loass/COGS</t>
  </si>
  <si>
    <t>Subscriber Lifetime period</t>
  </si>
  <si>
    <t>1/%customer churn</t>
  </si>
  <si>
    <t>Churned MRR / Last month's Ending MRR</t>
  </si>
  <si>
    <t>Total operational expenses</t>
  </si>
  <si>
    <t>negative (%MRR churn *ending MRR of last month)????-discarded
Churned customers*Sale price per unit</t>
  </si>
  <si>
    <t>New MRR(Check formula later)- It will change</t>
  </si>
  <si>
    <t>Value of closed contracts during month=ARPS(New)/1000*New Cust*Months Paid upfront(full adv payment)</t>
  </si>
  <si>
    <t>New MRR/# New Customers*1000</t>
  </si>
  <si>
    <t>Ending MRR/# Total customers*1000</t>
  </si>
  <si>
    <t># new customer* Latest Sale price per unit</t>
  </si>
  <si>
    <t>New MRR(Check formula later)- It is correct</t>
  </si>
  <si>
    <t>Chruned MRR-This formula will change as the price changes</t>
  </si>
  <si>
    <t>Day1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</si>
  <si>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</si>
  <si>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</si>
  <si>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</si>
  <si>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</si>
  <si>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</si>
  <si>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</si>
  <si>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</si>
  <si>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</si>
  <si>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</si>
  <si>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</si>
  <si>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</si>
  <si>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</si>
  <si>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</si>
  <si>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</si>
  <si>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</si>
  <si>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</si>
  <si>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</si>
  <si>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</si>
  <si>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</si>
  <si>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</si>
  <si>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</si>
  <si>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</si>
  <si>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</si>
  <si>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</si>
  <si>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</si>
  <si>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</si>
  <si>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</si>
  <si>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</si>
  <si>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</si>
  <si>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</si>
  <si>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</si>
  <si>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</si>
  <si>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</si>
  <si>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</si>
  <si>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</si>
  <si>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</si>
  <si>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</si>
  <si>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</si>
  <si>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</si>
  <si>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</si>
  <si>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</si>
  <si>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Not started Day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</si>
  <si>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</si>
  <si>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</si>
  <si>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</si>
  <si>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</si>
  <si>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</si>
  <si>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</si>
  <si>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</si>
  <si>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</si>
  <si>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</si>
  <si>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</si>
  <si>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</si>
  <si>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</si>
  <si>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</si>
  <si>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</si>
  <si>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</si>
  <si>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</si>
  <si>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</si>
  <si>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</si>
  <si>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</si>
  <si>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</si>
  <si>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</si>
  <si>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</si>
  <si>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</si>
  <si>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</si>
  <si>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</si>
  <si>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</si>
  <si>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</si>
  <si>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</si>
  <si>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</si>
  <si>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</si>
  <si>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</si>
  <si>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</si>
  <si>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</si>
  <si>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</si>
  <si>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</si>
  <si>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</si>
  <si>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</si>
  <si>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</si>
  <si>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</si>
  <si>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</si>
  <si>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</si>
  <si>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</si>
  <si>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</si>
  <si>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</si>
  <si>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</si>
  <si>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</si>
  <si>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</si>
  <si>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</si>
  <si>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Customers associated with price1</t>
  </si>
  <si>
    <t>Customers associated with price2</t>
  </si>
  <si>
    <t>Customers associated with price3</t>
  </si>
  <si>
    <t>Churned MRR associated with Price1</t>
  </si>
  <si>
    <t>Number of churned customers rgistered with price1</t>
  </si>
  <si>
    <t>Number of churned customers rgistered with price2</t>
  </si>
  <si>
    <t>Number of churned customers registered with price3</t>
  </si>
  <si>
    <t>Total Numbers of churned customers(negative)</t>
  </si>
  <si>
    <t>churned cust(p1)+ churned cust(p2)+ churned cust(p3)</t>
  </si>
  <si>
    <t>Churned cust(p1)* price1</t>
  </si>
  <si>
    <t>Churned MRR associated with Price2</t>
  </si>
  <si>
    <t>Churned cust(p2)* price2</t>
  </si>
  <si>
    <t>Churned MRR associated with Price3</t>
  </si>
  <si>
    <t>Churned cust(p3)* price3</t>
  </si>
  <si>
    <t>(Churned cust(p1)* price1) + (Churned cust(p2)* price2) + (Churned cust(p3)* price3)</t>
  </si>
  <si>
    <t>churned MRR/starting MRR</t>
  </si>
  <si>
    <t>Sale Price1(price at start of period)</t>
  </si>
  <si>
    <t>Sale Price2(firrst changed price)</t>
  </si>
  <si>
    <t>Sale Price3(second changed price)</t>
  </si>
  <si>
    <t>operating profit/loss/COGS</t>
  </si>
  <si>
    <t>Some portion of total customers in case of multiple price changes.Total customers when there is single price</t>
  </si>
  <si>
    <t>Some portion of total customers in case of multiple price changes.</t>
  </si>
  <si>
    <t>Total customers*latest purchase price</t>
  </si>
  <si>
    <t>No point in calculating them at per day granularity ??</t>
  </si>
  <si>
    <t>Churned MRR/starting MRR</t>
  </si>
  <si>
    <t>MONTH 3</t>
  </si>
  <si>
    <t>MONTH 2</t>
  </si>
  <si>
    <t>MONTH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</si>
</sst>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2" applyNumberFormat="0" applyFill="0" applyAlignment="0" applyProtection="0"/>
  </cellStyleXfs>
  <cellXfs count="41">
    <xf numFmtId="0" fontId="0" fillId="0" borderId="0" xfId="0"/>
    <xf numFmtId="0" fontId="0" fillId="0" borderId="0" xfId="0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9" fontId="0" fillId="0" borderId="0" xfId="0" applyNumberFormat="1" applyBorder="1" applyAlignment="1">
      <alignment horizontal="left" vertical="top" wrapText="1"/>
    </xf>
    <xf numFmtId="0" fontId="1" fillId="0" borderId="0" xfId="0" applyFont="1"/>
    <xf numFmtId="9" fontId="0" fillId="0" borderId="0" xfId="0" applyNumberFormat="1"/>
    <xf numFmtId="0" fontId="0" fillId="4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10" fontId="0" fillId="0" borderId="1" xfId="0" applyNumberForma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left" vertical="top" wrapText="1"/>
    </xf>
    <xf numFmtId="10" fontId="0" fillId="0" borderId="1" xfId="0" applyNumberFormat="1" applyBorder="1" applyAlignment="1">
      <alignment horizontal="left" vertical="top"/>
    </xf>
    <xf numFmtId="0" fontId="1" fillId="5" borderId="1" xfId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10" fontId="0" fillId="7" borderId="1" xfId="0" applyNumberFormat="1" applyFill="1" applyBorder="1" applyAlignment="1">
      <alignment horizontal="left" vertical="top" wrapText="1"/>
    </xf>
    <xf numFmtId="10" fontId="0" fillId="7" borderId="1" xfId="0" applyNumberForma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10" fontId="0" fillId="8" borderId="1" xfId="0" applyNumberFormat="1" applyFill="1" applyBorder="1" applyAlignment="1">
      <alignment horizontal="left" vertical="top" wrapText="1"/>
    </xf>
    <xf numFmtId="10" fontId="0" fillId="8" borderId="1" xfId="0" applyNumberForma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/>
    <xf numFmtId="0" fontId="0" fillId="6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10" fontId="0" fillId="3" borderId="1" xfId="0" applyNumberForma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9" borderId="1" xfId="0" applyFill="1" applyBorder="1" applyAlignment="1">
      <alignment horizontal="left" vertical="top" wrapText="1"/>
    </xf>
    <xf numFmtId="10" fontId="0" fillId="9" borderId="1" xfId="0" applyNumberFormat="1" applyFill="1" applyBorder="1" applyAlignment="1">
      <alignment horizontal="left" vertical="top" wrapText="1"/>
    </xf>
    <xf numFmtId="10" fontId="0" fillId="9" borderId="1" xfId="0" applyNumberFormat="1" applyFill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7" zoomScale="84" zoomScaleNormal="84" workbookViewId="0">
      <selection activeCell="A2" sqref="A2:C33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8" width="10.54296875" style="1" customWidth="1"/>
    <col min="9" max="9" width="13.26953125" style="1" customWidth="1"/>
    <col min="10" max="10" width="13" style="1" customWidth="1"/>
    <col min="11" max="11" width="13.7265625" style="1" customWidth="1"/>
    <col min="12" max="12" width="13.54296875" style="1" customWidth="1"/>
    <col min="13" max="13" width="13.7265625" style="1" customWidth="1"/>
    <col min="14" max="14" width="12.1796875" style="1" customWidth="1"/>
    <col min="15" max="15" width="21.453125" style="1"/>
    <col min="16" max="16" width="19" style="1" customWidth="1"/>
    <col min="17" max="19" width="21.453125" style="1"/>
    <col min="20" max="20" width="16.7265625" style="1" customWidth="1"/>
    <col min="21" max="16384" width="21.453125" style="1"/>
  </cols>
  <sheetData>
    <row r="1" spans="1:21" x14ac:dyDescent="0.35">
      <c r="B1" s="29" t="s">
        <v>6</v>
      </c>
      <c r="C1" s="29"/>
      <c r="D1" s="29"/>
      <c r="E1" s="29"/>
      <c r="F1" s="29"/>
      <c r="G1" s="29"/>
      <c r="H1" s="29"/>
      <c r="I1" s="29"/>
      <c r="J1" s="29"/>
      <c r="K1" s="29"/>
      <c r="L1" s="30" t="s">
        <v>16</v>
      </c>
      <c r="M1" s="30"/>
      <c r="N1" s="30"/>
      <c r="O1" s="30"/>
      <c r="P1" s="30"/>
    </row>
    <row r="2" spans="1:21" ht="58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32</v>
      </c>
      <c r="F2" s="3" t="s">
        <v>8</v>
      </c>
      <c r="G2" s="3" t="s">
        <v>36</v>
      </c>
      <c r="H2" s="3" t="s">
        <v>33</v>
      </c>
      <c r="I2" s="3" t="s">
        <v>41</v>
      </c>
      <c r="J2" s="3" t="s">
        <v>42</v>
      </c>
      <c r="K2" s="3" t="s">
        <v>10</v>
      </c>
      <c r="L2" s="3" t="s">
        <v>13</v>
      </c>
      <c r="M2" s="3" t="s">
        <v>7</v>
      </c>
      <c r="N2" s="3" t="s">
        <v>9</v>
      </c>
      <c r="O2" s="3" t="s">
        <v>34</v>
      </c>
      <c r="P2" s="3" t="s">
        <v>35</v>
      </c>
      <c r="Q2" s="3" t="s">
        <v>24</v>
      </c>
      <c r="R2" s="3" t="s">
        <v>23</v>
      </c>
      <c r="S2" s="3" t="s">
        <v>25</v>
      </c>
      <c r="T2" s="3" t="s">
        <v>26</v>
      </c>
      <c r="U2" s="3" t="s">
        <v>27</v>
      </c>
    </row>
    <row r="3" spans="1:21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3" t="s">
        <v>11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/>
      <c r="T3" s="3"/>
      <c r="U3" s="3"/>
    </row>
    <row r="4" spans="1:21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3">
        <v>5</v>
      </c>
      <c r="H4" s="3">
        <v>2</v>
      </c>
      <c r="I4" s="4">
        <v>15</v>
      </c>
      <c r="J4" s="4">
        <v>20</v>
      </c>
      <c r="K4" s="3">
        <f>1667 - 15*$F4</f>
        <v>1652</v>
      </c>
      <c r="L4" s="3">
        <f>($C4-$B4)/$B4</f>
        <v>0.44</v>
      </c>
      <c r="M4" s="3">
        <f>ROUNDUP($D4/$E4,0)</f>
        <v>1667</v>
      </c>
      <c r="N4" s="3">
        <f>$K4-$M4</f>
        <v>-15</v>
      </c>
      <c r="O4" s="3">
        <f>ROUNDUP($B4+($B4*($G4+$H4+$I4)%), 0)</f>
        <v>61</v>
      </c>
      <c r="P4" s="3">
        <f>ROUNDUP($B4+($B4*($G4+$H4+$J4)%), 0)</f>
        <v>64</v>
      </c>
      <c r="Q4" s="3">
        <f t="shared" ref="Q4:Q33" si="0">$K4*$O4</f>
        <v>100772</v>
      </c>
      <c r="R4" s="3">
        <f t="shared" ref="R4:R33" si="1">$K4*$P4</f>
        <v>105728</v>
      </c>
      <c r="S4" s="3">
        <f>$K4*$B4+ROUNDUP($K4*$B4*($G4+$H4)%,0)</f>
        <v>88382</v>
      </c>
      <c r="T4" s="3">
        <f>($Q4-$S4)/$S4*100</f>
        <v>14.018691588785046</v>
      </c>
      <c r="U4" s="3">
        <f>($R4-$S4)/$S4*100</f>
        <v>19.626168224299064</v>
      </c>
    </row>
    <row r="5" spans="1:21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3">
        <v>5</v>
      </c>
      <c r="H5" s="3">
        <v>2</v>
      </c>
      <c r="I5" s="4">
        <f>IF(C$38="decrease",IF($I4-($K5-$M5)%&lt;C$42,C$42,$I4-($K5-$M5)%),IF($I4+($K5-$M5)%&gt;E$42,E$42,$I4+($K5-$M5)%))</f>
        <v>15.3</v>
      </c>
      <c r="J5" s="4">
        <f>IF(C$38="decrease",IF($J4-($K5-$M5)%&lt;C$43,C$43,$J4-($K5-$M5)%),IF($J4+($K5-$M5)%&gt;E$43,E$43,$J4+($K5-$M5)%))</f>
        <v>20.3</v>
      </c>
      <c r="K5" s="3">
        <f t="shared" ref="K5:K33" si="2">1667 + 15*$F5</f>
        <v>1697</v>
      </c>
      <c r="L5" s="3">
        <f>($C5-$B5)/$B5</f>
        <v>0.44</v>
      </c>
      <c r="M5" s="3">
        <f>ROUNDUP($D5/$E5,0)</f>
        <v>1667</v>
      </c>
      <c r="N5" s="3">
        <f t="shared" ref="N5:N33" si="3">($K5-$M5)+$N4</f>
        <v>15</v>
      </c>
      <c r="O5" s="3">
        <f t="shared" ref="O5:O33" si="4">ROUNDUP($B5+($B5*($G5+$H5+$I5)%), 0)</f>
        <v>62</v>
      </c>
      <c r="P5" s="3">
        <f t="shared" ref="P5:P33" si="5">ROUNDUP($B5+($B5*($G5+$H5+$J5)%), 0)</f>
        <v>64</v>
      </c>
      <c r="Q5" s="3">
        <f t="shared" si="0"/>
        <v>105214</v>
      </c>
      <c r="R5" s="3">
        <f t="shared" si="1"/>
        <v>108608</v>
      </c>
      <c r="S5" s="3">
        <f t="shared" ref="S5:S33" si="6">$K5*$B5+ROUNDUP($K5*$B5*($G5+$H5)%,0)</f>
        <v>90790</v>
      </c>
      <c r="T5" s="3">
        <f t="shared" ref="T5:T33" si="7">($Q5-$S5)/$S5*100</f>
        <v>15.887212248044937</v>
      </c>
      <c r="U5" s="3">
        <f t="shared" ref="U5:U33" si="8">($R5-$S5)/$S5*100</f>
        <v>19.625509417336712</v>
      </c>
    </row>
    <row r="6" spans="1:21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3">
        <v>5</v>
      </c>
      <c r="H6" s="3">
        <v>2</v>
      </c>
      <c r="I6" s="4">
        <f t="shared" ref="I6:I33" si="9">IF(C$38="decrease",IF($I5-($K6-$M6)%&lt;C$42,C$42,$I5-($K6-$M6)%),IF($I5+($K6-$M6)%&gt;E$42,E$42,$I5+($K6-$M6)%))</f>
        <v>15.75</v>
      </c>
      <c r="J6" s="4">
        <f t="shared" ref="J6:J33" si="10">IF(C$38="decrease",IF($J5-($K6-$M6)%&lt;C$43,C$43,$J5-($K6-$M6)%),IF($J5+($K6-$M6)%&gt;E$43,E$43,$J5+($K6-$M6)%))</f>
        <v>20.75</v>
      </c>
      <c r="K6" s="3">
        <f t="shared" si="2"/>
        <v>1712</v>
      </c>
      <c r="L6" s="3">
        <f>($C6-$B6)/$B6</f>
        <v>0.44</v>
      </c>
      <c r="M6" s="3">
        <f>ROUNDUP($D6/$E6,0)</f>
        <v>1667</v>
      </c>
      <c r="N6" s="3">
        <f t="shared" si="3"/>
        <v>60</v>
      </c>
      <c r="O6" s="3">
        <f t="shared" si="4"/>
        <v>62</v>
      </c>
      <c r="P6" s="3">
        <f t="shared" si="5"/>
        <v>64</v>
      </c>
      <c r="Q6" s="3">
        <f t="shared" si="0"/>
        <v>106144</v>
      </c>
      <c r="R6" s="3">
        <f t="shared" si="1"/>
        <v>109568</v>
      </c>
      <c r="S6" s="3">
        <f t="shared" si="6"/>
        <v>91592</v>
      </c>
      <c r="T6" s="3">
        <f t="shared" si="7"/>
        <v>15.887850467289718</v>
      </c>
      <c r="U6" s="3">
        <f t="shared" si="8"/>
        <v>19.626168224299064</v>
      </c>
    </row>
    <row r="7" spans="1:21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3">
        <v>5</v>
      </c>
      <c r="H7" s="3">
        <v>2</v>
      </c>
      <c r="I7" s="4">
        <f t="shared" si="9"/>
        <v>16.350000000000001</v>
      </c>
      <c r="J7" s="4">
        <f t="shared" si="10"/>
        <v>21.35</v>
      </c>
      <c r="K7" s="3">
        <f t="shared" si="2"/>
        <v>1727</v>
      </c>
      <c r="L7" s="3">
        <f>($C7-$B7)/$B7</f>
        <v>0.44</v>
      </c>
      <c r="M7" s="3">
        <f>ROUNDUP($D7/$E7,0)</f>
        <v>1667</v>
      </c>
      <c r="N7" s="3">
        <f t="shared" si="3"/>
        <v>120</v>
      </c>
      <c r="O7" s="3">
        <f t="shared" si="4"/>
        <v>62</v>
      </c>
      <c r="P7" s="3">
        <f t="shared" si="5"/>
        <v>65</v>
      </c>
      <c r="Q7" s="3">
        <f t="shared" si="0"/>
        <v>107074</v>
      </c>
      <c r="R7" s="3">
        <f t="shared" si="1"/>
        <v>112255</v>
      </c>
      <c r="S7" s="3">
        <f t="shared" si="6"/>
        <v>92395</v>
      </c>
      <c r="T7" s="3">
        <f t="shared" si="7"/>
        <v>15.88722333459603</v>
      </c>
      <c r="U7" s="3">
        <f t="shared" si="8"/>
        <v>21.494669624979707</v>
      </c>
    </row>
    <row r="8" spans="1:21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3">
        <v>5</v>
      </c>
      <c r="H8" s="3">
        <v>2</v>
      </c>
      <c r="I8" s="4">
        <f t="shared" si="9"/>
        <v>17.100000000000001</v>
      </c>
      <c r="J8" s="4">
        <f t="shared" si="10"/>
        <v>22.1</v>
      </c>
      <c r="K8" s="3">
        <f t="shared" si="2"/>
        <v>1742</v>
      </c>
      <c r="L8" s="3">
        <f t="shared" ref="L8:L33" si="11">($C8-$B8)/$B8</f>
        <v>0.44</v>
      </c>
      <c r="M8" s="3">
        <f t="shared" ref="M8:M33" si="12">ROUNDUP($D8/$E8,0)</f>
        <v>1667</v>
      </c>
      <c r="N8" s="3">
        <f t="shared" si="3"/>
        <v>195</v>
      </c>
      <c r="O8" s="3">
        <f t="shared" si="4"/>
        <v>63</v>
      </c>
      <c r="P8" s="3">
        <f t="shared" si="5"/>
        <v>65</v>
      </c>
      <c r="Q8" s="3">
        <f t="shared" si="0"/>
        <v>109746</v>
      </c>
      <c r="R8" s="3">
        <f t="shared" si="1"/>
        <v>113230</v>
      </c>
      <c r="S8" s="3">
        <f t="shared" si="6"/>
        <v>93197</v>
      </c>
      <c r="T8" s="3">
        <f t="shared" si="7"/>
        <v>17.75700934579439</v>
      </c>
      <c r="U8" s="3">
        <f t="shared" si="8"/>
        <v>21.495327102803738</v>
      </c>
    </row>
    <row r="9" spans="1:21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3">
        <v>5</v>
      </c>
      <c r="H9" s="3">
        <v>2</v>
      </c>
      <c r="I9" s="4">
        <f t="shared" si="9"/>
        <v>18</v>
      </c>
      <c r="J9" s="4">
        <f t="shared" si="10"/>
        <v>23</v>
      </c>
      <c r="K9" s="3">
        <f t="shared" si="2"/>
        <v>1757</v>
      </c>
      <c r="L9" s="3">
        <f t="shared" si="11"/>
        <v>0.44</v>
      </c>
      <c r="M9" s="3">
        <f t="shared" si="12"/>
        <v>1667</v>
      </c>
      <c r="N9" s="3">
        <f t="shared" si="3"/>
        <v>285</v>
      </c>
      <c r="O9" s="3">
        <f t="shared" si="4"/>
        <v>63</v>
      </c>
      <c r="P9" s="3">
        <f t="shared" si="5"/>
        <v>65</v>
      </c>
      <c r="Q9" s="3">
        <f t="shared" si="0"/>
        <v>110691</v>
      </c>
      <c r="R9" s="3">
        <f t="shared" si="1"/>
        <v>114205</v>
      </c>
      <c r="S9" s="3">
        <f t="shared" si="6"/>
        <v>94000</v>
      </c>
      <c r="T9" s="3">
        <f t="shared" si="7"/>
        <v>17.756382978723405</v>
      </c>
      <c r="U9" s="3">
        <f t="shared" si="8"/>
        <v>21.49468085106383</v>
      </c>
    </row>
    <row r="10" spans="1:21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3">
        <v>5</v>
      </c>
      <c r="H10" s="3">
        <v>2</v>
      </c>
      <c r="I10" s="4">
        <f t="shared" si="9"/>
        <v>19.05</v>
      </c>
      <c r="J10" s="4">
        <f t="shared" si="10"/>
        <v>24.05</v>
      </c>
      <c r="K10" s="3">
        <f t="shared" si="2"/>
        <v>1772</v>
      </c>
      <c r="L10" s="3">
        <f t="shared" si="11"/>
        <v>0.44</v>
      </c>
      <c r="M10" s="3">
        <f t="shared" si="12"/>
        <v>1667</v>
      </c>
      <c r="N10" s="3">
        <f t="shared" si="3"/>
        <v>390</v>
      </c>
      <c r="O10" s="3">
        <f t="shared" si="4"/>
        <v>64</v>
      </c>
      <c r="P10" s="3">
        <f t="shared" si="5"/>
        <v>66</v>
      </c>
      <c r="Q10" s="3">
        <f t="shared" si="0"/>
        <v>113408</v>
      </c>
      <c r="R10" s="3">
        <f t="shared" si="1"/>
        <v>116952</v>
      </c>
      <c r="S10" s="3">
        <f t="shared" si="6"/>
        <v>94802</v>
      </c>
      <c r="T10" s="3">
        <f t="shared" si="7"/>
        <v>19.626168224299064</v>
      </c>
      <c r="U10" s="3">
        <f t="shared" si="8"/>
        <v>23.364485981308412</v>
      </c>
    </row>
    <row r="11" spans="1:21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3">
        <v>5</v>
      </c>
      <c r="H11" s="3">
        <v>2</v>
      </c>
      <c r="I11" s="4">
        <f t="shared" si="9"/>
        <v>20</v>
      </c>
      <c r="J11" s="4">
        <f t="shared" si="10"/>
        <v>25</v>
      </c>
      <c r="K11" s="3">
        <f t="shared" si="2"/>
        <v>1787</v>
      </c>
      <c r="L11" s="3">
        <f t="shared" si="11"/>
        <v>0.44</v>
      </c>
      <c r="M11" s="3">
        <f t="shared" si="12"/>
        <v>1667</v>
      </c>
      <c r="N11" s="3">
        <f t="shared" si="3"/>
        <v>510</v>
      </c>
      <c r="O11" s="3">
        <f t="shared" si="4"/>
        <v>64</v>
      </c>
      <c r="P11" s="3">
        <f t="shared" si="5"/>
        <v>66</v>
      </c>
      <c r="Q11" s="3">
        <f t="shared" si="0"/>
        <v>114368</v>
      </c>
      <c r="R11" s="3">
        <f t="shared" si="1"/>
        <v>117942</v>
      </c>
      <c r="S11" s="3">
        <f t="shared" si="6"/>
        <v>95605</v>
      </c>
      <c r="T11" s="3">
        <f t="shared" si="7"/>
        <v>19.625542597144502</v>
      </c>
      <c r="U11" s="3">
        <f t="shared" si="8"/>
        <v>23.363840803305266</v>
      </c>
    </row>
    <row r="12" spans="1:21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3">
        <v>5</v>
      </c>
      <c r="H12" s="3">
        <v>2</v>
      </c>
      <c r="I12" s="4">
        <f t="shared" si="9"/>
        <v>20</v>
      </c>
      <c r="J12" s="4">
        <f t="shared" si="10"/>
        <v>25</v>
      </c>
      <c r="K12" s="3">
        <f t="shared" si="2"/>
        <v>1802</v>
      </c>
      <c r="L12" s="3">
        <f t="shared" si="11"/>
        <v>0.44</v>
      </c>
      <c r="M12" s="3">
        <f t="shared" si="12"/>
        <v>1667</v>
      </c>
      <c r="N12" s="3">
        <f t="shared" si="3"/>
        <v>645</v>
      </c>
      <c r="O12" s="3">
        <f t="shared" si="4"/>
        <v>64</v>
      </c>
      <c r="P12" s="3">
        <f t="shared" si="5"/>
        <v>66</v>
      </c>
      <c r="Q12" s="3">
        <f t="shared" si="0"/>
        <v>115328</v>
      </c>
      <c r="R12" s="3">
        <f t="shared" si="1"/>
        <v>118932</v>
      </c>
      <c r="S12" s="3">
        <f t="shared" si="6"/>
        <v>96407</v>
      </c>
      <c r="T12" s="3">
        <f t="shared" si="7"/>
        <v>19.626168224299064</v>
      </c>
      <c r="U12" s="3">
        <f t="shared" si="8"/>
        <v>23.364485981308412</v>
      </c>
    </row>
    <row r="13" spans="1:21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3">
        <v>5</v>
      </c>
      <c r="H13" s="3">
        <v>2</v>
      </c>
      <c r="I13" s="4">
        <f t="shared" si="9"/>
        <v>20</v>
      </c>
      <c r="J13" s="4">
        <f t="shared" si="10"/>
        <v>25</v>
      </c>
      <c r="K13" s="3">
        <f t="shared" si="2"/>
        <v>1817</v>
      </c>
      <c r="L13" s="3">
        <f t="shared" si="11"/>
        <v>0.44</v>
      </c>
      <c r="M13" s="3">
        <f t="shared" si="12"/>
        <v>1667</v>
      </c>
      <c r="N13" s="3">
        <f t="shared" si="3"/>
        <v>795</v>
      </c>
      <c r="O13" s="3">
        <f t="shared" si="4"/>
        <v>64</v>
      </c>
      <c r="P13" s="3">
        <f t="shared" si="5"/>
        <v>66</v>
      </c>
      <c r="Q13" s="3">
        <f t="shared" si="0"/>
        <v>116288</v>
      </c>
      <c r="R13" s="3">
        <f t="shared" si="1"/>
        <v>119922</v>
      </c>
      <c r="S13" s="3">
        <f t="shared" si="6"/>
        <v>97210</v>
      </c>
      <c r="T13" s="3">
        <f t="shared" si="7"/>
        <v>19.625552926653636</v>
      </c>
      <c r="U13" s="3">
        <f t="shared" si="8"/>
        <v>23.363851455611563</v>
      </c>
    </row>
    <row r="14" spans="1:21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3">
        <v>5</v>
      </c>
      <c r="H14" s="3">
        <v>2</v>
      </c>
      <c r="I14" s="4">
        <f t="shared" si="9"/>
        <v>20</v>
      </c>
      <c r="J14" s="4">
        <f t="shared" si="10"/>
        <v>25</v>
      </c>
      <c r="K14" s="3">
        <f t="shared" si="2"/>
        <v>1832</v>
      </c>
      <c r="L14" s="3">
        <f t="shared" si="11"/>
        <v>0.44</v>
      </c>
      <c r="M14" s="3">
        <f t="shared" si="12"/>
        <v>1667</v>
      </c>
      <c r="N14" s="3">
        <f t="shared" si="3"/>
        <v>960</v>
      </c>
      <c r="O14" s="3">
        <f t="shared" si="4"/>
        <v>64</v>
      </c>
      <c r="P14" s="3">
        <f t="shared" si="5"/>
        <v>66</v>
      </c>
      <c r="Q14" s="3">
        <f t="shared" si="0"/>
        <v>117248</v>
      </c>
      <c r="R14" s="3">
        <f t="shared" si="1"/>
        <v>120912</v>
      </c>
      <c r="S14" s="3">
        <f t="shared" si="6"/>
        <v>98012</v>
      </c>
      <c r="T14" s="3">
        <f t="shared" si="7"/>
        <v>19.626168224299064</v>
      </c>
      <c r="U14" s="3">
        <f t="shared" si="8"/>
        <v>23.364485981308412</v>
      </c>
    </row>
    <row r="15" spans="1:21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3">
        <v>5</v>
      </c>
      <c r="H15" s="3">
        <v>2</v>
      </c>
      <c r="I15" s="4">
        <f t="shared" si="9"/>
        <v>20</v>
      </c>
      <c r="J15" s="4">
        <f t="shared" si="10"/>
        <v>25</v>
      </c>
      <c r="K15" s="3">
        <f t="shared" si="2"/>
        <v>1847</v>
      </c>
      <c r="L15" s="3">
        <f t="shared" si="11"/>
        <v>0.44</v>
      </c>
      <c r="M15" s="3">
        <f t="shared" si="12"/>
        <v>1667</v>
      </c>
      <c r="N15" s="3">
        <f t="shared" si="3"/>
        <v>1140</v>
      </c>
      <c r="O15" s="3">
        <f t="shared" si="4"/>
        <v>64</v>
      </c>
      <c r="P15" s="3">
        <f t="shared" si="5"/>
        <v>66</v>
      </c>
      <c r="Q15" s="3">
        <f t="shared" si="0"/>
        <v>118208</v>
      </c>
      <c r="R15" s="3">
        <f t="shared" si="1"/>
        <v>121902</v>
      </c>
      <c r="S15" s="3">
        <f t="shared" si="6"/>
        <v>98815</v>
      </c>
      <c r="T15" s="3">
        <f t="shared" si="7"/>
        <v>19.625562920609219</v>
      </c>
      <c r="U15" s="3">
        <f t="shared" si="8"/>
        <v>23.363861761878258</v>
      </c>
    </row>
    <row r="16" spans="1:21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3">
        <v>5</v>
      </c>
      <c r="H16" s="3">
        <v>2</v>
      </c>
      <c r="I16" s="4">
        <f t="shared" si="9"/>
        <v>20</v>
      </c>
      <c r="J16" s="4">
        <f t="shared" si="10"/>
        <v>25</v>
      </c>
      <c r="K16" s="3">
        <f t="shared" si="2"/>
        <v>1862</v>
      </c>
      <c r="L16" s="3">
        <f t="shared" si="11"/>
        <v>0.44</v>
      </c>
      <c r="M16" s="3">
        <f t="shared" si="12"/>
        <v>1667</v>
      </c>
      <c r="N16" s="3">
        <f t="shared" si="3"/>
        <v>1335</v>
      </c>
      <c r="O16" s="3">
        <f t="shared" si="4"/>
        <v>64</v>
      </c>
      <c r="P16" s="3">
        <f t="shared" si="5"/>
        <v>66</v>
      </c>
      <c r="Q16" s="3">
        <f t="shared" si="0"/>
        <v>119168</v>
      </c>
      <c r="R16" s="3">
        <f t="shared" si="1"/>
        <v>122892</v>
      </c>
      <c r="S16" s="3">
        <f t="shared" si="6"/>
        <v>99617</v>
      </c>
      <c r="T16" s="3">
        <f t="shared" si="7"/>
        <v>19.626168224299064</v>
      </c>
      <c r="U16" s="3">
        <f t="shared" si="8"/>
        <v>23.364485981308412</v>
      </c>
    </row>
    <row r="17" spans="2:21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3">
        <v>5</v>
      </c>
      <c r="H17" s="3">
        <v>2</v>
      </c>
      <c r="I17" s="4">
        <f t="shared" si="9"/>
        <v>20</v>
      </c>
      <c r="J17" s="4">
        <f t="shared" si="10"/>
        <v>25</v>
      </c>
      <c r="K17" s="3">
        <f t="shared" si="2"/>
        <v>1877</v>
      </c>
      <c r="L17" s="3">
        <f t="shared" si="11"/>
        <v>0.44</v>
      </c>
      <c r="M17" s="3">
        <f t="shared" si="12"/>
        <v>1667</v>
      </c>
      <c r="N17" s="3">
        <f t="shared" si="3"/>
        <v>1545</v>
      </c>
      <c r="O17" s="3">
        <f t="shared" si="4"/>
        <v>64</v>
      </c>
      <c r="P17" s="3">
        <f t="shared" si="5"/>
        <v>66</v>
      </c>
      <c r="Q17" s="3">
        <f t="shared" si="0"/>
        <v>120128</v>
      </c>
      <c r="R17" s="3">
        <f t="shared" si="1"/>
        <v>123882</v>
      </c>
      <c r="S17" s="3">
        <f t="shared" si="6"/>
        <v>100420</v>
      </c>
      <c r="T17" s="3">
        <f t="shared" si="7"/>
        <v>19.625572595100575</v>
      </c>
      <c r="U17" s="3">
        <f t="shared" si="8"/>
        <v>23.363871738697469</v>
      </c>
    </row>
    <row r="18" spans="2:21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3">
        <v>5</v>
      </c>
      <c r="H18" s="3">
        <v>2</v>
      </c>
      <c r="I18" s="4">
        <f t="shared" si="9"/>
        <v>20</v>
      </c>
      <c r="J18" s="4">
        <f t="shared" si="10"/>
        <v>25</v>
      </c>
      <c r="K18" s="3">
        <f t="shared" si="2"/>
        <v>1892</v>
      </c>
      <c r="L18" s="3">
        <f t="shared" si="11"/>
        <v>0.44</v>
      </c>
      <c r="M18" s="3">
        <f t="shared" si="12"/>
        <v>1667</v>
      </c>
      <c r="N18" s="3">
        <f t="shared" si="3"/>
        <v>1770</v>
      </c>
      <c r="O18" s="3">
        <f t="shared" si="4"/>
        <v>64</v>
      </c>
      <c r="P18" s="3">
        <f t="shared" si="5"/>
        <v>66</v>
      </c>
      <c r="Q18" s="3">
        <f t="shared" si="0"/>
        <v>121088</v>
      </c>
      <c r="R18" s="3">
        <f t="shared" si="1"/>
        <v>124872</v>
      </c>
      <c r="S18" s="3">
        <f t="shared" si="6"/>
        <v>101222</v>
      </c>
      <c r="T18" s="3">
        <f t="shared" si="7"/>
        <v>19.626168224299064</v>
      </c>
      <c r="U18" s="3">
        <f t="shared" si="8"/>
        <v>23.364485981308412</v>
      </c>
    </row>
    <row r="19" spans="2:21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3">
        <v>5</v>
      </c>
      <c r="H19" s="3">
        <v>2</v>
      </c>
      <c r="I19" s="4">
        <f t="shared" si="9"/>
        <v>20</v>
      </c>
      <c r="J19" s="4">
        <f t="shared" si="10"/>
        <v>25</v>
      </c>
      <c r="K19" s="3">
        <f t="shared" si="2"/>
        <v>1907</v>
      </c>
      <c r="L19" s="3">
        <f t="shared" si="11"/>
        <v>0.44</v>
      </c>
      <c r="M19" s="3">
        <f t="shared" si="12"/>
        <v>1667</v>
      </c>
      <c r="N19" s="3">
        <f t="shared" si="3"/>
        <v>2010</v>
      </c>
      <c r="O19" s="3">
        <f t="shared" si="4"/>
        <v>64</v>
      </c>
      <c r="P19" s="3">
        <f t="shared" si="5"/>
        <v>66</v>
      </c>
      <c r="Q19" s="3">
        <f t="shared" si="0"/>
        <v>122048</v>
      </c>
      <c r="R19" s="3">
        <f t="shared" si="1"/>
        <v>125862</v>
      </c>
      <c r="S19" s="3">
        <f t="shared" si="6"/>
        <v>102025</v>
      </c>
      <c r="T19" s="3">
        <f t="shared" si="7"/>
        <v>19.625581965204606</v>
      </c>
      <c r="U19" s="3">
        <f t="shared" si="8"/>
        <v>23.363881401617252</v>
      </c>
    </row>
    <row r="20" spans="2:21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3">
        <v>5</v>
      </c>
      <c r="H20" s="3">
        <v>2</v>
      </c>
      <c r="I20" s="4">
        <f t="shared" si="9"/>
        <v>20</v>
      </c>
      <c r="J20" s="4">
        <f t="shared" si="10"/>
        <v>25</v>
      </c>
      <c r="K20" s="3">
        <f t="shared" si="2"/>
        <v>1922</v>
      </c>
      <c r="L20" s="3">
        <f t="shared" si="11"/>
        <v>0.44</v>
      </c>
      <c r="M20" s="3">
        <f t="shared" si="12"/>
        <v>1667</v>
      </c>
      <c r="N20" s="3">
        <f t="shared" si="3"/>
        <v>2265</v>
      </c>
      <c r="O20" s="3">
        <f t="shared" si="4"/>
        <v>64</v>
      </c>
      <c r="P20" s="3">
        <f t="shared" si="5"/>
        <v>66</v>
      </c>
      <c r="Q20" s="3">
        <f t="shared" si="0"/>
        <v>123008</v>
      </c>
      <c r="R20" s="3">
        <f t="shared" si="1"/>
        <v>126852</v>
      </c>
      <c r="S20" s="3">
        <f t="shared" si="6"/>
        <v>102827</v>
      </c>
      <c r="T20" s="3">
        <f t="shared" si="7"/>
        <v>19.626168224299064</v>
      </c>
      <c r="U20" s="3">
        <f t="shared" si="8"/>
        <v>23.364485981308412</v>
      </c>
    </row>
    <row r="21" spans="2:21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3">
        <v>5</v>
      </c>
      <c r="H21" s="3">
        <v>2</v>
      </c>
      <c r="I21" s="4">
        <f t="shared" si="9"/>
        <v>20</v>
      </c>
      <c r="J21" s="4">
        <f t="shared" si="10"/>
        <v>25</v>
      </c>
      <c r="K21" s="3">
        <f t="shared" si="2"/>
        <v>1937</v>
      </c>
      <c r="L21" s="3">
        <f t="shared" si="11"/>
        <v>0.44</v>
      </c>
      <c r="M21" s="3">
        <f t="shared" si="12"/>
        <v>1667</v>
      </c>
      <c r="N21" s="3">
        <f t="shared" si="3"/>
        <v>2535</v>
      </c>
      <c r="O21" s="3">
        <f t="shared" si="4"/>
        <v>64</v>
      </c>
      <c r="P21" s="3">
        <f t="shared" si="5"/>
        <v>66</v>
      </c>
      <c r="Q21" s="3">
        <f t="shared" si="0"/>
        <v>123968</v>
      </c>
      <c r="R21" s="3">
        <f t="shared" si="1"/>
        <v>127842</v>
      </c>
      <c r="S21" s="3">
        <f t="shared" si="6"/>
        <v>103630</v>
      </c>
      <c r="T21" s="3">
        <f t="shared" si="7"/>
        <v>19.625591045064169</v>
      </c>
      <c r="U21" s="3">
        <f t="shared" si="8"/>
        <v>23.363890765222425</v>
      </c>
    </row>
    <row r="22" spans="2:21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3">
        <v>5</v>
      </c>
      <c r="H22" s="3">
        <v>2</v>
      </c>
      <c r="I22" s="4">
        <f t="shared" si="9"/>
        <v>20</v>
      </c>
      <c r="J22" s="4">
        <f t="shared" si="10"/>
        <v>25</v>
      </c>
      <c r="K22" s="3">
        <f t="shared" si="2"/>
        <v>1952</v>
      </c>
      <c r="L22" s="3">
        <f t="shared" si="11"/>
        <v>0.44</v>
      </c>
      <c r="M22" s="3">
        <f t="shared" si="12"/>
        <v>1667</v>
      </c>
      <c r="N22" s="3">
        <f t="shared" si="3"/>
        <v>2820</v>
      </c>
      <c r="O22" s="3">
        <f t="shared" si="4"/>
        <v>64</v>
      </c>
      <c r="P22" s="3">
        <f t="shared" si="5"/>
        <v>66</v>
      </c>
      <c r="Q22" s="3">
        <f t="shared" si="0"/>
        <v>124928</v>
      </c>
      <c r="R22" s="3">
        <f t="shared" si="1"/>
        <v>128832</v>
      </c>
      <c r="S22" s="3">
        <f t="shared" si="6"/>
        <v>104432</v>
      </c>
      <c r="T22" s="3">
        <f t="shared" si="7"/>
        <v>19.626168224299064</v>
      </c>
      <c r="U22" s="3">
        <f t="shared" si="8"/>
        <v>23.364485981308412</v>
      </c>
    </row>
    <row r="23" spans="2:21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3">
        <v>5</v>
      </c>
      <c r="H23" s="3">
        <v>2</v>
      </c>
      <c r="I23" s="4">
        <f t="shared" si="9"/>
        <v>20</v>
      </c>
      <c r="J23" s="4">
        <f t="shared" si="10"/>
        <v>25</v>
      </c>
      <c r="K23" s="3">
        <f t="shared" si="2"/>
        <v>1967</v>
      </c>
      <c r="L23" s="3">
        <f t="shared" si="11"/>
        <v>0.44</v>
      </c>
      <c r="M23" s="3">
        <f t="shared" si="12"/>
        <v>1667</v>
      </c>
      <c r="N23" s="3">
        <f t="shared" si="3"/>
        <v>3120</v>
      </c>
      <c r="O23" s="3">
        <f t="shared" si="4"/>
        <v>64</v>
      </c>
      <c r="P23" s="3">
        <f t="shared" si="5"/>
        <v>66</v>
      </c>
      <c r="Q23" s="3">
        <f t="shared" si="0"/>
        <v>125888</v>
      </c>
      <c r="R23" s="3">
        <f t="shared" si="1"/>
        <v>129822</v>
      </c>
      <c r="S23" s="3">
        <f t="shared" si="6"/>
        <v>105235</v>
      </c>
      <c r="T23" s="3">
        <f t="shared" si="7"/>
        <v>19.625599847959329</v>
      </c>
      <c r="U23" s="3">
        <f t="shared" si="8"/>
        <v>23.36389984320806</v>
      </c>
    </row>
    <row r="24" spans="2:21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3">
        <v>5</v>
      </c>
      <c r="H24" s="3">
        <v>2</v>
      </c>
      <c r="I24" s="4">
        <f t="shared" si="9"/>
        <v>20</v>
      </c>
      <c r="J24" s="4">
        <f t="shared" si="10"/>
        <v>25</v>
      </c>
      <c r="K24" s="3">
        <f t="shared" si="2"/>
        <v>1982</v>
      </c>
      <c r="L24" s="3">
        <f t="shared" si="11"/>
        <v>0.44</v>
      </c>
      <c r="M24" s="3">
        <f t="shared" si="12"/>
        <v>1667</v>
      </c>
      <c r="N24" s="3">
        <f t="shared" si="3"/>
        <v>3435</v>
      </c>
      <c r="O24" s="3">
        <f t="shared" si="4"/>
        <v>64</v>
      </c>
      <c r="P24" s="3">
        <f t="shared" si="5"/>
        <v>66</v>
      </c>
      <c r="Q24" s="3">
        <f t="shared" si="0"/>
        <v>126848</v>
      </c>
      <c r="R24" s="3">
        <f t="shared" si="1"/>
        <v>130812</v>
      </c>
      <c r="S24" s="3">
        <f t="shared" si="6"/>
        <v>106037</v>
      </c>
      <c r="T24" s="3">
        <f t="shared" si="7"/>
        <v>19.626168224299064</v>
      </c>
      <c r="U24" s="3">
        <f t="shared" si="8"/>
        <v>23.364485981308412</v>
      </c>
    </row>
    <row r="25" spans="2:21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3">
        <v>5</v>
      </c>
      <c r="H25" s="3">
        <v>2</v>
      </c>
      <c r="I25" s="4">
        <f t="shared" si="9"/>
        <v>20</v>
      </c>
      <c r="J25" s="4">
        <f t="shared" si="10"/>
        <v>25</v>
      </c>
      <c r="K25" s="3">
        <f t="shared" si="2"/>
        <v>1997</v>
      </c>
      <c r="L25" s="3">
        <f t="shared" si="11"/>
        <v>0.44</v>
      </c>
      <c r="M25" s="3">
        <f t="shared" si="12"/>
        <v>1667</v>
      </c>
      <c r="N25" s="3">
        <f t="shared" si="3"/>
        <v>3765</v>
      </c>
      <c r="O25" s="3">
        <f t="shared" si="4"/>
        <v>64</v>
      </c>
      <c r="P25" s="3">
        <f t="shared" si="5"/>
        <v>66</v>
      </c>
      <c r="Q25" s="3">
        <f t="shared" si="0"/>
        <v>127808</v>
      </c>
      <c r="R25" s="3">
        <f t="shared" si="1"/>
        <v>131802</v>
      </c>
      <c r="S25" s="3">
        <f t="shared" si="6"/>
        <v>106840</v>
      </c>
      <c r="T25" s="3">
        <f t="shared" si="7"/>
        <v>19.625608386372146</v>
      </c>
      <c r="U25" s="3">
        <f t="shared" si="8"/>
        <v>23.363908648446273</v>
      </c>
    </row>
    <row r="26" spans="2:21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3">
        <v>5</v>
      </c>
      <c r="H26" s="3">
        <v>2</v>
      </c>
      <c r="I26" s="4">
        <f t="shared" si="9"/>
        <v>20</v>
      </c>
      <c r="J26" s="4">
        <f t="shared" si="10"/>
        <v>25</v>
      </c>
      <c r="K26" s="3">
        <f t="shared" si="2"/>
        <v>2012</v>
      </c>
      <c r="L26" s="3">
        <f t="shared" si="11"/>
        <v>0.44</v>
      </c>
      <c r="M26" s="3">
        <f t="shared" si="12"/>
        <v>1667</v>
      </c>
      <c r="N26" s="3">
        <f t="shared" si="3"/>
        <v>4110</v>
      </c>
      <c r="O26" s="3">
        <f t="shared" si="4"/>
        <v>64</v>
      </c>
      <c r="P26" s="3">
        <f t="shared" si="5"/>
        <v>66</v>
      </c>
      <c r="Q26" s="3">
        <f t="shared" si="0"/>
        <v>128768</v>
      </c>
      <c r="R26" s="3">
        <f t="shared" si="1"/>
        <v>132792</v>
      </c>
      <c r="S26" s="3">
        <f t="shared" si="6"/>
        <v>107642</v>
      </c>
      <c r="T26" s="3">
        <f t="shared" si="7"/>
        <v>19.626168224299064</v>
      </c>
      <c r="U26" s="3">
        <f t="shared" si="8"/>
        <v>23.364485981308412</v>
      </c>
    </row>
    <row r="27" spans="2:21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3">
        <v>5</v>
      </c>
      <c r="H27" s="3">
        <v>2</v>
      </c>
      <c r="I27" s="4">
        <f t="shared" si="9"/>
        <v>20</v>
      </c>
      <c r="J27" s="4">
        <f t="shared" si="10"/>
        <v>25</v>
      </c>
      <c r="K27" s="3">
        <f t="shared" si="2"/>
        <v>2027</v>
      </c>
      <c r="L27" s="3">
        <f t="shared" si="11"/>
        <v>0.44</v>
      </c>
      <c r="M27" s="3">
        <f t="shared" si="12"/>
        <v>1667</v>
      </c>
      <c r="N27" s="3">
        <f t="shared" si="3"/>
        <v>4470</v>
      </c>
      <c r="O27" s="3">
        <f t="shared" si="4"/>
        <v>64</v>
      </c>
      <c r="P27" s="3">
        <f t="shared" si="5"/>
        <v>66</v>
      </c>
      <c r="Q27" s="3">
        <f t="shared" si="0"/>
        <v>129728</v>
      </c>
      <c r="R27" s="3">
        <f t="shared" si="1"/>
        <v>133782</v>
      </c>
      <c r="S27" s="3">
        <f t="shared" si="6"/>
        <v>108445</v>
      </c>
      <c r="T27" s="3">
        <f t="shared" si="7"/>
        <v>19.625616672045737</v>
      </c>
      <c r="U27" s="3">
        <f t="shared" si="8"/>
        <v>23.363917193047168</v>
      </c>
    </row>
    <row r="28" spans="2:21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3">
        <v>5</v>
      </c>
      <c r="H28" s="3">
        <v>2</v>
      </c>
      <c r="I28" s="4">
        <f t="shared" si="9"/>
        <v>20</v>
      </c>
      <c r="J28" s="4">
        <f t="shared" si="10"/>
        <v>25</v>
      </c>
      <c r="K28" s="3">
        <f t="shared" si="2"/>
        <v>2042</v>
      </c>
      <c r="L28" s="3">
        <f t="shared" si="11"/>
        <v>0.44</v>
      </c>
      <c r="M28" s="3">
        <f t="shared" si="12"/>
        <v>1667</v>
      </c>
      <c r="N28" s="3">
        <f t="shared" si="3"/>
        <v>4845</v>
      </c>
      <c r="O28" s="3">
        <f t="shared" si="4"/>
        <v>64</v>
      </c>
      <c r="P28" s="3">
        <f t="shared" si="5"/>
        <v>66</v>
      </c>
      <c r="Q28" s="3">
        <f t="shared" si="0"/>
        <v>130688</v>
      </c>
      <c r="R28" s="3">
        <f t="shared" si="1"/>
        <v>134772</v>
      </c>
      <c r="S28" s="3">
        <f t="shared" si="6"/>
        <v>109247</v>
      </c>
      <c r="T28" s="3">
        <f t="shared" si="7"/>
        <v>19.626168224299064</v>
      </c>
      <c r="U28" s="3">
        <f t="shared" si="8"/>
        <v>23.364485981308412</v>
      </c>
    </row>
    <row r="29" spans="2:21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3">
        <v>5</v>
      </c>
      <c r="H29" s="3">
        <v>2</v>
      </c>
      <c r="I29" s="4">
        <f t="shared" si="9"/>
        <v>20</v>
      </c>
      <c r="J29" s="4">
        <f t="shared" si="10"/>
        <v>25</v>
      </c>
      <c r="K29" s="3">
        <f t="shared" si="2"/>
        <v>2057</v>
      </c>
      <c r="L29" s="3">
        <f t="shared" si="11"/>
        <v>0.44</v>
      </c>
      <c r="M29" s="3">
        <f t="shared" si="12"/>
        <v>1667</v>
      </c>
      <c r="N29" s="3">
        <f t="shared" si="3"/>
        <v>5235</v>
      </c>
      <c r="O29" s="3">
        <f t="shared" si="4"/>
        <v>64</v>
      </c>
      <c r="P29" s="3">
        <f t="shared" si="5"/>
        <v>66</v>
      </c>
      <c r="Q29" s="3">
        <f t="shared" si="0"/>
        <v>131648</v>
      </c>
      <c r="R29" s="3">
        <f t="shared" si="1"/>
        <v>135762</v>
      </c>
      <c r="S29" s="3">
        <f t="shared" si="6"/>
        <v>110050</v>
      </c>
      <c r="T29" s="3">
        <f t="shared" si="7"/>
        <v>19.625624716038164</v>
      </c>
      <c r="U29" s="3">
        <f t="shared" si="8"/>
        <v>23.36392548841436</v>
      </c>
    </row>
    <row r="30" spans="2:21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3">
        <v>5</v>
      </c>
      <c r="H30" s="3">
        <v>2</v>
      </c>
      <c r="I30" s="4">
        <f t="shared" si="9"/>
        <v>20</v>
      </c>
      <c r="J30" s="4">
        <f t="shared" si="10"/>
        <v>25</v>
      </c>
      <c r="K30" s="3">
        <f t="shared" si="2"/>
        <v>2072</v>
      </c>
      <c r="L30" s="3">
        <f t="shared" si="11"/>
        <v>0.44</v>
      </c>
      <c r="M30" s="3">
        <f t="shared" si="12"/>
        <v>1667</v>
      </c>
      <c r="N30" s="3">
        <f t="shared" si="3"/>
        <v>5640</v>
      </c>
      <c r="O30" s="3">
        <f t="shared" si="4"/>
        <v>64</v>
      </c>
      <c r="P30" s="3">
        <f t="shared" si="5"/>
        <v>66</v>
      </c>
      <c r="Q30" s="3">
        <f t="shared" si="0"/>
        <v>132608</v>
      </c>
      <c r="R30" s="3">
        <f t="shared" si="1"/>
        <v>136752</v>
      </c>
      <c r="S30" s="3">
        <f t="shared" si="6"/>
        <v>110852</v>
      </c>
      <c r="T30" s="3">
        <f t="shared" si="7"/>
        <v>19.626168224299064</v>
      </c>
      <c r="U30" s="3">
        <f t="shared" si="8"/>
        <v>23.364485981308412</v>
      </c>
    </row>
    <row r="31" spans="2:21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3">
        <v>5</v>
      </c>
      <c r="H31" s="3">
        <v>2</v>
      </c>
      <c r="I31" s="4">
        <f t="shared" si="9"/>
        <v>20</v>
      </c>
      <c r="J31" s="4">
        <f t="shared" si="10"/>
        <v>25</v>
      </c>
      <c r="K31" s="3">
        <f t="shared" si="2"/>
        <v>2087</v>
      </c>
      <c r="L31" s="3">
        <f t="shared" si="11"/>
        <v>0.44</v>
      </c>
      <c r="M31" s="3">
        <f t="shared" si="12"/>
        <v>1667</v>
      </c>
      <c r="N31" s="3">
        <f t="shared" si="3"/>
        <v>6060</v>
      </c>
      <c r="O31" s="3">
        <f t="shared" si="4"/>
        <v>64</v>
      </c>
      <c r="P31" s="3">
        <f t="shared" si="5"/>
        <v>66</v>
      </c>
      <c r="Q31" s="3">
        <f t="shared" si="0"/>
        <v>133568</v>
      </c>
      <c r="R31" s="3">
        <f t="shared" si="1"/>
        <v>137742</v>
      </c>
      <c r="S31" s="3">
        <f t="shared" si="6"/>
        <v>111655</v>
      </c>
      <c r="T31" s="3">
        <f t="shared" si="7"/>
        <v>19.625632528771664</v>
      </c>
      <c r="U31" s="3">
        <f t="shared" si="8"/>
        <v>23.363933545295776</v>
      </c>
    </row>
    <row r="32" spans="2:21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3">
        <v>5</v>
      </c>
      <c r="H32" s="3">
        <v>2</v>
      </c>
      <c r="I32" s="4">
        <f t="shared" si="9"/>
        <v>20</v>
      </c>
      <c r="J32" s="4">
        <f t="shared" si="10"/>
        <v>25</v>
      </c>
      <c r="K32" s="3">
        <f t="shared" si="2"/>
        <v>2102</v>
      </c>
      <c r="L32" s="3">
        <f t="shared" si="11"/>
        <v>0.44</v>
      </c>
      <c r="M32" s="3">
        <f t="shared" si="12"/>
        <v>1667</v>
      </c>
      <c r="N32" s="3">
        <f t="shared" si="3"/>
        <v>6495</v>
      </c>
      <c r="O32" s="3">
        <f t="shared" si="4"/>
        <v>64</v>
      </c>
      <c r="P32" s="3">
        <f t="shared" si="5"/>
        <v>66</v>
      </c>
      <c r="Q32" s="3">
        <f t="shared" si="0"/>
        <v>134528</v>
      </c>
      <c r="R32" s="3">
        <f t="shared" si="1"/>
        <v>138732</v>
      </c>
      <c r="S32" s="3">
        <f t="shared" si="6"/>
        <v>112457</v>
      </c>
      <c r="T32" s="3">
        <f t="shared" si="7"/>
        <v>19.626168224299064</v>
      </c>
      <c r="U32" s="3">
        <f t="shared" si="8"/>
        <v>23.364485981308412</v>
      </c>
    </row>
    <row r="33" spans="2:21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3">
        <v>5</v>
      </c>
      <c r="H33" s="3">
        <v>2</v>
      </c>
      <c r="I33" s="4">
        <f t="shared" si="9"/>
        <v>20</v>
      </c>
      <c r="J33" s="4">
        <f t="shared" si="10"/>
        <v>25</v>
      </c>
      <c r="K33" s="3">
        <f t="shared" si="2"/>
        <v>2117</v>
      </c>
      <c r="L33" s="3">
        <f t="shared" si="11"/>
        <v>0.44</v>
      </c>
      <c r="M33" s="3">
        <f t="shared" si="12"/>
        <v>1667</v>
      </c>
      <c r="N33" s="3">
        <f t="shared" si="3"/>
        <v>6945</v>
      </c>
      <c r="O33" s="3">
        <f t="shared" si="4"/>
        <v>64</v>
      </c>
      <c r="P33" s="3">
        <f t="shared" si="5"/>
        <v>66</v>
      </c>
      <c r="Q33" s="3">
        <f t="shared" si="0"/>
        <v>135488</v>
      </c>
      <c r="R33" s="3">
        <f t="shared" si="1"/>
        <v>139722</v>
      </c>
      <c r="S33" s="3">
        <f t="shared" si="6"/>
        <v>113260</v>
      </c>
      <c r="T33" s="3">
        <f t="shared" si="7"/>
        <v>19.625640120077698</v>
      </c>
      <c r="U33" s="3">
        <f t="shared" si="8"/>
        <v>23.363941373830123</v>
      </c>
    </row>
    <row r="34" spans="2:21" x14ac:dyDescent="0.3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x14ac:dyDescent="0.35">
      <c r="B35" s="3" t="s">
        <v>18</v>
      </c>
      <c r="C35" s="3"/>
      <c r="D35" s="3"/>
      <c r="E35" s="3"/>
      <c r="F35" s="3"/>
      <c r="G35" s="3"/>
      <c r="H35" s="3"/>
      <c r="I35" s="3"/>
      <c r="J35" s="3"/>
      <c r="K35" s="3">
        <f>SUM(K4:K33)</f>
        <v>56955</v>
      </c>
      <c r="L35" s="3"/>
      <c r="M35" s="3">
        <f>SUM(M4:M33)</f>
        <v>50010</v>
      </c>
      <c r="N35" s="3"/>
      <c r="O35" s="3"/>
      <c r="P35" s="3"/>
      <c r="Q35" s="3">
        <f>SUM(Q4:Q33)</f>
        <v>3626393</v>
      </c>
      <c r="R35" s="3">
        <f>SUM(R4:R33)</f>
        <v>3743682</v>
      </c>
      <c r="S35" s="3">
        <f>SUM(S4:S33)</f>
        <v>3047100</v>
      </c>
      <c r="T35" s="3">
        <f>(Q35-S35)/S35*100</f>
        <v>19.011289422729806</v>
      </c>
      <c r="U35" s="3">
        <f>(R35-S35)/S35*100</f>
        <v>22.8604903022546</v>
      </c>
    </row>
    <row r="36" spans="2:21" x14ac:dyDescent="0.35">
      <c r="M36" s="1">
        <f>M35+N33</f>
        <v>56955</v>
      </c>
    </row>
    <row r="38" spans="2:21" ht="43.5" x14ac:dyDescent="0.35">
      <c r="B38" s="1" t="s">
        <v>37</v>
      </c>
      <c r="C38" s="1" t="s">
        <v>38</v>
      </c>
    </row>
    <row r="42" spans="2:21" ht="43.5" x14ac:dyDescent="0.35">
      <c r="B42" s="1" t="s">
        <v>39</v>
      </c>
      <c r="C42" s="1">
        <v>12</v>
      </c>
      <c r="D42" s="1" t="s">
        <v>43</v>
      </c>
      <c r="E42" s="1">
        <v>20</v>
      </c>
    </row>
    <row r="43" spans="2:21" ht="43.5" x14ac:dyDescent="0.35">
      <c r="B43" s="1" t="s">
        <v>40</v>
      </c>
      <c r="C43" s="1">
        <v>15</v>
      </c>
      <c r="D43" s="1" t="s">
        <v>44</v>
      </c>
      <c r="E43" s="1">
        <v>25</v>
      </c>
    </row>
  </sheetData>
  <mergeCells count="2">
    <mergeCell ref="B1:K1"/>
    <mergeCell ref="L1:P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zoomScale="84" zoomScaleNormal="84" workbookViewId="0">
      <selection activeCell="E2" sqref="E2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8" width="10.54296875" style="1" customWidth="1"/>
    <col min="9" max="9" width="13.26953125" style="1" customWidth="1"/>
    <col min="10" max="10" width="13" style="1" customWidth="1"/>
    <col min="11" max="11" width="11.1796875" style="2" customWidth="1"/>
    <col min="12" max="12" width="13.7265625" style="1" customWidth="1"/>
    <col min="13" max="13" width="13.54296875" style="1" customWidth="1"/>
    <col min="14" max="16" width="13.7265625" style="1" customWidth="1"/>
    <col min="17" max="17" width="12.1796875" style="1" customWidth="1"/>
    <col min="18" max="18" width="21.453125" style="1"/>
    <col min="19" max="19" width="19" style="1" customWidth="1"/>
    <col min="20" max="20" width="17.81640625" style="1" customWidth="1"/>
    <col min="21" max="24" width="21.453125" style="1"/>
    <col min="25" max="25" width="16.7265625" style="1" customWidth="1"/>
    <col min="26" max="16384" width="21.453125" style="1"/>
  </cols>
  <sheetData>
    <row r="1" spans="1:26" x14ac:dyDescent="0.35">
      <c r="B1" s="29" t="s">
        <v>6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30" t="s">
        <v>16</v>
      </c>
      <c r="N1" s="30"/>
      <c r="O1" s="30"/>
      <c r="P1" s="30"/>
      <c r="Q1" s="30"/>
      <c r="R1" s="30"/>
      <c r="S1" s="30"/>
    </row>
    <row r="2" spans="1:26" ht="58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32</v>
      </c>
      <c r="F2" s="3" t="s">
        <v>8</v>
      </c>
      <c r="G2" s="3" t="s">
        <v>36</v>
      </c>
      <c r="H2" s="3" t="s">
        <v>33</v>
      </c>
      <c r="I2" s="3" t="s">
        <v>28</v>
      </c>
      <c r="J2" s="3" t="s">
        <v>29</v>
      </c>
      <c r="K2" s="4" t="s">
        <v>3</v>
      </c>
      <c r="L2" s="3" t="s">
        <v>10</v>
      </c>
      <c r="M2" s="3" t="s">
        <v>13</v>
      </c>
      <c r="N2" s="3" t="s">
        <v>7</v>
      </c>
      <c r="O2" s="3" t="s">
        <v>30</v>
      </c>
      <c r="P2" s="3" t="s">
        <v>31</v>
      </c>
      <c r="Q2" s="3" t="s">
        <v>9</v>
      </c>
      <c r="R2" s="3" t="s">
        <v>34</v>
      </c>
      <c r="S2" s="3" t="s">
        <v>35</v>
      </c>
      <c r="T2" s="3" t="s">
        <v>19</v>
      </c>
      <c r="U2" s="3" t="s">
        <v>20</v>
      </c>
      <c r="V2" s="3" t="s">
        <v>24</v>
      </c>
      <c r="W2" s="3" t="s">
        <v>23</v>
      </c>
      <c r="X2" s="3" t="s">
        <v>25</v>
      </c>
      <c r="Y2" s="3" t="s">
        <v>26</v>
      </c>
      <c r="Z2" s="3" t="s">
        <v>27</v>
      </c>
    </row>
    <row r="3" spans="1:26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3" t="s">
        <v>11</v>
      </c>
      <c r="J3" s="3" t="s">
        <v>11</v>
      </c>
      <c r="K3" s="4" t="s">
        <v>11</v>
      </c>
      <c r="L3" s="3" t="s">
        <v>11</v>
      </c>
      <c r="M3" s="3" t="s">
        <v>12</v>
      </c>
      <c r="N3" s="3" t="s">
        <v>12</v>
      </c>
      <c r="O3" s="3"/>
      <c r="P3" s="3"/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/>
      <c r="Y3" s="3"/>
      <c r="Z3" s="3"/>
    </row>
    <row r="4" spans="1:26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3">
        <v>5</v>
      </c>
      <c r="H4" s="3">
        <v>2</v>
      </c>
      <c r="I4" s="4">
        <f>10 + K4</f>
        <v>11</v>
      </c>
      <c r="J4" s="4">
        <f xml:space="preserve"> 15 + K4</f>
        <v>16</v>
      </c>
      <c r="K4" s="4">
        <f>($L4-$Q4)/$N4</f>
        <v>1</v>
      </c>
      <c r="L4" s="3">
        <v>1667</v>
      </c>
      <c r="M4" s="3">
        <f>($C4-$B4)/$B4</f>
        <v>0.44</v>
      </c>
      <c r="N4" s="3">
        <f>ROUNDUP($D4/$E4,0)</f>
        <v>1667</v>
      </c>
      <c r="O4" s="3">
        <f>$B4+ROUNDUP($B4*($G4+$H4+$I4)%,0)</f>
        <v>59</v>
      </c>
      <c r="P4" s="3">
        <f>$B4+ROUNDUP($B4*($G4+$H4+$J4)%,0)</f>
        <v>62</v>
      </c>
      <c r="Q4" s="3">
        <f>$L4-$N4</f>
        <v>0</v>
      </c>
      <c r="R4" s="3">
        <f>IF(ROUNDUP($B4+($B4*($G4+$H4+$I4)%-$Q4/$N4),0)&gt;=$C4-($C4*3%),ROUNDUP($C4-($C4*3%),0), ROUNDUP($B4+($B4*($G4+$H4+$I4)%-$Q4/$N4),0))</f>
        <v>59</v>
      </c>
      <c r="S4" s="3">
        <f>IF(ROUNDUP($B4+($B4*($G4+$H4+$J4)%-$Q4/$N4),0)&gt;=$C4-($C4*3%),ROUNDUP($C4-($C4*3%),0), ROUNDUP($B4+($B4*($G4+$H4+$J4)%-$Q4/$N4),0))</f>
        <v>62</v>
      </c>
      <c r="T4" s="3">
        <f>N4*O4</f>
        <v>98353</v>
      </c>
      <c r="U4" s="3">
        <f>N4*P4</f>
        <v>103354</v>
      </c>
      <c r="V4" s="3">
        <f>$L4*$R4</f>
        <v>98353</v>
      </c>
      <c r="W4" s="3">
        <f>$L4*$S4</f>
        <v>103354</v>
      </c>
      <c r="X4" s="3">
        <f>$N4*$B4+ROUNDUP($N4*$B4*($G4+$H4)%,0)</f>
        <v>89185</v>
      </c>
      <c r="Y4" s="3">
        <f>($V4-$X4)/$X4*100</f>
        <v>10.279755564276503</v>
      </c>
      <c r="Z4" s="3">
        <f>($W4-$X4)/$X4*100</f>
        <v>15.887200762460054</v>
      </c>
    </row>
    <row r="5" spans="1:26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3">
        <v>5</v>
      </c>
      <c r="H5" s="3">
        <v>2</v>
      </c>
      <c r="I5" s="4">
        <f t="shared" ref="I5:I33" si="0">10 + K5</f>
        <v>11</v>
      </c>
      <c r="J5" s="4">
        <f t="shared" ref="J5:J33" si="1" xml:space="preserve"> 15 + K5</f>
        <v>16</v>
      </c>
      <c r="K5" s="4">
        <f t="shared" ref="K5:K33" si="2">($L5-$Q5)/$N5</f>
        <v>1</v>
      </c>
      <c r="L5" s="3">
        <v>1700</v>
      </c>
      <c r="M5" s="3">
        <f>($C5-$B5)/$B5</f>
        <v>0.44</v>
      </c>
      <c r="N5" s="3">
        <f>ROUNDUP($D5/$E5,0)</f>
        <v>1667</v>
      </c>
      <c r="O5" s="3">
        <f t="shared" ref="O5:O33" si="3">$B5+ROUNDUP($B5*($G5+$H5+$I5)%,0)</f>
        <v>59</v>
      </c>
      <c r="P5" s="3">
        <f t="shared" ref="P5:P33" si="4">$B5+ROUNDUP($B5*($G5+$H5+$J5)%,0)</f>
        <v>62</v>
      </c>
      <c r="Q5" s="3">
        <f>($L5-$N5)+$Q4</f>
        <v>33</v>
      </c>
      <c r="R5" s="3">
        <f t="shared" ref="R5:R33" si="5">IF(ROUNDUP($B5+($B5*($G5+$H5+$I5)%-$Q5/$N5),0)&gt;=$C5-($C5*3%),ROUNDUP($C5-($C5*3%),0), ROUNDUP($B5+($B5*($G5+$H5+$I5)%-$Q5/$N5),0))</f>
        <v>59</v>
      </c>
      <c r="S5" s="3">
        <f t="shared" ref="S5:S33" si="6">IF(ROUNDUP($B5+($B5*($G5+$H5+$J5)%-$Q5/$N5),0)&gt;=$C5-($C5*3%),ROUNDUP($C5-($C5*3%),0), ROUNDUP($B5+($B5*($G5+$H5+$J5)%-$Q5/$N5),0))</f>
        <v>62</v>
      </c>
      <c r="T5" s="3">
        <f t="shared" ref="T5:T33" si="7">N5*O5</f>
        <v>98353</v>
      </c>
      <c r="U5" s="3">
        <f t="shared" ref="U5:U33" si="8">N5*P5</f>
        <v>103354</v>
      </c>
      <c r="V5" s="3">
        <f t="shared" ref="V5:V33" si="9">$L5*$R5</f>
        <v>100300</v>
      </c>
      <c r="W5" s="3">
        <f t="shared" ref="W5:W33" si="10">$L5*$S5</f>
        <v>105400</v>
      </c>
      <c r="X5" s="3">
        <f t="shared" ref="X5:X33" si="11">$N5*$B5+ROUNDUP($N5*$B5*($G5+$H5)%,0)</f>
        <v>89185</v>
      </c>
      <c r="Y5" s="3">
        <f t="shared" ref="Y5:Y33" si="12">($V5-$X5)/$X5*100</f>
        <v>12.462858103941246</v>
      </c>
      <c r="Z5" s="3">
        <f t="shared" ref="Z5:Z33" si="13">($W5-$X5)/$X5*100</f>
        <v>18.181308516006055</v>
      </c>
    </row>
    <row r="6" spans="1:26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3">
        <v>5</v>
      </c>
      <c r="H6" s="3">
        <v>2</v>
      </c>
      <c r="I6" s="4">
        <f t="shared" si="0"/>
        <v>10.980203959208158</v>
      </c>
      <c r="J6" s="4">
        <f t="shared" si="1"/>
        <v>15.980203959208158</v>
      </c>
      <c r="K6" s="4">
        <f t="shared" si="2"/>
        <v>0.98020395920815839</v>
      </c>
      <c r="L6" s="3">
        <v>1345</v>
      </c>
      <c r="M6" s="3">
        <f>($C6-$B6)/$B6</f>
        <v>0.44</v>
      </c>
      <c r="N6" s="3">
        <f>ROUNDUP($D6/$E6,0)</f>
        <v>1667</v>
      </c>
      <c r="O6" s="3">
        <f t="shared" si="3"/>
        <v>59</v>
      </c>
      <c r="P6" s="3">
        <f t="shared" si="4"/>
        <v>62</v>
      </c>
      <c r="Q6" s="3">
        <f>($L6-$N6)+$Q5</f>
        <v>-289</v>
      </c>
      <c r="R6" s="3">
        <f t="shared" si="5"/>
        <v>60</v>
      </c>
      <c r="S6" s="3">
        <f t="shared" si="6"/>
        <v>62</v>
      </c>
      <c r="T6" s="3">
        <f t="shared" si="7"/>
        <v>98353</v>
      </c>
      <c r="U6" s="3">
        <f t="shared" si="8"/>
        <v>103354</v>
      </c>
      <c r="V6" s="3">
        <f t="shared" si="9"/>
        <v>80700</v>
      </c>
      <c r="W6" s="3">
        <f t="shared" si="10"/>
        <v>83390</v>
      </c>
      <c r="X6" s="3">
        <f t="shared" si="11"/>
        <v>89185</v>
      </c>
      <c r="Y6" s="3">
        <f t="shared" si="12"/>
        <v>-9.5139317149744915</v>
      </c>
      <c r="Z6" s="3">
        <f t="shared" si="13"/>
        <v>-6.4977294388069744</v>
      </c>
    </row>
    <row r="7" spans="1:26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3">
        <v>5</v>
      </c>
      <c r="H7" s="3">
        <v>2</v>
      </c>
      <c r="I7" s="4">
        <f t="shared" si="0"/>
        <v>11.173365326934613</v>
      </c>
      <c r="J7" s="4">
        <f t="shared" si="1"/>
        <v>16.173365326934615</v>
      </c>
      <c r="K7" s="4">
        <f t="shared" si="2"/>
        <v>1.1733653269346132</v>
      </c>
      <c r="L7" s="3">
        <v>0</v>
      </c>
      <c r="M7" s="3">
        <f>($C7-$B7)/$B7</f>
        <v>0.44</v>
      </c>
      <c r="N7" s="3">
        <f>ROUNDUP($D7/$E7,0)</f>
        <v>1667</v>
      </c>
      <c r="O7" s="3">
        <f t="shared" si="3"/>
        <v>60</v>
      </c>
      <c r="P7" s="3">
        <f t="shared" si="4"/>
        <v>62</v>
      </c>
      <c r="Q7" s="3">
        <f>($L7-$N7)+$Q6</f>
        <v>-1956</v>
      </c>
      <c r="R7" s="3">
        <f t="shared" si="5"/>
        <v>61</v>
      </c>
      <c r="S7" s="3">
        <f t="shared" si="6"/>
        <v>63</v>
      </c>
      <c r="T7" s="3">
        <f t="shared" si="7"/>
        <v>100020</v>
      </c>
      <c r="U7" s="3">
        <f t="shared" si="8"/>
        <v>103354</v>
      </c>
      <c r="V7" s="3">
        <f t="shared" si="9"/>
        <v>0</v>
      </c>
      <c r="W7" s="3">
        <f t="shared" si="10"/>
        <v>0</v>
      </c>
      <c r="X7" s="3">
        <f t="shared" si="11"/>
        <v>89185</v>
      </c>
      <c r="Y7" s="3">
        <f t="shared" si="12"/>
        <v>-100</v>
      </c>
      <c r="Z7" s="3">
        <f t="shared" si="13"/>
        <v>-100</v>
      </c>
    </row>
    <row r="8" spans="1:26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3">
        <v>5</v>
      </c>
      <c r="H8" s="3">
        <v>2</v>
      </c>
      <c r="I8" s="4">
        <f t="shared" si="0"/>
        <v>12.173365326934613</v>
      </c>
      <c r="J8" s="4">
        <f t="shared" si="1"/>
        <v>17.173365326934615</v>
      </c>
      <c r="K8" s="4">
        <f t="shared" si="2"/>
        <v>2.1733653269346132</v>
      </c>
      <c r="L8" s="3">
        <v>0</v>
      </c>
      <c r="M8" s="3">
        <f t="shared" ref="M8:M33" si="14">($C8-$B8)/$B8</f>
        <v>0.44</v>
      </c>
      <c r="N8" s="3">
        <f t="shared" ref="N8:N33" si="15">ROUNDUP($D8/$E8,0)</f>
        <v>1667</v>
      </c>
      <c r="O8" s="3">
        <f t="shared" si="3"/>
        <v>60</v>
      </c>
      <c r="P8" s="3">
        <f t="shared" si="4"/>
        <v>63</v>
      </c>
      <c r="Q8" s="3">
        <f t="shared" ref="Q8:Q33" si="16">($L8-$N8)+$Q7</f>
        <v>-3623</v>
      </c>
      <c r="R8" s="3">
        <f t="shared" si="5"/>
        <v>62</v>
      </c>
      <c r="S8" s="3">
        <f t="shared" si="6"/>
        <v>65</v>
      </c>
      <c r="T8" s="3">
        <f t="shared" si="7"/>
        <v>100020</v>
      </c>
      <c r="U8" s="3">
        <f t="shared" si="8"/>
        <v>105021</v>
      </c>
      <c r="V8" s="3">
        <f t="shared" si="9"/>
        <v>0</v>
      </c>
      <c r="W8" s="3">
        <f t="shared" si="10"/>
        <v>0</v>
      </c>
      <c r="X8" s="3">
        <f t="shared" si="11"/>
        <v>89185</v>
      </c>
      <c r="Y8" s="3">
        <f t="shared" si="12"/>
        <v>-100</v>
      </c>
      <c r="Z8" s="3">
        <f t="shared" si="13"/>
        <v>-100</v>
      </c>
    </row>
    <row r="9" spans="1:26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3">
        <v>5</v>
      </c>
      <c r="H9" s="3">
        <v>2</v>
      </c>
      <c r="I9" s="4">
        <f t="shared" si="0"/>
        <v>13.173365326934613</v>
      </c>
      <c r="J9" s="4">
        <f t="shared" si="1"/>
        <v>18.173365326934615</v>
      </c>
      <c r="K9" s="4">
        <f t="shared" si="2"/>
        <v>3.1733653269346132</v>
      </c>
      <c r="L9" s="3">
        <v>0</v>
      </c>
      <c r="M9" s="3">
        <f t="shared" si="14"/>
        <v>0.44</v>
      </c>
      <c r="N9" s="3">
        <f t="shared" si="15"/>
        <v>1667</v>
      </c>
      <c r="O9" s="3">
        <f t="shared" si="3"/>
        <v>61</v>
      </c>
      <c r="P9" s="3">
        <f t="shared" si="4"/>
        <v>63</v>
      </c>
      <c r="Q9" s="3">
        <f t="shared" si="16"/>
        <v>-5290</v>
      </c>
      <c r="R9" s="3">
        <f t="shared" si="5"/>
        <v>64</v>
      </c>
      <c r="S9" s="3">
        <f t="shared" si="6"/>
        <v>66</v>
      </c>
      <c r="T9" s="3">
        <f t="shared" si="7"/>
        <v>101687</v>
      </c>
      <c r="U9" s="3">
        <f t="shared" si="8"/>
        <v>105021</v>
      </c>
      <c r="V9" s="3">
        <f t="shared" si="9"/>
        <v>0</v>
      </c>
      <c r="W9" s="3">
        <f t="shared" si="10"/>
        <v>0</v>
      </c>
      <c r="X9" s="3">
        <f t="shared" si="11"/>
        <v>89185</v>
      </c>
      <c r="Y9" s="3">
        <f t="shared" si="12"/>
        <v>-100</v>
      </c>
      <c r="Z9" s="3">
        <f t="shared" si="13"/>
        <v>-100</v>
      </c>
    </row>
    <row r="10" spans="1:26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3">
        <v>5</v>
      </c>
      <c r="H10" s="3">
        <v>2</v>
      </c>
      <c r="I10" s="4">
        <f t="shared" si="0"/>
        <v>14.173365326934613</v>
      </c>
      <c r="J10" s="4">
        <f t="shared" si="1"/>
        <v>19.173365326934615</v>
      </c>
      <c r="K10" s="4">
        <f t="shared" si="2"/>
        <v>4.1733653269346132</v>
      </c>
      <c r="L10" s="3">
        <v>1200</v>
      </c>
      <c r="M10" s="3">
        <f t="shared" si="14"/>
        <v>0.44</v>
      </c>
      <c r="N10" s="3">
        <f t="shared" si="15"/>
        <v>1667</v>
      </c>
      <c r="O10" s="3">
        <f t="shared" si="3"/>
        <v>61</v>
      </c>
      <c r="P10" s="3">
        <f t="shared" si="4"/>
        <v>64</v>
      </c>
      <c r="Q10" s="3">
        <f t="shared" si="16"/>
        <v>-5757</v>
      </c>
      <c r="R10" s="3">
        <f t="shared" si="5"/>
        <v>65</v>
      </c>
      <c r="S10" s="3">
        <f t="shared" si="6"/>
        <v>67</v>
      </c>
      <c r="T10" s="3">
        <f t="shared" si="7"/>
        <v>101687</v>
      </c>
      <c r="U10" s="3">
        <f t="shared" si="8"/>
        <v>106688</v>
      </c>
      <c r="V10" s="3">
        <f t="shared" si="9"/>
        <v>78000</v>
      </c>
      <c r="W10" s="3">
        <f t="shared" si="10"/>
        <v>80400</v>
      </c>
      <c r="X10" s="3">
        <f t="shared" si="11"/>
        <v>89185</v>
      </c>
      <c r="Y10" s="3">
        <f t="shared" si="12"/>
        <v>-12.541346639008802</v>
      </c>
      <c r="Z10" s="3">
        <f t="shared" si="13"/>
        <v>-9.8503111509783032</v>
      </c>
    </row>
    <row r="11" spans="1:26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3">
        <v>5</v>
      </c>
      <c r="H11" s="3">
        <v>2</v>
      </c>
      <c r="I11" s="4">
        <f t="shared" si="0"/>
        <v>14.453509298140371</v>
      </c>
      <c r="J11" s="4">
        <f t="shared" si="1"/>
        <v>19.453509298140371</v>
      </c>
      <c r="K11" s="4">
        <f t="shared" si="2"/>
        <v>4.4535092981403723</v>
      </c>
      <c r="L11" s="3">
        <v>0</v>
      </c>
      <c r="M11" s="3">
        <f t="shared" si="14"/>
        <v>0.44</v>
      </c>
      <c r="N11" s="3">
        <f t="shared" si="15"/>
        <v>1667</v>
      </c>
      <c r="O11" s="3">
        <f t="shared" si="3"/>
        <v>61</v>
      </c>
      <c r="P11" s="3">
        <f t="shared" si="4"/>
        <v>64</v>
      </c>
      <c r="Q11" s="3">
        <f t="shared" si="16"/>
        <v>-7424</v>
      </c>
      <c r="R11" s="3">
        <f t="shared" si="5"/>
        <v>66</v>
      </c>
      <c r="S11" s="3">
        <f t="shared" si="6"/>
        <v>68</v>
      </c>
      <c r="T11" s="3">
        <f t="shared" si="7"/>
        <v>101687</v>
      </c>
      <c r="U11" s="3">
        <f t="shared" si="8"/>
        <v>106688</v>
      </c>
      <c r="V11" s="3">
        <f t="shared" si="9"/>
        <v>0</v>
      </c>
      <c r="W11" s="3">
        <f t="shared" si="10"/>
        <v>0</v>
      </c>
      <c r="X11" s="3">
        <f t="shared" si="11"/>
        <v>89185</v>
      </c>
      <c r="Y11" s="3">
        <f t="shared" si="12"/>
        <v>-100</v>
      </c>
      <c r="Z11" s="3">
        <f t="shared" si="13"/>
        <v>-100</v>
      </c>
    </row>
    <row r="12" spans="1:26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3">
        <v>5</v>
      </c>
      <c r="H12" s="3">
        <v>2</v>
      </c>
      <c r="I12" s="4">
        <f t="shared" si="0"/>
        <v>15.453509298140371</v>
      </c>
      <c r="J12" s="4">
        <f t="shared" si="1"/>
        <v>20.453509298140371</v>
      </c>
      <c r="K12" s="4">
        <f t="shared" si="2"/>
        <v>5.4535092981403723</v>
      </c>
      <c r="L12" s="3">
        <v>0</v>
      </c>
      <c r="M12" s="3">
        <f t="shared" si="14"/>
        <v>0.44</v>
      </c>
      <c r="N12" s="3">
        <f t="shared" si="15"/>
        <v>1667</v>
      </c>
      <c r="O12" s="3">
        <f t="shared" si="3"/>
        <v>62</v>
      </c>
      <c r="P12" s="3">
        <f t="shared" si="4"/>
        <v>64</v>
      </c>
      <c r="Q12" s="3">
        <f t="shared" si="16"/>
        <v>-9091</v>
      </c>
      <c r="R12" s="3">
        <f t="shared" si="5"/>
        <v>67</v>
      </c>
      <c r="S12" s="3">
        <f t="shared" si="6"/>
        <v>70</v>
      </c>
      <c r="T12" s="3">
        <f t="shared" si="7"/>
        <v>103354</v>
      </c>
      <c r="U12" s="3">
        <f t="shared" si="8"/>
        <v>106688</v>
      </c>
      <c r="V12" s="3">
        <f t="shared" si="9"/>
        <v>0</v>
      </c>
      <c r="W12" s="3">
        <f t="shared" si="10"/>
        <v>0</v>
      </c>
      <c r="X12" s="3">
        <f t="shared" si="11"/>
        <v>89185</v>
      </c>
      <c r="Y12" s="3">
        <f t="shared" si="12"/>
        <v>-100</v>
      </c>
      <c r="Z12" s="3">
        <f t="shared" si="13"/>
        <v>-100</v>
      </c>
    </row>
    <row r="13" spans="1:26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3">
        <v>5</v>
      </c>
      <c r="H13" s="3">
        <v>2</v>
      </c>
      <c r="I13" s="4">
        <f t="shared" si="0"/>
        <v>16.453509298140371</v>
      </c>
      <c r="J13" s="4">
        <f t="shared" si="1"/>
        <v>21.453509298140371</v>
      </c>
      <c r="K13" s="4">
        <f t="shared" si="2"/>
        <v>6.4535092981403723</v>
      </c>
      <c r="L13" s="3">
        <v>1775</v>
      </c>
      <c r="M13" s="3">
        <f t="shared" si="14"/>
        <v>0.44</v>
      </c>
      <c r="N13" s="3">
        <f t="shared" si="15"/>
        <v>1667</v>
      </c>
      <c r="O13" s="3">
        <f t="shared" si="3"/>
        <v>62</v>
      </c>
      <c r="P13" s="3">
        <f t="shared" si="4"/>
        <v>65</v>
      </c>
      <c r="Q13" s="3">
        <f t="shared" si="16"/>
        <v>-8983</v>
      </c>
      <c r="R13" s="3">
        <f t="shared" si="5"/>
        <v>68</v>
      </c>
      <c r="S13" s="3">
        <f t="shared" si="6"/>
        <v>70</v>
      </c>
      <c r="T13" s="3">
        <f t="shared" si="7"/>
        <v>103354</v>
      </c>
      <c r="U13" s="3">
        <f t="shared" si="8"/>
        <v>108355</v>
      </c>
      <c r="V13" s="3">
        <f t="shared" si="9"/>
        <v>120700</v>
      </c>
      <c r="W13" s="3">
        <f t="shared" si="10"/>
        <v>124250</v>
      </c>
      <c r="X13" s="3">
        <f t="shared" si="11"/>
        <v>89185</v>
      </c>
      <c r="Y13" s="3">
        <f t="shared" si="12"/>
        <v>35.336659752200482</v>
      </c>
      <c r="Z13" s="3">
        <f t="shared" si="13"/>
        <v>39.317149744912264</v>
      </c>
    </row>
    <row r="14" spans="1:26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3">
        <v>5</v>
      </c>
      <c r="H14" s="3">
        <v>2</v>
      </c>
      <c r="I14" s="4">
        <f t="shared" si="0"/>
        <v>16.388722255548892</v>
      </c>
      <c r="J14" s="4">
        <f t="shared" si="1"/>
        <v>21.388722255548892</v>
      </c>
      <c r="K14" s="4">
        <f t="shared" si="2"/>
        <v>6.3887222555488901</v>
      </c>
      <c r="L14" s="3">
        <v>300</v>
      </c>
      <c r="M14" s="3">
        <f t="shared" si="14"/>
        <v>0.44</v>
      </c>
      <c r="N14" s="3">
        <f t="shared" si="15"/>
        <v>1667</v>
      </c>
      <c r="O14" s="3">
        <f t="shared" si="3"/>
        <v>62</v>
      </c>
      <c r="P14" s="3">
        <f t="shared" si="4"/>
        <v>65</v>
      </c>
      <c r="Q14" s="3">
        <f t="shared" si="16"/>
        <v>-10350</v>
      </c>
      <c r="R14" s="3">
        <f t="shared" si="5"/>
        <v>68</v>
      </c>
      <c r="S14" s="3">
        <f t="shared" si="6"/>
        <v>70</v>
      </c>
      <c r="T14" s="3">
        <f t="shared" si="7"/>
        <v>103354</v>
      </c>
      <c r="U14" s="3">
        <f t="shared" si="8"/>
        <v>108355</v>
      </c>
      <c r="V14" s="3">
        <f t="shared" si="9"/>
        <v>20400</v>
      </c>
      <c r="W14" s="3">
        <f t="shared" si="10"/>
        <v>21000</v>
      </c>
      <c r="X14" s="3">
        <f t="shared" si="11"/>
        <v>89185</v>
      </c>
      <c r="Y14" s="3">
        <f t="shared" si="12"/>
        <v>-77.126198351740754</v>
      </c>
      <c r="Z14" s="3">
        <f t="shared" si="13"/>
        <v>-76.453439479733149</v>
      </c>
    </row>
    <row r="15" spans="1:26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3">
        <v>5</v>
      </c>
      <c r="H15" s="3">
        <v>2</v>
      </c>
      <c r="I15" s="4">
        <f t="shared" si="0"/>
        <v>17.208758248350328</v>
      </c>
      <c r="J15" s="4">
        <f t="shared" si="1"/>
        <v>22.208758248350328</v>
      </c>
      <c r="K15" s="4">
        <f t="shared" si="2"/>
        <v>7.2087582483503301</v>
      </c>
      <c r="L15" s="3">
        <v>2280</v>
      </c>
      <c r="M15" s="3">
        <f t="shared" si="14"/>
        <v>0.44</v>
      </c>
      <c r="N15" s="3">
        <f t="shared" si="15"/>
        <v>1667</v>
      </c>
      <c r="O15" s="3">
        <f t="shared" si="3"/>
        <v>63</v>
      </c>
      <c r="P15" s="3">
        <f t="shared" si="4"/>
        <v>65</v>
      </c>
      <c r="Q15" s="3">
        <f t="shared" si="16"/>
        <v>-9737</v>
      </c>
      <c r="R15" s="3">
        <f t="shared" si="5"/>
        <v>68</v>
      </c>
      <c r="S15" s="3">
        <f t="shared" si="6"/>
        <v>70</v>
      </c>
      <c r="T15" s="3">
        <f t="shared" si="7"/>
        <v>105021</v>
      </c>
      <c r="U15" s="3">
        <f t="shared" si="8"/>
        <v>108355</v>
      </c>
      <c r="V15" s="3">
        <f t="shared" si="9"/>
        <v>155040</v>
      </c>
      <c r="W15" s="3">
        <f t="shared" si="10"/>
        <v>159600</v>
      </c>
      <c r="X15" s="3">
        <f t="shared" si="11"/>
        <v>89185</v>
      </c>
      <c r="Y15" s="3">
        <f t="shared" si="12"/>
        <v>73.84089252677019</v>
      </c>
      <c r="Z15" s="3">
        <f t="shared" si="13"/>
        <v>78.953859954028133</v>
      </c>
    </row>
    <row r="16" spans="1:26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3">
        <v>5</v>
      </c>
      <c r="H16" s="3">
        <v>2</v>
      </c>
      <c r="I16" s="4">
        <f t="shared" si="0"/>
        <v>16.841031793641271</v>
      </c>
      <c r="J16" s="4">
        <f t="shared" si="1"/>
        <v>21.841031793641271</v>
      </c>
      <c r="K16" s="4">
        <f t="shared" si="2"/>
        <v>6.8410317936412719</v>
      </c>
      <c r="L16" s="3">
        <v>1872</v>
      </c>
      <c r="M16" s="3">
        <f t="shared" si="14"/>
        <v>0.44</v>
      </c>
      <c r="N16" s="3">
        <f t="shared" si="15"/>
        <v>1667</v>
      </c>
      <c r="O16" s="3">
        <f t="shared" si="3"/>
        <v>62</v>
      </c>
      <c r="P16" s="3">
        <f t="shared" si="4"/>
        <v>65</v>
      </c>
      <c r="Q16" s="3">
        <f t="shared" si="16"/>
        <v>-9532</v>
      </c>
      <c r="R16" s="3">
        <f t="shared" si="5"/>
        <v>68</v>
      </c>
      <c r="S16" s="3">
        <f t="shared" si="6"/>
        <v>70</v>
      </c>
      <c r="T16" s="3">
        <f t="shared" si="7"/>
        <v>103354</v>
      </c>
      <c r="U16" s="3">
        <f t="shared" si="8"/>
        <v>108355</v>
      </c>
      <c r="V16" s="3">
        <f t="shared" si="9"/>
        <v>127296</v>
      </c>
      <c r="W16" s="3">
        <f t="shared" si="10"/>
        <v>131040</v>
      </c>
      <c r="X16" s="3">
        <f t="shared" si="11"/>
        <v>89185</v>
      </c>
      <c r="Y16" s="3">
        <f t="shared" si="12"/>
        <v>42.732522285137634</v>
      </c>
      <c r="Z16" s="3">
        <f t="shared" si="13"/>
        <v>46.930537646465211</v>
      </c>
    </row>
    <row r="17" spans="2:26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3">
        <v>5</v>
      </c>
      <c r="H17" s="3">
        <v>2</v>
      </c>
      <c r="I17" s="4">
        <f t="shared" si="0"/>
        <v>16.718056388722257</v>
      </c>
      <c r="J17" s="4">
        <f t="shared" si="1"/>
        <v>21.718056388722257</v>
      </c>
      <c r="K17" s="4">
        <f t="shared" si="2"/>
        <v>6.718056388722256</v>
      </c>
      <c r="L17" s="3">
        <v>2456</v>
      </c>
      <c r="M17" s="3">
        <f t="shared" si="14"/>
        <v>0.44</v>
      </c>
      <c r="N17" s="3">
        <f t="shared" si="15"/>
        <v>1667</v>
      </c>
      <c r="O17" s="3">
        <f t="shared" si="3"/>
        <v>62</v>
      </c>
      <c r="P17" s="3">
        <f t="shared" si="4"/>
        <v>65</v>
      </c>
      <c r="Q17" s="3">
        <f t="shared" si="16"/>
        <v>-8743</v>
      </c>
      <c r="R17" s="3">
        <f t="shared" si="5"/>
        <v>68</v>
      </c>
      <c r="S17" s="3">
        <f t="shared" si="6"/>
        <v>70</v>
      </c>
      <c r="T17" s="3">
        <f t="shared" si="7"/>
        <v>103354</v>
      </c>
      <c r="U17" s="3">
        <f t="shared" si="8"/>
        <v>108355</v>
      </c>
      <c r="V17" s="3">
        <f t="shared" si="9"/>
        <v>167008</v>
      </c>
      <c r="W17" s="3">
        <f t="shared" si="10"/>
        <v>171920</v>
      </c>
      <c r="X17" s="3">
        <f t="shared" si="11"/>
        <v>89185</v>
      </c>
      <c r="Y17" s="3">
        <f t="shared" si="12"/>
        <v>87.260189493748953</v>
      </c>
      <c r="Z17" s="3">
        <f t="shared" si="13"/>
        <v>92.767842125918037</v>
      </c>
    </row>
    <row r="18" spans="2:26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3">
        <v>5</v>
      </c>
      <c r="H18" s="3">
        <v>2</v>
      </c>
      <c r="I18" s="4">
        <f t="shared" si="0"/>
        <v>16.244751049790043</v>
      </c>
      <c r="J18" s="4">
        <f t="shared" si="1"/>
        <v>21.244751049790043</v>
      </c>
      <c r="K18" s="4">
        <f t="shared" si="2"/>
        <v>6.2447510497900423</v>
      </c>
      <c r="L18" s="3">
        <v>340</v>
      </c>
      <c r="M18" s="3">
        <f t="shared" si="14"/>
        <v>0.44</v>
      </c>
      <c r="N18" s="3">
        <f t="shared" si="15"/>
        <v>1667</v>
      </c>
      <c r="O18" s="3">
        <f t="shared" si="3"/>
        <v>62</v>
      </c>
      <c r="P18" s="3">
        <f t="shared" si="4"/>
        <v>65</v>
      </c>
      <c r="Q18" s="3">
        <f t="shared" si="16"/>
        <v>-10070</v>
      </c>
      <c r="R18" s="3">
        <f t="shared" si="5"/>
        <v>68</v>
      </c>
      <c r="S18" s="3">
        <f t="shared" si="6"/>
        <v>70</v>
      </c>
      <c r="T18" s="3">
        <f t="shared" si="7"/>
        <v>103354</v>
      </c>
      <c r="U18" s="3">
        <f t="shared" si="8"/>
        <v>108355</v>
      </c>
      <c r="V18" s="3">
        <f t="shared" si="9"/>
        <v>23120</v>
      </c>
      <c r="W18" s="3">
        <f t="shared" si="10"/>
        <v>23800</v>
      </c>
      <c r="X18" s="3">
        <f t="shared" si="11"/>
        <v>89185</v>
      </c>
      <c r="Y18" s="3">
        <f t="shared" si="12"/>
        <v>-74.076358131972867</v>
      </c>
      <c r="Z18" s="3">
        <f t="shared" si="13"/>
        <v>-73.313898077030899</v>
      </c>
    </row>
    <row r="19" spans="2:26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3">
        <v>5</v>
      </c>
      <c r="H19" s="3">
        <v>2</v>
      </c>
      <c r="I19" s="4">
        <f t="shared" si="0"/>
        <v>17.040791841631673</v>
      </c>
      <c r="J19" s="4">
        <f t="shared" si="1"/>
        <v>22.040791841631673</v>
      </c>
      <c r="K19" s="4">
        <f t="shared" si="2"/>
        <v>7.0407918416316733</v>
      </c>
      <c r="L19" s="3">
        <v>210</v>
      </c>
      <c r="M19" s="3">
        <f t="shared" si="14"/>
        <v>0.44</v>
      </c>
      <c r="N19" s="3">
        <f t="shared" si="15"/>
        <v>1667</v>
      </c>
      <c r="O19" s="3">
        <f t="shared" si="3"/>
        <v>63</v>
      </c>
      <c r="P19" s="3">
        <f t="shared" si="4"/>
        <v>65</v>
      </c>
      <c r="Q19" s="3">
        <f t="shared" si="16"/>
        <v>-11527</v>
      </c>
      <c r="R19" s="3">
        <f t="shared" si="5"/>
        <v>69</v>
      </c>
      <c r="S19" s="3">
        <f t="shared" si="6"/>
        <v>70</v>
      </c>
      <c r="T19" s="3">
        <f t="shared" si="7"/>
        <v>105021</v>
      </c>
      <c r="U19" s="3">
        <f t="shared" si="8"/>
        <v>108355</v>
      </c>
      <c r="V19" s="3">
        <f t="shared" si="9"/>
        <v>14490</v>
      </c>
      <c r="W19" s="3">
        <f t="shared" si="10"/>
        <v>14700</v>
      </c>
      <c r="X19" s="3">
        <f t="shared" si="11"/>
        <v>89185</v>
      </c>
      <c r="Y19" s="3">
        <f t="shared" si="12"/>
        <v>-83.752873241015863</v>
      </c>
      <c r="Z19" s="3">
        <f t="shared" si="13"/>
        <v>-83.5174076358132</v>
      </c>
    </row>
    <row r="20" spans="2:26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3">
        <v>5</v>
      </c>
      <c r="H20" s="3">
        <v>2</v>
      </c>
      <c r="I20" s="4">
        <f t="shared" si="0"/>
        <v>17.91481703659268</v>
      </c>
      <c r="J20" s="4">
        <f t="shared" si="1"/>
        <v>22.91481703659268</v>
      </c>
      <c r="K20" s="4">
        <f t="shared" si="2"/>
        <v>7.9148170365926811</v>
      </c>
      <c r="L20" s="3">
        <v>2345</v>
      </c>
      <c r="M20" s="3">
        <f t="shared" si="14"/>
        <v>0.44</v>
      </c>
      <c r="N20" s="3">
        <f t="shared" si="15"/>
        <v>1667</v>
      </c>
      <c r="O20" s="3">
        <f t="shared" si="3"/>
        <v>63</v>
      </c>
      <c r="P20" s="3">
        <f t="shared" si="4"/>
        <v>65</v>
      </c>
      <c r="Q20" s="3">
        <f t="shared" si="16"/>
        <v>-10849</v>
      </c>
      <c r="R20" s="3">
        <f t="shared" si="5"/>
        <v>69</v>
      </c>
      <c r="S20" s="3">
        <f t="shared" si="6"/>
        <v>70</v>
      </c>
      <c r="T20" s="3">
        <f t="shared" si="7"/>
        <v>105021</v>
      </c>
      <c r="U20" s="3">
        <f t="shared" si="8"/>
        <v>108355</v>
      </c>
      <c r="V20" s="3">
        <f t="shared" si="9"/>
        <v>161805</v>
      </c>
      <c r="W20" s="3">
        <f t="shared" si="10"/>
        <v>164150</v>
      </c>
      <c r="X20" s="3">
        <f t="shared" si="11"/>
        <v>89185</v>
      </c>
      <c r="Y20" s="3">
        <f t="shared" si="12"/>
        <v>81.426248808656169</v>
      </c>
      <c r="Z20" s="3">
        <f t="shared" si="13"/>
        <v>84.05561473341929</v>
      </c>
    </row>
    <row r="21" spans="2:26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3">
        <v>5</v>
      </c>
      <c r="H21" s="3">
        <v>2</v>
      </c>
      <c r="I21" s="4">
        <f t="shared" si="0"/>
        <v>17.508098380323936</v>
      </c>
      <c r="J21" s="4">
        <f t="shared" si="1"/>
        <v>22.508098380323936</v>
      </c>
      <c r="K21" s="4">
        <f t="shared" si="2"/>
        <v>7.5080983803239354</v>
      </c>
      <c r="L21" s="3">
        <v>890</v>
      </c>
      <c r="M21" s="3">
        <f t="shared" si="14"/>
        <v>0.44</v>
      </c>
      <c r="N21" s="3">
        <f t="shared" si="15"/>
        <v>1667</v>
      </c>
      <c r="O21" s="3">
        <f t="shared" si="3"/>
        <v>63</v>
      </c>
      <c r="P21" s="3">
        <f t="shared" si="4"/>
        <v>65</v>
      </c>
      <c r="Q21" s="3">
        <f t="shared" si="16"/>
        <v>-11626</v>
      </c>
      <c r="R21" s="3">
        <f t="shared" si="5"/>
        <v>70</v>
      </c>
      <c r="S21" s="3">
        <f t="shared" si="6"/>
        <v>70</v>
      </c>
      <c r="T21" s="3">
        <f t="shared" si="7"/>
        <v>105021</v>
      </c>
      <c r="U21" s="3">
        <f t="shared" si="8"/>
        <v>108355</v>
      </c>
      <c r="V21" s="3">
        <f t="shared" si="9"/>
        <v>62300</v>
      </c>
      <c r="W21" s="3">
        <f t="shared" si="10"/>
        <v>62300</v>
      </c>
      <c r="X21" s="3">
        <f t="shared" si="11"/>
        <v>89185</v>
      </c>
      <c r="Y21" s="3">
        <f t="shared" si="12"/>
        <v>-30.14520378987498</v>
      </c>
      <c r="Z21" s="3">
        <f t="shared" si="13"/>
        <v>-30.14520378987498</v>
      </c>
    </row>
    <row r="22" spans="2:26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3">
        <v>5</v>
      </c>
      <c r="H22" s="3">
        <v>2</v>
      </c>
      <c r="I22" s="4">
        <f t="shared" si="0"/>
        <v>17.974205158968207</v>
      </c>
      <c r="J22" s="4">
        <f t="shared" si="1"/>
        <v>22.974205158968207</v>
      </c>
      <c r="K22" s="4">
        <f t="shared" si="2"/>
        <v>7.9742051589682061</v>
      </c>
      <c r="L22" s="3">
        <v>2170</v>
      </c>
      <c r="M22" s="3">
        <f t="shared" si="14"/>
        <v>0.44</v>
      </c>
      <c r="N22" s="3">
        <f t="shared" si="15"/>
        <v>1667</v>
      </c>
      <c r="O22" s="3">
        <f t="shared" si="3"/>
        <v>63</v>
      </c>
      <c r="P22" s="3">
        <f t="shared" si="4"/>
        <v>65</v>
      </c>
      <c r="Q22" s="3">
        <f t="shared" si="16"/>
        <v>-11123</v>
      </c>
      <c r="R22" s="3">
        <f t="shared" si="5"/>
        <v>70</v>
      </c>
      <c r="S22" s="3">
        <f t="shared" si="6"/>
        <v>70</v>
      </c>
      <c r="T22" s="3">
        <f t="shared" si="7"/>
        <v>105021</v>
      </c>
      <c r="U22" s="3">
        <f t="shared" si="8"/>
        <v>108355</v>
      </c>
      <c r="V22" s="3">
        <f t="shared" si="9"/>
        <v>151900</v>
      </c>
      <c r="W22" s="3">
        <f t="shared" si="10"/>
        <v>151900</v>
      </c>
      <c r="X22" s="3">
        <f t="shared" si="11"/>
        <v>89185</v>
      </c>
      <c r="Y22" s="3">
        <f t="shared" si="12"/>
        <v>70.320121096596964</v>
      </c>
      <c r="Z22" s="3">
        <f t="shared" si="13"/>
        <v>70.320121096596964</v>
      </c>
    </row>
    <row r="23" spans="2:26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3">
        <v>5</v>
      </c>
      <c r="H23" s="3">
        <v>2</v>
      </c>
      <c r="I23" s="4">
        <f t="shared" si="0"/>
        <v>17.672465506898618</v>
      </c>
      <c r="J23" s="4">
        <f t="shared" si="1"/>
        <v>22.672465506898618</v>
      </c>
      <c r="K23" s="4">
        <f t="shared" si="2"/>
        <v>7.6724655068986198</v>
      </c>
      <c r="L23" s="3">
        <v>1267</v>
      </c>
      <c r="M23" s="3">
        <f t="shared" si="14"/>
        <v>0.44</v>
      </c>
      <c r="N23" s="3">
        <f t="shared" si="15"/>
        <v>1667</v>
      </c>
      <c r="O23" s="3">
        <f t="shared" si="3"/>
        <v>63</v>
      </c>
      <c r="P23" s="3">
        <f t="shared" si="4"/>
        <v>65</v>
      </c>
      <c r="Q23" s="3">
        <f t="shared" si="16"/>
        <v>-11523</v>
      </c>
      <c r="R23" s="3">
        <f t="shared" si="5"/>
        <v>70</v>
      </c>
      <c r="S23" s="3">
        <f t="shared" si="6"/>
        <v>70</v>
      </c>
      <c r="T23" s="3">
        <f t="shared" si="7"/>
        <v>105021</v>
      </c>
      <c r="U23" s="3">
        <f t="shared" si="8"/>
        <v>108355</v>
      </c>
      <c r="V23" s="3">
        <f t="shared" si="9"/>
        <v>88690</v>
      </c>
      <c r="W23" s="3">
        <f t="shared" si="10"/>
        <v>88690</v>
      </c>
      <c r="X23" s="3">
        <f t="shared" si="11"/>
        <v>89185</v>
      </c>
      <c r="Y23" s="3">
        <f t="shared" si="12"/>
        <v>-0.55502606940629029</v>
      </c>
      <c r="Z23" s="3">
        <f t="shared" si="13"/>
        <v>-0.55502606940629029</v>
      </c>
    </row>
    <row r="24" spans="2:26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3">
        <v>5</v>
      </c>
      <c r="H24" s="3">
        <v>2</v>
      </c>
      <c r="I24" s="4">
        <f t="shared" si="0"/>
        <v>17.912417516496703</v>
      </c>
      <c r="J24" s="4">
        <f t="shared" si="1"/>
        <v>22.912417516496703</v>
      </c>
      <c r="K24" s="4">
        <f t="shared" si="2"/>
        <v>7.912417516496701</v>
      </c>
      <c r="L24" s="3">
        <v>1346</v>
      </c>
      <c r="M24" s="3">
        <f t="shared" si="14"/>
        <v>0.44</v>
      </c>
      <c r="N24" s="3">
        <f t="shared" si="15"/>
        <v>1667</v>
      </c>
      <c r="O24" s="3">
        <f t="shared" si="3"/>
        <v>63</v>
      </c>
      <c r="P24" s="3">
        <f t="shared" si="4"/>
        <v>65</v>
      </c>
      <c r="Q24" s="3">
        <f t="shared" si="16"/>
        <v>-11844</v>
      </c>
      <c r="R24" s="3">
        <f t="shared" si="5"/>
        <v>70</v>
      </c>
      <c r="S24" s="3">
        <f t="shared" si="6"/>
        <v>70</v>
      </c>
      <c r="T24" s="3">
        <f t="shared" si="7"/>
        <v>105021</v>
      </c>
      <c r="U24" s="3">
        <f t="shared" si="8"/>
        <v>108355</v>
      </c>
      <c r="V24" s="3">
        <f t="shared" si="9"/>
        <v>94220</v>
      </c>
      <c r="W24" s="3">
        <f t="shared" si="10"/>
        <v>94220</v>
      </c>
      <c r="X24" s="3">
        <f t="shared" si="11"/>
        <v>89185</v>
      </c>
      <c r="Y24" s="3">
        <f t="shared" si="12"/>
        <v>5.6455682009306498</v>
      </c>
      <c r="Z24" s="3">
        <f t="shared" si="13"/>
        <v>5.6455682009306498</v>
      </c>
    </row>
    <row r="25" spans="2:26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3">
        <v>5</v>
      </c>
      <c r="H25" s="3">
        <v>2</v>
      </c>
      <c r="I25" s="4">
        <f t="shared" si="0"/>
        <v>18.104979004199159</v>
      </c>
      <c r="J25" s="4">
        <f t="shared" si="1"/>
        <v>23.104979004199159</v>
      </c>
      <c r="K25" s="4">
        <f t="shared" si="2"/>
        <v>8.1049790041991603</v>
      </c>
      <c r="L25" s="3">
        <v>1987</v>
      </c>
      <c r="M25" s="3">
        <f t="shared" si="14"/>
        <v>0.44</v>
      </c>
      <c r="N25" s="3">
        <f t="shared" si="15"/>
        <v>1667</v>
      </c>
      <c r="O25" s="3">
        <f t="shared" si="3"/>
        <v>63</v>
      </c>
      <c r="P25" s="3">
        <f t="shared" si="4"/>
        <v>66</v>
      </c>
      <c r="Q25" s="3">
        <f t="shared" si="16"/>
        <v>-11524</v>
      </c>
      <c r="R25" s="3">
        <f t="shared" si="5"/>
        <v>70</v>
      </c>
      <c r="S25" s="3">
        <f t="shared" si="6"/>
        <v>70</v>
      </c>
      <c r="T25" s="3">
        <f t="shared" si="7"/>
        <v>105021</v>
      </c>
      <c r="U25" s="3">
        <f t="shared" si="8"/>
        <v>110022</v>
      </c>
      <c r="V25" s="3">
        <f t="shared" si="9"/>
        <v>139090</v>
      </c>
      <c r="W25" s="3">
        <f t="shared" si="10"/>
        <v>139090</v>
      </c>
      <c r="X25" s="3">
        <f t="shared" si="11"/>
        <v>89185</v>
      </c>
      <c r="Y25" s="3">
        <f t="shared" si="12"/>
        <v>55.95671917923417</v>
      </c>
      <c r="Z25" s="3">
        <f t="shared" si="13"/>
        <v>55.95671917923417</v>
      </c>
    </row>
    <row r="26" spans="2:26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3">
        <v>5</v>
      </c>
      <c r="H26" s="3">
        <v>2</v>
      </c>
      <c r="I26" s="4">
        <f t="shared" si="0"/>
        <v>17.913017396520697</v>
      </c>
      <c r="J26" s="4">
        <f t="shared" si="1"/>
        <v>22.913017396520697</v>
      </c>
      <c r="K26" s="4">
        <f t="shared" si="2"/>
        <v>7.9130173965206962</v>
      </c>
      <c r="L26" s="3">
        <v>1972</v>
      </c>
      <c r="M26" s="3">
        <f t="shared" si="14"/>
        <v>0.44</v>
      </c>
      <c r="N26" s="3">
        <f t="shared" si="15"/>
        <v>1667</v>
      </c>
      <c r="O26" s="3">
        <f t="shared" si="3"/>
        <v>63</v>
      </c>
      <c r="P26" s="3">
        <f t="shared" si="4"/>
        <v>65</v>
      </c>
      <c r="Q26" s="3">
        <f t="shared" si="16"/>
        <v>-11219</v>
      </c>
      <c r="R26" s="3">
        <f t="shared" si="5"/>
        <v>70</v>
      </c>
      <c r="S26" s="3">
        <f t="shared" si="6"/>
        <v>70</v>
      </c>
      <c r="T26" s="3">
        <f t="shared" si="7"/>
        <v>105021</v>
      </c>
      <c r="U26" s="3">
        <f t="shared" si="8"/>
        <v>108355</v>
      </c>
      <c r="V26" s="3">
        <f t="shared" si="9"/>
        <v>138040</v>
      </c>
      <c r="W26" s="3">
        <f t="shared" si="10"/>
        <v>138040</v>
      </c>
      <c r="X26" s="3">
        <f t="shared" si="11"/>
        <v>89185</v>
      </c>
      <c r="Y26" s="3">
        <f t="shared" si="12"/>
        <v>54.779391153220836</v>
      </c>
      <c r="Z26" s="3">
        <f t="shared" si="13"/>
        <v>54.779391153220836</v>
      </c>
    </row>
    <row r="27" spans="2:26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3">
        <v>5</v>
      </c>
      <c r="H27" s="3">
        <v>2</v>
      </c>
      <c r="I27" s="4">
        <f t="shared" si="0"/>
        <v>17.730053989202158</v>
      </c>
      <c r="J27" s="4">
        <f t="shared" si="1"/>
        <v>22.730053989202158</v>
      </c>
      <c r="K27" s="4">
        <f t="shared" si="2"/>
        <v>7.7300539892021591</v>
      </c>
      <c r="L27" s="3">
        <v>2456</v>
      </c>
      <c r="M27" s="3">
        <f t="shared" si="14"/>
        <v>0.44</v>
      </c>
      <c r="N27" s="3">
        <f t="shared" si="15"/>
        <v>1667</v>
      </c>
      <c r="O27" s="3">
        <f t="shared" si="3"/>
        <v>63</v>
      </c>
      <c r="P27" s="3">
        <f t="shared" si="4"/>
        <v>65</v>
      </c>
      <c r="Q27" s="3">
        <f t="shared" si="16"/>
        <v>-10430</v>
      </c>
      <c r="R27" s="3">
        <f t="shared" si="5"/>
        <v>69</v>
      </c>
      <c r="S27" s="3">
        <f t="shared" si="6"/>
        <v>70</v>
      </c>
      <c r="T27" s="3">
        <f t="shared" si="7"/>
        <v>105021</v>
      </c>
      <c r="U27" s="3">
        <f t="shared" si="8"/>
        <v>108355</v>
      </c>
      <c r="V27" s="3">
        <f t="shared" si="9"/>
        <v>169464</v>
      </c>
      <c r="W27" s="3">
        <f t="shared" si="10"/>
        <v>171920</v>
      </c>
      <c r="X27" s="3">
        <f t="shared" si="11"/>
        <v>89185</v>
      </c>
      <c r="Y27" s="3">
        <f t="shared" si="12"/>
        <v>90.014015809833495</v>
      </c>
      <c r="Z27" s="3">
        <f t="shared" si="13"/>
        <v>92.767842125918037</v>
      </c>
    </row>
    <row r="28" spans="2:26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3">
        <v>5</v>
      </c>
      <c r="H28" s="3">
        <v>2</v>
      </c>
      <c r="I28" s="4">
        <f t="shared" si="0"/>
        <v>17.256748650269948</v>
      </c>
      <c r="J28" s="4">
        <f t="shared" si="1"/>
        <v>22.256748650269948</v>
      </c>
      <c r="K28" s="4">
        <f t="shared" si="2"/>
        <v>7.2567486502699463</v>
      </c>
      <c r="L28" s="3">
        <v>2210</v>
      </c>
      <c r="M28" s="3">
        <f t="shared" si="14"/>
        <v>0.44</v>
      </c>
      <c r="N28" s="3">
        <f t="shared" si="15"/>
        <v>1667</v>
      </c>
      <c r="O28" s="3">
        <f t="shared" si="3"/>
        <v>63</v>
      </c>
      <c r="P28" s="3">
        <f t="shared" si="4"/>
        <v>65</v>
      </c>
      <c r="Q28" s="3">
        <f t="shared" si="16"/>
        <v>-9887</v>
      </c>
      <c r="R28" s="3">
        <f t="shared" si="5"/>
        <v>69</v>
      </c>
      <c r="S28" s="3">
        <f t="shared" si="6"/>
        <v>70</v>
      </c>
      <c r="T28" s="3">
        <f t="shared" si="7"/>
        <v>105021</v>
      </c>
      <c r="U28" s="3">
        <f t="shared" si="8"/>
        <v>108355</v>
      </c>
      <c r="V28" s="3">
        <f t="shared" si="9"/>
        <v>152490</v>
      </c>
      <c r="W28" s="3">
        <f t="shared" si="10"/>
        <v>154700</v>
      </c>
      <c r="X28" s="3">
        <f t="shared" si="11"/>
        <v>89185</v>
      </c>
      <c r="Y28" s="3">
        <f t="shared" si="12"/>
        <v>70.981667320737799</v>
      </c>
      <c r="Z28" s="3">
        <f t="shared" si="13"/>
        <v>73.459662499299199</v>
      </c>
    </row>
    <row r="29" spans="2:26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3">
        <v>5</v>
      </c>
      <c r="H29" s="3">
        <v>2</v>
      </c>
      <c r="I29" s="4">
        <f t="shared" si="0"/>
        <v>16.931013797240553</v>
      </c>
      <c r="J29" s="4">
        <f t="shared" si="1"/>
        <v>21.931013797240553</v>
      </c>
      <c r="K29" s="4">
        <f t="shared" si="2"/>
        <v>6.9310137972405519</v>
      </c>
      <c r="L29" s="3">
        <v>2235</v>
      </c>
      <c r="M29" s="3">
        <f t="shared" si="14"/>
        <v>0.44</v>
      </c>
      <c r="N29" s="3">
        <f t="shared" si="15"/>
        <v>1667</v>
      </c>
      <c r="O29" s="3">
        <f t="shared" si="3"/>
        <v>62</v>
      </c>
      <c r="P29" s="3">
        <f t="shared" si="4"/>
        <v>65</v>
      </c>
      <c r="Q29" s="3">
        <f t="shared" si="16"/>
        <v>-9319</v>
      </c>
      <c r="R29" s="3">
        <f t="shared" si="5"/>
        <v>68</v>
      </c>
      <c r="S29" s="3">
        <f t="shared" si="6"/>
        <v>70</v>
      </c>
      <c r="T29" s="3">
        <f t="shared" si="7"/>
        <v>103354</v>
      </c>
      <c r="U29" s="3">
        <f t="shared" si="8"/>
        <v>108355</v>
      </c>
      <c r="V29" s="3">
        <f t="shared" si="9"/>
        <v>151980</v>
      </c>
      <c r="W29" s="3">
        <f t="shared" si="10"/>
        <v>156450</v>
      </c>
      <c r="X29" s="3">
        <f t="shared" si="11"/>
        <v>89185</v>
      </c>
      <c r="Y29" s="3">
        <f t="shared" si="12"/>
        <v>70.409822279531312</v>
      </c>
      <c r="Z29" s="3">
        <f t="shared" si="13"/>
        <v>75.421875875988107</v>
      </c>
    </row>
    <row r="30" spans="2:26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3">
        <v>5</v>
      </c>
      <c r="H30" s="3">
        <v>2</v>
      </c>
      <c r="I30" s="4">
        <f t="shared" si="0"/>
        <v>16.590281943611277</v>
      </c>
      <c r="J30" s="4">
        <f t="shared" si="1"/>
        <v>21.590281943611277</v>
      </c>
      <c r="K30" s="4">
        <f t="shared" si="2"/>
        <v>6.5902819436112781</v>
      </c>
      <c r="L30" s="3">
        <v>2340</v>
      </c>
      <c r="M30" s="3">
        <f t="shared" si="14"/>
        <v>0.44</v>
      </c>
      <c r="N30" s="3">
        <f t="shared" si="15"/>
        <v>1667</v>
      </c>
      <c r="O30" s="3">
        <f t="shared" si="3"/>
        <v>62</v>
      </c>
      <c r="P30" s="3">
        <f t="shared" si="4"/>
        <v>65</v>
      </c>
      <c r="Q30" s="3">
        <f t="shared" si="16"/>
        <v>-8646</v>
      </c>
      <c r="R30" s="3">
        <f t="shared" si="5"/>
        <v>67</v>
      </c>
      <c r="S30" s="3">
        <f t="shared" si="6"/>
        <v>70</v>
      </c>
      <c r="T30" s="3">
        <f t="shared" si="7"/>
        <v>103354</v>
      </c>
      <c r="U30" s="3">
        <f t="shared" si="8"/>
        <v>108355</v>
      </c>
      <c r="V30" s="3">
        <f t="shared" si="9"/>
        <v>156780</v>
      </c>
      <c r="W30" s="3">
        <f t="shared" si="10"/>
        <v>163800</v>
      </c>
      <c r="X30" s="3">
        <f t="shared" si="11"/>
        <v>89185</v>
      </c>
      <c r="Y30" s="3">
        <f t="shared" si="12"/>
        <v>75.791893255592313</v>
      </c>
      <c r="Z30" s="3">
        <f t="shared" si="13"/>
        <v>83.663172058081514</v>
      </c>
    </row>
    <row r="31" spans="2:26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3">
        <v>5</v>
      </c>
      <c r="H31" s="3">
        <v>2</v>
      </c>
      <c r="I31" s="4">
        <f t="shared" si="0"/>
        <v>16.186562687462509</v>
      </c>
      <c r="J31" s="4">
        <f t="shared" si="1"/>
        <v>21.186562687462509</v>
      </c>
      <c r="K31" s="4">
        <f t="shared" si="2"/>
        <v>6.1865626874625077</v>
      </c>
      <c r="L31" s="3">
        <v>1754</v>
      </c>
      <c r="M31" s="3">
        <f t="shared" si="14"/>
        <v>0.44</v>
      </c>
      <c r="N31" s="3">
        <f t="shared" si="15"/>
        <v>1667</v>
      </c>
      <c r="O31" s="3">
        <f t="shared" si="3"/>
        <v>62</v>
      </c>
      <c r="P31" s="3">
        <f t="shared" si="4"/>
        <v>65</v>
      </c>
      <c r="Q31" s="3">
        <f t="shared" si="16"/>
        <v>-8559</v>
      </c>
      <c r="R31" s="3">
        <f t="shared" si="5"/>
        <v>67</v>
      </c>
      <c r="S31" s="3">
        <f t="shared" si="6"/>
        <v>70</v>
      </c>
      <c r="T31" s="3">
        <f t="shared" si="7"/>
        <v>103354</v>
      </c>
      <c r="U31" s="3">
        <f t="shared" si="8"/>
        <v>108355</v>
      </c>
      <c r="V31" s="3">
        <f t="shared" si="9"/>
        <v>117518</v>
      </c>
      <c r="W31" s="3">
        <f t="shared" si="10"/>
        <v>122780</v>
      </c>
      <c r="X31" s="3">
        <f t="shared" si="11"/>
        <v>89185</v>
      </c>
      <c r="Y31" s="3">
        <f t="shared" si="12"/>
        <v>31.768795200986709</v>
      </c>
      <c r="Z31" s="3">
        <f t="shared" si="13"/>
        <v>37.668890508493583</v>
      </c>
    </row>
    <row r="32" spans="2:26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3">
        <v>5</v>
      </c>
      <c r="H32" s="3">
        <v>2</v>
      </c>
      <c r="I32" s="4">
        <f t="shared" si="0"/>
        <v>16.134373125374925</v>
      </c>
      <c r="J32" s="4">
        <f t="shared" si="1"/>
        <v>21.134373125374925</v>
      </c>
      <c r="K32" s="4">
        <f t="shared" si="2"/>
        <v>6.1343731253749247</v>
      </c>
      <c r="L32" s="3">
        <v>1686</v>
      </c>
      <c r="M32" s="3">
        <f t="shared" si="14"/>
        <v>0.44</v>
      </c>
      <c r="N32" s="3">
        <f t="shared" si="15"/>
        <v>1667</v>
      </c>
      <c r="O32" s="3">
        <f t="shared" si="3"/>
        <v>62</v>
      </c>
      <c r="P32" s="3">
        <f t="shared" si="4"/>
        <v>65</v>
      </c>
      <c r="Q32" s="3">
        <f t="shared" si="16"/>
        <v>-8540</v>
      </c>
      <c r="R32" s="3">
        <f t="shared" si="5"/>
        <v>67</v>
      </c>
      <c r="S32" s="3">
        <f t="shared" si="6"/>
        <v>70</v>
      </c>
      <c r="T32" s="3">
        <f t="shared" si="7"/>
        <v>103354</v>
      </c>
      <c r="U32" s="3">
        <f t="shared" si="8"/>
        <v>108355</v>
      </c>
      <c r="V32" s="3">
        <f t="shared" si="9"/>
        <v>112962</v>
      </c>
      <c r="W32" s="3">
        <f t="shared" si="10"/>
        <v>118020</v>
      </c>
      <c r="X32" s="3">
        <f t="shared" si="11"/>
        <v>89185</v>
      </c>
      <c r="Y32" s="3">
        <f t="shared" si="12"/>
        <v>26.660312832875483</v>
      </c>
      <c r="Z32" s="3">
        <f t="shared" si="13"/>
        <v>32.331670123899755</v>
      </c>
    </row>
    <row r="33" spans="2:26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3">
        <v>5</v>
      </c>
      <c r="H33" s="3">
        <v>2</v>
      </c>
      <c r="I33" s="4">
        <f t="shared" si="0"/>
        <v>16.122975404919018</v>
      </c>
      <c r="J33" s="4">
        <f t="shared" si="1"/>
        <v>21.122975404919018</v>
      </c>
      <c r="K33" s="4">
        <f t="shared" si="2"/>
        <v>6.1229754049190159</v>
      </c>
      <c r="L33" s="3">
        <v>1743</v>
      </c>
      <c r="M33" s="3">
        <f t="shared" si="14"/>
        <v>0.44</v>
      </c>
      <c r="N33" s="3">
        <f t="shared" si="15"/>
        <v>1667</v>
      </c>
      <c r="O33" s="3">
        <f t="shared" si="3"/>
        <v>62</v>
      </c>
      <c r="P33" s="3">
        <f t="shared" si="4"/>
        <v>65</v>
      </c>
      <c r="Q33" s="3">
        <f t="shared" si="16"/>
        <v>-8464</v>
      </c>
      <c r="R33" s="3">
        <f t="shared" si="5"/>
        <v>67</v>
      </c>
      <c r="S33" s="3">
        <f t="shared" si="6"/>
        <v>70</v>
      </c>
      <c r="T33" s="3">
        <f t="shared" si="7"/>
        <v>103354</v>
      </c>
      <c r="U33" s="3">
        <f t="shared" si="8"/>
        <v>108355</v>
      </c>
      <c r="V33" s="3">
        <f t="shared" si="9"/>
        <v>116781</v>
      </c>
      <c r="W33" s="3">
        <f t="shared" si="10"/>
        <v>122010</v>
      </c>
      <c r="X33" s="3">
        <f t="shared" si="11"/>
        <v>89185</v>
      </c>
      <c r="Y33" s="3">
        <f t="shared" si="12"/>
        <v>30.942423053204017</v>
      </c>
      <c r="Z33" s="3">
        <f t="shared" si="13"/>
        <v>36.80551662275046</v>
      </c>
    </row>
    <row r="34" spans="2:26" x14ac:dyDescent="0.35">
      <c r="B34" s="3"/>
      <c r="C34" s="3"/>
      <c r="D34" s="3"/>
      <c r="E34" s="3"/>
      <c r="F34" s="3"/>
      <c r="G34" s="3"/>
      <c r="H34" s="3"/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x14ac:dyDescent="0.35">
      <c r="B35" s="3" t="s">
        <v>18</v>
      </c>
      <c r="C35" s="3"/>
      <c r="D35" s="3"/>
      <c r="E35" s="3"/>
      <c r="F35" s="3"/>
      <c r="G35" s="3"/>
      <c r="H35" s="3"/>
      <c r="I35" s="3"/>
      <c r="J35" s="3"/>
      <c r="K35" s="4"/>
      <c r="L35" s="3">
        <f>SUM(L4:L33)</f>
        <v>41546</v>
      </c>
      <c r="M35" s="3"/>
      <c r="N35" s="3">
        <f>SUM(N4:N33)</f>
        <v>50010</v>
      </c>
      <c r="O35" s="3"/>
      <c r="P35" s="3"/>
      <c r="Q35" s="3"/>
      <c r="R35" s="3"/>
      <c r="S35" s="3"/>
      <c r="T35" s="3">
        <f>SUM(T4:T33)</f>
        <v>3092285</v>
      </c>
      <c r="U35" s="3">
        <f>SUM(U4:U33)</f>
        <v>3220644</v>
      </c>
      <c r="V35" s="3">
        <f>SUM(V4:V33)</f>
        <v>2799427</v>
      </c>
      <c r="W35" s="3">
        <f>SUM(W4:W33)</f>
        <v>2866924</v>
      </c>
      <c r="X35" s="3">
        <f>SUM(X4:X33)</f>
        <v>2675550</v>
      </c>
      <c r="Y35" s="3">
        <f>(V35-X35)/X35*100</f>
        <v>4.6299639326493622</v>
      </c>
      <c r="Z35" s="3">
        <f>(W35-X35)/X35*100</f>
        <v>7.1526975761992864</v>
      </c>
    </row>
    <row r="36" spans="2:26" x14ac:dyDescent="0.35">
      <c r="N36" s="1">
        <f>N35+Q33</f>
        <v>41546</v>
      </c>
    </row>
  </sheetData>
  <mergeCells count="2">
    <mergeCell ref="B1:L1"/>
    <mergeCell ref="M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zoomScale="84" zoomScaleNormal="84" workbookViewId="0">
      <selection activeCell="B4" sqref="B4"/>
    </sheetView>
  </sheetViews>
  <sheetFormatPr defaultColWidth="21.453125" defaultRowHeight="14.5" x14ac:dyDescent="0.35"/>
  <cols>
    <col min="1" max="1" width="10.81640625" style="1" bestFit="1" customWidth="1"/>
    <col min="2" max="2" width="13.81640625" style="1" customWidth="1"/>
    <col min="3" max="3" width="6.26953125" style="1" customWidth="1"/>
    <col min="4" max="4" width="17" style="1" bestFit="1" customWidth="1"/>
    <col min="5" max="5" width="15.1796875" style="1" customWidth="1"/>
    <col min="6" max="6" width="10.54296875" style="1" bestFit="1" customWidth="1"/>
    <col min="7" max="7" width="13.26953125" style="1" customWidth="1"/>
    <col min="8" max="8" width="13" style="1" customWidth="1"/>
    <col min="9" max="9" width="11.1796875" style="2" customWidth="1"/>
    <col min="10" max="10" width="13.7265625" style="1" customWidth="1"/>
    <col min="11" max="11" width="13.54296875" style="1" customWidth="1"/>
    <col min="12" max="14" width="13.7265625" style="1" customWidth="1"/>
    <col min="15" max="15" width="12.1796875" style="1" customWidth="1"/>
    <col min="16" max="16" width="21.453125" style="1"/>
    <col min="17" max="17" width="19" style="1" customWidth="1"/>
    <col min="18" max="18" width="17.81640625" style="1" customWidth="1"/>
    <col min="19" max="22" width="21.453125" style="1"/>
    <col min="23" max="23" width="16.7265625" style="1" customWidth="1"/>
    <col min="24" max="16384" width="21.453125" style="1"/>
  </cols>
  <sheetData>
    <row r="1" spans="1:24" x14ac:dyDescent="0.35">
      <c r="B1" s="29" t="s">
        <v>6</v>
      </c>
      <c r="C1" s="29"/>
      <c r="D1" s="29"/>
      <c r="E1" s="29"/>
      <c r="F1" s="29"/>
      <c r="G1" s="29"/>
      <c r="H1" s="29"/>
      <c r="I1" s="29"/>
      <c r="J1" s="29"/>
      <c r="K1" s="30" t="s">
        <v>16</v>
      </c>
      <c r="L1" s="30"/>
      <c r="M1" s="30"/>
      <c r="N1" s="30"/>
      <c r="O1" s="30"/>
      <c r="P1" s="30"/>
      <c r="Q1" s="30"/>
    </row>
    <row r="2" spans="1:24" ht="43.5" x14ac:dyDescent="0.35">
      <c r="A2" s="1" t="s">
        <v>0</v>
      </c>
      <c r="B2" s="3" t="s">
        <v>1</v>
      </c>
      <c r="C2" s="3" t="s">
        <v>5</v>
      </c>
      <c r="D2" s="3" t="s">
        <v>2</v>
      </c>
      <c r="E2" s="3" t="s">
        <v>17</v>
      </c>
      <c r="F2" s="3" t="s">
        <v>8</v>
      </c>
      <c r="G2" s="3" t="s">
        <v>28</v>
      </c>
      <c r="H2" s="3" t="s">
        <v>29</v>
      </c>
      <c r="I2" s="4" t="s">
        <v>3</v>
      </c>
      <c r="J2" s="3" t="s">
        <v>10</v>
      </c>
      <c r="K2" s="3" t="s">
        <v>13</v>
      </c>
      <c r="L2" s="3" t="s">
        <v>7</v>
      </c>
      <c r="M2" s="3" t="s">
        <v>21</v>
      </c>
      <c r="N2" s="3" t="s">
        <v>22</v>
      </c>
      <c r="O2" s="3" t="s">
        <v>9</v>
      </c>
      <c r="P2" s="3" t="s">
        <v>15</v>
      </c>
      <c r="Q2" s="3" t="s">
        <v>14</v>
      </c>
      <c r="R2" s="3" t="s">
        <v>19</v>
      </c>
      <c r="S2" s="3" t="s">
        <v>20</v>
      </c>
      <c r="T2" s="3" t="s">
        <v>24</v>
      </c>
      <c r="U2" s="3" t="s">
        <v>23</v>
      </c>
      <c r="V2" s="3" t="s">
        <v>25</v>
      </c>
      <c r="W2" s="3" t="s">
        <v>26</v>
      </c>
      <c r="X2" s="3" t="s">
        <v>27</v>
      </c>
    </row>
    <row r="3" spans="1:24" x14ac:dyDescent="0.35">
      <c r="B3" s="3" t="s">
        <v>11</v>
      </c>
      <c r="C3" s="3" t="s">
        <v>11</v>
      </c>
      <c r="D3" s="3" t="s">
        <v>11</v>
      </c>
      <c r="E3" s="3" t="s">
        <v>11</v>
      </c>
      <c r="F3" s="3" t="s">
        <v>11</v>
      </c>
      <c r="G3" s="3" t="s">
        <v>11</v>
      </c>
      <c r="H3" s="3" t="s">
        <v>11</v>
      </c>
      <c r="I3" s="4" t="s">
        <v>11</v>
      </c>
      <c r="J3" s="3" t="s">
        <v>11</v>
      </c>
      <c r="K3" s="3" t="s">
        <v>12</v>
      </c>
      <c r="L3" s="3" t="s">
        <v>12</v>
      </c>
      <c r="M3" s="3"/>
      <c r="N3" s="3"/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/>
      <c r="W3" s="3"/>
      <c r="X3" s="3"/>
    </row>
    <row r="4" spans="1:24" ht="29" x14ac:dyDescent="0.35">
      <c r="A4" s="1" t="s">
        <v>4</v>
      </c>
      <c r="B4" s="3">
        <v>50</v>
      </c>
      <c r="C4" s="3">
        <v>72</v>
      </c>
      <c r="D4" s="3">
        <v>50000</v>
      </c>
      <c r="E4" s="3">
        <v>30</v>
      </c>
      <c r="F4" s="3">
        <v>1</v>
      </c>
      <c r="G4" s="4">
        <f>10 + I4</f>
        <v>11</v>
      </c>
      <c r="H4" s="4">
        <f xml:space="preserve"> 15 + I4</f>
        <v>16</v>
      </c>
      <c r="I4" s="4">
        <f>($J4-$O4)/$L4</f>
        <v>1</v>
      </c>
      <c r="J4" s="3">
        <v>1667</v>
      </c>
      <c r="K4" s="3">
        <f>($C4-$B4)/$B4</f>
        <v>0.44</v>
      </c>
      <c r="L4" s="3">
        <f>ROUNDUP($D4/$E4,0)</f>
        <v>1667</v>
      </c>
      <c r="M4" s="3">
        <f>$B4+ROUNDUP($B4*$G4%,0)</f>
        <v>56</v>
      </c>
      <c r="N4" s="3">
        <f>$B4+ROUNDUP($B4*$H4%,0)</f>
        <v>58</v>
      </c>
      <c r="O4" s="3">
        <f>$J4-$L4</f>
        <v>0</v>
      </c>
      <c r="P4" s="3">
        <f>ROUNDUP($B4+($B4*$G4%-$O4/$L4),0)</f>
        <v>56</v>
      </c>
      <c r="Q4" s="3">
        <f>ROUNDUP($B4+($B4*$H4%-$O4/$L4),0)</f>
        <v>58</v>
      </c>
      <c r="R4" s="3">
        <f>L4*M4</f>
        <v>93352</v>
      </c>
      <c r="S4" s="3">
        <f>L4*N4</f>
        <v>96686</v>
      </c>
      <c r="T4" s="3">
        <f>$J4*$P4</f>
        <v>93352</v>
      </c>
      <c r="U4" s="3">
        <f>$J4*$Q4</f>
        <v>96686</v>
      </c>
      <c r="V4" s="3">
        <f t="shared" ref="V4:V33" si="0">$L4*$B4</f>
        <v>83350</v>
      </c>
      <c r="W4" s="3">
        <f>($T4-$V4)/$V4*100</f>
        <v>12</v>
      </c>
      <c r="X4" s="3">
        <f>($U4-$V4)/$V4*100</f>
        <v>16</v>
      </c>
    </row>
    <row r="5" spans="1:24" x14ac:dyDescent="0.35">
      <c r="B5" s="3">
        <v>50</v>
      </c>
      <c r="C5" s="3">
        <v>72</v>
      </c>
      <c r="D5" s="3">
        <v>50000</v>
      </c>
      <c r="E5" s="3">
        <v>30</v>
      </c>
      <c r="F5" s="3">
        <v>2</v>
      </c>
      <c r="G5" s="4">
        <f t="shared" ref="G5:G33" si="1">10 + I5</f>
        <v>11</v>
      </c>
      <c r="H5" s="4">
        <f t="shared" ref="H5:H33" si="2" xml:space="preserve"> 15 + I5</f>
        <v>16</v>
      </c>
      <c r="I5" s="4">
        <f t="shared" ref="I5:I33" si="3">($J5-$O5)/$L5</f>
        <v>1</v>
      </c>
      <c r="J5" s="3">
        <v>1700</v>
      </c>
      <c r="K5" s="3">
        <f>($C5-$B5)/$B5</f>
        <v>0.44</v>
      </c>
      <c r="L5" s="3">
        <f>ROUNDUP($D5/$E5,0)</f>
        <v>1667</v>
      </c>
      <c r="M5" s="3">
        <f>$B5+ROUNDUP($B5*$G5%,0)</f>
        <v>56</v>
      </c>
      <c r="N5" s="3">
        <f t="shared" ref="N5:N33" si="4">$B5+ROUNDUP($B5*$H5%,0)</f>
        <v>58</v>
      </c>
      <c r="O5" s="3">
        <f>($J5-$L5)+$O4</f>
        <v>33</v>
      </c>
      <c r="P5" s="3">
        <f t="shared" ref="P5:P33" si="5">ROUNDUP($B5+($B5*$G5%-$O4/$L4),0)</f>
        <v>56</v>
      </c>
      <c r="Q5" s="3">
        <f t="shared" ref="Q5:Q33" si="6">ROUNDUP($B5+($B5*$H5%-$O4/$L4),0)</f>
        <v>58</v>
      </c>
      <c r="R5" s="3">
        <f t="shared" ref="R5:R33" si="7">L5*M5</f>
        <v>93352</v>
      </c>
      <c r="S5" s="3">
        <f t="shared" ref="S5:S33" si="8">L5*N5</f>
        <v>96686</v>
      </c>
      <c r="T5" s="3">
        <f t="shared" ref="T5:T33" si="9">$J5*$P5</f>
        <v>95200</v>
      </c>
      <c r="U5" s="3">
        <f t="shared" ref="U5:U33" si="10">$J5*$Q5</f>
        <v>98600</v>
      </c>
      <c r="V5" s="3">
        <f t="shared" si="0"/>
        <v>83350</v>
      </c>
      <c r="W5" s="3">
        <f t="shared" ref="W5:W33" si="11">($T5-$V5)/$V5*100</f>
        <v>14.217156568686262</v>
      </c>
      <c r="X5" s="3">
        <f t="shared" ref="X5:X33" si="12">($U5-$V5)/$V5*100</f>
        <v>18.296340731853629</v>
      </c>
    </row>
    <row r="6" spans="1:24" x14ac:dyDescent="0.35">
      <c r="B6" s="3">
        <v>50</v>
      </c>
      <c r="C6" s="3">
        <v>72</v>
      </c>
      <c r="D6" s="3">
        <v>50000</v>
      </c>
      <c r="E6" s="3">
        <v>30</v>
      </c>
      <c r="F6" s="3">
        <v>3</v>
      </c>
      <c r="G6" s="4">
        <f t="shared" si="1"/>
        <v>10.980203959208158</v>
      </c>
      <c r="H6" s="4">
        <f t="shared" si="2"/>
        <v>15.980203959208158</v>
      </c>
      <c r="I6" s="4">
        <f t="shared" si="3"/>
        <v>0.98020395920815839</v>
      </c>
      <c r="J6" s="3">
        <v>1345</v>
      </c>
      <c r="K6" s="3">
        <f>($C6-$B6)/$B6</f>
        <v>0.44</v>
      </c>
      <c r="L6" s="3">
        <f>ROUNDUP($D6/$E6,0)</f>
        <v>1667</v>
      </c>
      <c r="M6" s="3">
        <f t="shared" ref="M6:M33" si="13">$B6+ROUNDUP($B6*$G6%,0)</f>
        <v>56</v>
      </c>
      <c r="N6" s="3">
        <f t="shared" si="4"/>
        <v>58</v>
      </c>
      <c r="O6" s="3">
        <f>($J6-$L6)+$O5</f>
        <v>-289</v>
      </c>
      <c r="P6" s="3">
        <f t="shared" si="5"/>
        <v>56</v>
      </c>
      <c r="Q6" s="3">
        <f t="shared" si="6"/>
        <v>58</v>
      </c>
      <c r="R6" s="3">
        <f t="shared" si="7"/>
        <v>93352</v>
      </c>
      <c r="S6" s="3">
        <f t="shared" si="8"/>
        <v>96686</v>
      </c>
      <c r="T6" s="3">
        <f t="shared" si="9"/>
        <v>75320</v>
      </c>
      <c r="U6" s="3">
        <f t="shared" si="10"/>
        <v>78010</v>
      </c>
      <c r="V6" s="3">
        <f t="shared" si="0"/>
        <v>83350</v>
      </c>
      <c r="W6" s="3">
        <f t="shared" si="11"/>
        <v>-9.6340731853629276</v>
      </c>
      <c r="X6" s="3">
        <f t="shared" si="12"/>
        <v>-6.4067186562687466</v>
      </c>
    </row>
    <row r="7" spans="1:24" x14ac:dyDescent="0.35">
      <c r="B7" s="3">
        <v>50</v>
      </c>
      <c r="C7" s="3">
        <v>72</v>
      </c>
      <c r="D7" s="3">
        <v>50000</v>
      </c>
      <c r="E7" s="3">
        <v>30</v>
      </c>
      <c r="F7" s="3">
        <v>4</v>
      </c>
      <c r="G7" s="4">
        <f t="shared" si="1"/>
        <v>11.173365326934613</v>
      </c>
      <c r="H7" s="4">
        <f t="shared" si="2"/>
        <v>16.173365326934615</v>
      </c>
      <c r="I7" s="4">
        <f t="shared" si="3"/>
        <v>1.1733653269346132</v>
      </c>
      <c r="J7" s="3">
        <v>0</v>
      </c>
      <c r="K7" s="3">
        <f>($C7-$B7)/$B7</f>
        <v>0.44</v>
      </c>
      <c r="L7" s="3">
        <f>ROUNDUP($D7/$E7,0)</f>
        <v>1667</v>
      </c>
      <c r="M7" s="3">
        <f t="shared" si="13"/>
        <v>56</v>
      </c>
      <c r="N7" s="3">
        <f t="shared" si="4"/>
        <v>59</v>
      </c>
      <c r="O7" s="3">
        <f>($J7-$L7)+$O6</f>
        <v>-1956</v>
      </c>
      <c r="P7" s="3">
        <f t="shared" si="5"/>
        <v>56</v>
      </c>
      <c r="Q7" s="3">
        <f t="shared" si="6"/>
        <v>59</v>
      </c>
      <c r="R7" s="3">
        <f t="shared" si="7"/>
        <v>93352</v>
      </c>
      <c r="S7" s="3">
        <f t="shared" si="8"/>
        <v>98353</v>
      </c>
      <c r="T7" s="3">
        <f t="shared" si="9"/>
        <v>0</v>
      </c>
      <c r="U7" s="3">
        <f t="shared" si="10"/>
        <v>0</v>
      </c>
      <c r="V7" s="3">
        <f t="shared" si="0"/>
        <v>83350</v>
      </c>
      <c r="W7" s="3">
        <f t="shared" si="11"/>
        <v>-100</v>
      </c>
      <c r="X7" s="3">
        <f t="shared" si="12"/>
        <v>-100</v>
      </c>
    </row>
    <row r="8" spans="1:24" x14ac:dyDescent="0.35">
      <c r="B8" s="3">
        <v>50</v>
      </c>
      <c r="C8" s="3">
        <v>72</v>
      </c>
      <c r="D8" s="3">
        <v>50000</v>
      </c>
      <c r="E8" s="3">
        <v>30</v>
      </c>
      <c r="F8" s="3">
        <v>5</v>
      </c>
      <c r="G8" s="4">
        <f t="shared" si="1"/>
        <v>12.173365326934613</v>
      </c>
      <c r="H8" s="4">
        <f t="shared" si="2"/>
        <v>17.173365326934615</v>
      </c>
      <c r="I8" s="4">
        <f t="shared" si="3"/>
        <v>2.1733653269346132</v>
      </c>
      <c r="J8" s="3">
        <v>0</v>
      </c>
      <c r="K8" s="3">
        <f t="shared" ref="K8:K33" si="14">($C8-$B8)/$B8</f>
        <v>0.44</v>
      </c>
      <c r="L8" s="3">
        <f t="shared" ref="L8:L33" si="15">ROUNDUP($D8/$E8,0)</f>
        <v>1667</v>
      </c>
      <c r="M8" s="3">
        <f t="shared" si="13"/>
        <v>57</v>
      </c>
      <c r="N8" s="3">
        <f t="shared" si="4"/>
        <v>59</v>
      </c>
      <c r="O8" s="3">
        <f t="shared" ref="O8:O27" si="16">($J8-$L8)+$O7</f>
        <v>-3623</v>
      </c>
      <c r="P8" s="3">
        <f t="shared" si="5"/>
        <v>58</v>
      </c>
      <c r="Q8" s="3">
        <f t="shared" si="6"/>
        <v>60</v>
      </c>
      <c r="R8" s="3">
        <f t="shared" si="7"/>
        <v>95019</v>
      </c>
      <c r="S8" s="3">
        <f t="shared" si="8"/>
        <v>98353</v>
      </c>
      <c r="T8" s="3">
        <f t="shared" si="9"/>
        <v>0</v>
      </c>
      <c r="U8" s="3">
        <f t="shared" si="10"/>
        <v>0</v>
      </c>
      <c r="V8" s="3">
        <f t="shared" si="0"/>
        <v>83350</v>
      </c>
      <c r="W8" s="3">
        <f t="shared" si="11"/>
        <v>-100</v>
      </c>
      <c r="X8" s="3">
        <f t="shared" si="12"/>
        <v>-100</v>
      </c>
    </row>
    <row r="9" spans="1:24" x14ac:dyDescent="0.35">
      <c r="B9" s="3">
        <v>50</v>
      </c>
      <c r="C9" s="3">
        <v>72</v>
      </c>
      <c r="D9" s="3">
        <v>50000</v>
      </c>
      <c r="E9" s="3">
        <v>30</v>
      </c>
      <c r="F9" s="3">
        <v>6</v>
      </c>
      <c r="G9" s="4">
        <f t="shared" si="1"/>
        <v>13.173365326934613</v>
      </c>
      <c r="H9" s="4">
        <f t="shared" si="2"/>
        <v>18.173365326934615</v>
      </c>
      <c r="I9" s="4">
        <f t="shared" si="3"/>
        <v>3.1733653269346132</v>
      </c>
      <c r="J9" s="3">
        <v>0</v>
      </c>
      <c r="K9" s="3">
        <f t="shared" si="14"/>
        <v>0.44</v>
      </c>
      <c r="L9" s="3">
        <f t="shared" si="15"/>
        <v>1667</v>
      </c>
      <c r="M9" s="3">
        <f t="shared" si="13"/>
        <v>57</v>
      </c>
      <c r="N9" s="3">
        <f t="shared" si="4"/>
        <v>60</v>
      </c>
      <c r="O9" s="3">
        <f t="shared" si="16"/>
        <v>-5290</v>
      </c>
      <c r="P9" s="3">
        <f t="shared" si="5"/>
        <v>59</v>
      </c>
      <c r="Q9" s="3">
        <f t="shared" si="6"/>
        <v>62</v>
      </c>
      <c r="R9" s="3">
        <f t="shared" si="7"/>
        <v>95019</v>
      </c>
      <c r="S9" s="3">
        <f t="shared" si="8"/>
        <v>100020</v>
      </c>
      <c r="T9" s="3">
        <f t="shared" si="9"/>
        <v>0</v>
      </c>
      <c r="U9" s="3">
        <f t="shared" si="10"/>
        <v>0</v>
      </c>
      <c r="V9" s="3">
        <f t="shared" si="0"/>
        <v>83350</v>
      </c>
      <c r="W9" s="3">
        <f t="shared" si="11"/>
        <v>-100</v>
      </c>
      <c r="X9" s="3">
        <f t="shared" si="12"/>
        <v>-100</v>
      </c>
    </row>
    <row r="10" spans="1:24" x14ac:dyDescent="0.35">
      <c r="B10" s="3">
        <v>50</v>
      </c>
      <c r="C10" s="3">
        <v>72</v>
      </c>
      <c r="D10" s="3">
        <v>50000</v>
      </c>
      <c r="E10" s="3">
        <v>30</v>
      </c>
      <c r="F10" s="3">
        <v>7</v>
      </c>
      <c r="G10" s="4">
        <f t="shared" si="1"/>
        <v>14.173365326934613</v>
      </c>
      <c r="H10" s="4">
        <f t="shared" si="2"/>
        <v>19.173365326934615</v>
      </c>
      <c r="I10" s="4">
        <f t="shared" si="3"/>
        <v>4.1733653269346132</v>
      </c>
      <c r="J10" s="3">
        <v>1200</v>
      </c>
      <c r="K10" s="3">
        <f t="shared" si="14"/>
        <v>0.44</v>
      </c>
      <c r="L10" s="3">
        <f t="shared" si="15"/>
        <v>1667</v>
      </c>
      <c r="M10" s="3">
        <f t="shared" si="13"/>
        <v>58</v>
      </c>
      <c r="N10" s="3">
        <f t="shared" si="4"/>
        <v>60</v>
      </c>
      <c r="O10" s="3">
        <f t="shared" si="16"/>
        <v>-5757</v>
      </c>
      <c r="P10" s="3">
        <f t="shared" si="5"/>
        <v>61</v>
      </c>
      <c r="Q10" s="3">
        <f t="shared" si="6"/>
        <v>63</v>
      </c>
      <c r="R10" s="3">
        <f t="shared" si="7"/>
        <v>96686</v>
      </c>
      <c r="S10" s="3">
        <f t="shared" si="8"/>
        <v>100020</v>
      </c>
      <c r="T10" s="3">
        <f t="shared" si="9"/>
        <v>73200</v>
      </c>
      <c r="U10" s="3">
        <f t="shared" si="10"/>
        <v>75600</v>
      </c>
      <c r="V10" s="3">
        <f t="shared" si="0"/>
        <v>83350</v>
      </c>
      <c r="W10" s="3">
        <f t="shared" si="11"/>
        <v>-12.177564487102579</v>
      </c>
      <c r="X10" s="3">
        <f t="shared" si="12"/>
        <v>-9.2981403719256139</v>
      </c>
    </row>
    <row r="11" spans="1:24" x14ac:dyDescent="0.35">
      <c r="B11" s="3">
        <v>50</v>
      </c>
      <c r="C11" s="3">
        <v>72</v>
      </c>
      <c r="D11" s="3">
        <v>50000</v>
      </c>
      <c r="E11" s="3">
        <v>30</v>
      </c>
      <c r="F11" s="3">
        <v>8</v>
      </c>
      <c r="G11" s="4">
        <f t="shared" si="1"/>
        <v>14.453509298140371</v>
      </c>
      <c r="H11" s="4">
        <f t="shared" si="2"/>
        <v>19.453509298140371</v>
      </c>
      <c r="I11" s="4">
        <f t="shared" si="3"/>
        <v>4.4535092981403723</v>
      </c>
      <c r="J11" s="3">
        <v>0</v>
      </c>
      <c r="K11" s="3">
        <f t="shared" si="14"/>
        <v>0.44</v>
      </c>
      <c r="L11" s="3">
        <f t="shared" si="15"/>
        <v>1667</v>
      </c>
      <c r="M11" s="3">
        <f t="shared" si="13"/>
        <v>58</v>
      </c>
      <c r="N11" s="3">
        <f t="shared" si="4"/>
        <v>60</v>
      </c>
      <c r="O11" s="3">
        <f t="shared" si="16"/>
        <v>-7424</v>
      </c>
      <c r="P11" s="3">
        <f t="shared" si="5"/>
        <v>61</v>
      </c>
      <c r="Q11" s="3">
        <f t="shared" si="6"/>
        <v>64</v>
      </c>
      <c r="R11" s="3">
        <f t="shared" si="7"/>
        <v>96686</v>
      </c>
      <c r="S11" s="3">
        <f t="shared" si="8"/>
        <v>100020</v>
      </c>
      <c r="T11" s="3">
        <f t="shared" si="9"/>
        <v>0</v>
      </c>
      <c r="U11" s="3">
        <f t="shared" si="10"/>
        <v>0</v>
      </c>
      <c r="V11" s="3">
        <f t="shared" si="0"/>
        <v>83350</v>
      </c>
      <c r="W11" s="3">
        <f t="shared" si="11"/>
        <v>-100</v>
      </c>
      <c r="X11" s="3">
        <f t="shared" si="12"/>
        <v>-100</v>
      </c>
    </row>
    <row r="12" spans="1:24" x14ac:dyDescent="0.35">
      <c r="B12" s="3">
        <v>50</v>
      </c>
      <c r="C12" s="3">
        <v>72</v>
      </c>
      <c r="D12" s="3">
        <v>50000</v>
      </c>
      <c r="E12" s="3">
        <v>30</v>
      </c>
      <c r="F12" s="3">
        <v>9</v>
      </c>
      <c r="G12" s="4">
        <f t="shared" si="1"/>
        <v>15.453509298140371</v>
      </c>
      <c r="H12" s="4">
        <f t="shared" si="2"/>
        <v>20.453509298140371</v>
      </c>
      <c r="I12" s="4">
        <f t="shared" si="3"/>
        <v>5.4535092981403723</v>
      </c>
      <c r="J12" s="3">
        <v>0</v>
      </c>
      <c r="K12" s="3">
        <f t="shared" si="14"/>
        <v>0.44</v>
      </c>
      <c r="L12" s="3">
        <f t="shared" si="15"/>
        <v>1667</v>
      </c>
      <c r="M12" s="3">
        <f t="shared" si="13"/>
        <v>58</v>
      </c>
      <c r="N12" s="3">
        <f t="shared" si="4"/>
        <v>61</v>
      </c>
      <c r="O12" s="3">
        <f t="shared" si="16"/>
        <v>-9091</v>
      </c>
      <c r="P12" s="3">
        <f t="shared" si="5"/>
        <v>63</v>
      </c>
      <c r="Q12" s="3">
        <f t="shared" si="6"/>
        <v>65</v>
      </c>
      <c r="R12" s="3">
        <f t="shared" si="7"/>
        <v>96686</v>
      </c>
      <c r="S12" s="3">
        <f t="shared" si="8"/>
        <v>101687</v>
      </c>
      <c r="T12" s="3">
        <f t="shared" si="9"/>
        <v>0</v>
      </c>
      <c r="U12" s="3">
        <f t="shared" si="10"/>
        <v>0</v>
      </c>
      <c r="V12" s="3">
        <f t="shared" si="0"/>
        <v>83350</v>
      </c>
      <c r="W12" s="3">
        <f t="shared" si="11"/>
        <v>-100</v>
      </c>
      <c r="X12" s="3">
        <f t="shared" si="12"/>
        <v>-100</v>
      </c>
    </row>
    <row r="13" spans="1:24" x14ac:dyDescent="0.35">
      <c r="B13" s="3">
        <v>50</v>
      </c>
      <c r="C13" s="3">
        <v>72</v>
      </c>
      <c r="D13" s="3">
        <v>50000</v>
      </c>
      <c r="E13" s="3">
        <v>30</v>
      </c>
      <c r="F13" s="3">
        <v>10</v>
      </c>
      <c r="G13" s="4">
        <f t="shared" si="1"/>
        <v>16.453509298140371</v>
      </c>
      <c r="H13" s="4">
        <f t="shared" si="2"/>
        <v>21.453509298140371</v>
      </c>
      <c r="I13" s="4">
        <f t="shared" si="3"/>
        <v>6.4535092981403723</v>
      </c>
      <c r="J13" s="3">
        <v>1775</v>
      </c>
      <c r="K13" s="3">
        <f t="shared" si="14"/>
        <v>0.44</v>
      </c>
      <c r="L13" s="3">
        <f t="shared" si="15"/>
        <v>1667</v>
      </c>
      <c r="M13" s="3">
        <f t="shared" si="13"/>
        <v>59</v>
      </c>
      <c r="N13" s="3">
        <f t="shared" si="4"/>
        <v>61</v>
      </c>
      <c r="O13" s="3">
        <f t="shared" si="16"/>
        <v>-8983</v>
      </c>
      <c r="P13" s="3">
        <f t="shared" si="5"/>
        <v>64</v>
      </c>
      <c r="Q13" s="3">
        <f t="shared" si="6"/>
        <v>67</v>
      </c>
      <c r="R13" s="3">
        <f t="shared" si="7"/>
        <v>98353</v>
      </c>
      <c r="S13" s="3">
        <f t="shared" si="8"/>
        <v>101687</v>
      </c>
      <c r="T13" s="3">
        <f t="shared" si="9"/>
        <v>113600</v>
      </c>
      <c r="U13" s="3">
        <f t="shared" si="10"/>
        <v>118925</v>
      </c>
      <c r="V13" s="3">
        <f t="shared" si="0"/>
        <v>83350</v>
      </c>
      <c r="W13" s="3">
        <f t="shared" si="11"/>
        <v>36.292741451709659</v>
      </c>
      <c r="X13" s="3">
        <f t="shared" si="12"/>
        <v>42.681463707258551</v>
      </c>
    </row>
    <row r="14" spans="1:24" x14ac:dyDescent="0.35">
      <c r="B14" s="3">
        <v>50</v>
      </c>
      <c r="C14" s="3">
        <v>72</v>
      </c>
      <c r="D14" s="3">
        <v>50000</v>
      </c>
      <c r="E14" s="3">
        <v>30</v>
      </c>
      <c r="F14" s="3">
        <v>11</v>
      </c>
      <c r="G14" s="4">
        <f t="shared" si="1"/>
        <v>16.388722255548892</v>
      </c>
      <c r="H14" s="4">
        <f t="shared" si="2"/>
        <v>21.388722255548892</v>
      </c>
      <c r="I14" s="4">
        <f t="shared" si="3"/>
        <v>6.3887222555488901</v>
      </c>
      <c r="J14" s="3">
        <v>300</v>
      </c>
      <c r="K14" s="3">
        <f t="shared" si="14"/>
        <v>0.44</v>
      </c>
      <c r="L14" s="3">
        <f t="shared" si="15"/>
        <v>1667</v>
      </c>
      <c r="M14" s="3">
        <f t="shared" si="13"/>
        <v>59</v>
      </c>
      <c r="N14" s="3">
        <f t="shared" si="4"/>
        <v>61</v>
      </c>
      <c r="O14" s="3">
        <f t="shared" si="16"/>
        <v>-10350</v>
      </c>
      <c r="P14" s="3">
        <f t="shared" si="5"/>
        <v>64</v>
      </c>
      <c r="Q14" s="3">
        <f t="shared" si="6"/>
        <v>67</v>
      </c>
      <c r="R14" s="3">
        <f t="shared" si="7"/>
        <v>98353</v>
      </c>
      <c r="S14" s="3">
        <f t="shared" si="8"/>
        <v>101687</v>
      </c>
      <c r="T14" s="3">
        <f t="shared" si="9"/>
        <v>19200</v>
      </c>
      <c r="U14" s="3">
        <f t="shared" si="10"/>
        <v>20100</v>
      </c>
      <c r="V14" s="3">
        <f t="shared" si="0"/>
        <v>83350</v>
      </c>
      <c r="W14" s="3">
        <f t="shared" si="11"/>
        <v>-76.96460707858428</v>
      </c>
      <c r="X14" s="3">
        <f t="shared" si="12"/>
        <v>-75.884823035392927</v>
      </c>
    </row>
    <row r="15" spans="1:24" x14ac:dyDescent="0.35">
      <c r="B15" s="3">
        <v>50</v>
      </c>
      <c r="C15" s="3">
        <v>72</v>
      </c>
      <c r="D15" s="3">
        <v>50000</v>
      </c>
      <c r="E15" s="3">
        <v>30</v>
      </c>
      <c r="F15" s="3">
        <v>12</v>
      </c>
      <c r="G15" s="4">
        <f t="shared" si="1"/>
        <v>17.208758248350328</v>
      </c>
      <c r="H15" s="4">
        <f t="shared" si="2"/>
        <v>22.208758248350328</v>
      </c>
      <c r="I15" s="4">
        <f t="shared" si="3"/>
        <v>7.2087582483503301</v>
      </c>
      <c r="J15" s="3">
        <v>2280</v>
      </c>
      <c r="K15" s="3">
        <f t="shared" si="14"/>
        <v>0.44</v>
      </c>
      <c r="L15" s="3">
        <f t="shared" si="15"/>
        <v>1667</v>
      </c>
      <c r="M15" s="3">
        <f t="shared" si="13"/>
        <v>59</v>
      </c>
      <c r="N15" s="3">
        <f t="shared" si="4"/>
        <v>62</v>
      </c>
      <c r="O15" s="3">
        <f t="shared" si="16"/>
        <v>-9737</v>
      </c>
      <c r="P15" s="3">
        <f t="shared" si="5"/>
        <v>65</v>
      </c>
      <c r="Q15" s="3">
        <f t="shared" si="6"/>
        <v>68</v>
      </c>
      <c r="R15" s="3">
        <f t="shared" si="7"/>
        <v>98353</v>
      </c>
      <c r="S15" s="3">
        <f t="shared" si="8"/>
        <v>103354</v>
      </c>
      <c r="T15" s="3">
        <f t="shared" si="9"/>
        <v>148200</v>
      </c>
      <c r="U15" s="3">
        <f t="shared" si="10"/>
        <v>155040</v>
      </c>
      <c r="V15" s="3">
        <f t="shared" si="0"/>
        <v>83350</v>
      </c>
      <c r="W15" s="3">
        <f t="shared" si="11"/>
        <v>77.804439112177562</v>
      </c>
      <c r="X15" s="3">
        <f t="shared" si="12"/>
        <v>86.01079784043192</v>
      </c>
    </row>
    <row r="16" spans="1:24" x14ac:dyDescent="0.35">
      <c r="B16" s="3">
        <v>50</v>
      </c>
      <c r="C16" s="3">
        <v>72</v>
      </c>
      <c r="D16" s="3">
        <v>50000</v>
      </c>
      <c r="E16" s="3">
        <v>30</v>
      </c>
      <c r="F16" s="3">
        <v>13</v>
      </c>
      <c r="G16" s="4">
        <f t="shared" si="1"/>
        <v>16.841031793641271</v>
      </c>
      <c r="H16" s="4">
        <f t="shared" si="2"/>
        <v>21.841031793641271</v>
      </c>
      <c r="I16" s="4">
        <f t="shared" si="3"/>
        <v>6.8410317936412719</v>
      </c>
      <c r="J16" s="3">
        <v>1872</v>
      </c>
      <c r="K16" s="3">
        <f t="shared" si="14"/>
        <v>0.44</v>
      </c>
      <c r="L16" s="3">
        <f t="shared" si="15"/>
        <v>1667</v>
      </c>
      <c r="M16" s="3">
        <f t="shared" si="13"/>
        <v>59</v>
      </c>
      <c r="N16" s="3">
        <f t="shared" si="4"/>
        <v>61</v>
      </c>
      <c r="O16" s="3">
        <f t="shared" si="16"/>
        <v>-9532</v>
      </c>
      <c r="P16" s="3">
        <f t="shared" si="5"/>
        <v>65</v>
      </c>
      <c r="Q16" s="3">
        <f t="shared" si="6"/>
        <v>67</v>
      </c>
      <c r="R16" s="3">
        <f t="shared" si="7"/>
        <v>98353</v>
      </c>
      <c r="S16" s="3">
        <f t="shared" si="8"/>
        <v>101687</v>
      </c>
      <c r="T16" s="3">
        <f t="shared" si="9"/>
        <v>121680</v>
      </c>
      <c r="U16" s="3">
        <f t="shared" si="10"/>
        <v>125424</v>
      </c>
      <c r="V16" s="3">
        <f t="shared" si="0"/>
        <v>83350</v>
      </c>
      <c r="W16" s="3">
        <f t="shared" si="11"/>
        <v>45.98680263947211</v>
      </c>
      <c r="X16" s="3">
        <f t="shared" si="12"/>
        <v>50.478704259148166</v>
      </c>
    </row>
    <row r="17" spans="2:24" x14ac:dyDescent="0.35">
      <c r="B17" s="3">
        <v>50</v>
      </c>
      <c r="C17" s="3">
        <v>72</v>
      </c>
      <c r="D17" s="3">
        <v>50000</v>
      </c>
      <c r="E17" s="3">
        <v>30</v>
      </c>
      <c r="F17" s="3">
        <v>14</v>
      </c>
      <c r="G17" s="4">
        <f t="shared" si="1"/>
        <v>16.718056388722257</v>
      </c>
      <c r="H17" s="4">
        <f t="shared" si="2"/>
        <v>21.718056388722257</v>
      </c>
      <c r="I17" s="4">
        <f t="shared" si="3"/>
        <v>6.718056388722256</v>
      </c>
      <c r="J17" s="3">
        <v>2456</v>
      </c>
      <c r="K17" s="3">
        <f t="shared" si="14"/>
        <v>0.44</v>
      </c>
      <c r="L17" s="3">
        <f t="shared" si="15"/>
        <v>1667</v>
      </c>
      <c r="M17" s="3">
        <f t="shared" si="13"/>
        <v>59</v>
      </c>
      <c r="N17" s="3">
        <f t="shared" si="4"/>
        <v>61</v>
      </c>
      <c r="O17" s="3">
        <f t="shared" si="16"/>
        <v>-8743</v>
      </c>
      <c r="P17" s="3">
        <f t="shared" si="5"/>
        <v>65</v>
      </c>
      <c r="Q17" s="3">
        <f t="shared" si="6"/>
        <v>67</v>
      </c>
      <c r="R17" s="3">
        <f t="shared" si="7"/>
        <v>98353</v>
      </c>
      <c r="S17" s="3">
        <f t="shared" si="8"/>
        <v>101687</v>
      </c>
      <c r="T17" s="3">
        <f t="shared" si="9"/>
        <v>159640</v>
      </c>
      <c r="U17" s="3">
        <f t="shared" si="10"/>
        <v>164552</v>
      </c>
      <c r="V17" s="3">
        <f t="shared" si="0"/>
        <v>83350</v>
      </c>
      <c r="W17" s="3">
        <f t="shared" si="11"/>
        <v>91.529694061187755</v>
      </c>
      <c r="X17" s="3">
        <f t="shared" si="12"/>
        <v>97.422915416916609</v>
      </c>
    </row>
    <row r="18" spans="2:24" x14ac:dyDescent="0.35">
      <c r="B18" s="3">
        <v>50</v>
      </c>
      <c r="C18" s="3">
        <v>72</v>
      </c>
      <c r="D18" s="3">
        <v>50000</v>
      </c>
      <c r="E18" s="3">
        <v>30</v>
      </c>
      <c r="F18" s="3">
        <v>15</v>
      </c>
      <c r="G18" s="4">
        <f t="shared" si="1"/>
        <v>16.244751049790043</v>
      </c>
      <c r="H18" s="4">
        <f t="shared" si="2"/>
        <v>21.244751049790043</v>
      </c>
      <c r="I18" s="4">
        <f t="shared" si="3"/>
        <v>6.2447510497900423</v>
      </c>
      <c r="J18" s="3">
        <v>340</v>
      </c>
      <c r="K18" s="3">
        <f t="shared" si="14"/>
        <v>0.44</v>
      </c>
      <c r="L18" s="3">
        <f t="shared" si="15"/>
        <v>1667</v>
      </c>
      <c r="M18" s="3">
        <f t="shared" si="13"/>
        <v>59</v>
      </c>
      <c r="N18" s="3">
        <f t="shared" si="4"/>
        <v>61</v>
      </c>
      <c r="O18" s="3">
        <f t="shared" si="16"/>
        <v>-10070</v>
      </c>
      <c r="P18" s="3">
        <f t="shared" si="5"/>
        <v>64</v>
      </c>
      <c r="Q18" s="3">
        <f t="shared" si="6"/>
        <v>66</v>
      </c>
      <c r="R18" s="3">
        <f t="shared" si="7"/>
        <v>98353</v>
      </c>
      <c r="S18" s="3">
        <f t="shared" si="8"/>
        <v>101687</v>
      </c>
      <c r="T18" s="3">
        <f t="shared" si="9"/>
        <v>21760</v>
      </c>
      <c r="U18" s="3">
        <f t="shared" si="10"/>
        <v>22440</v>
      </c>
      <c r="V18" s="3">
        <f t="shared" si="0"/>
        <v>83350</v>
      </c>
      <c r="W18" s="3">
        <f t="shared" si="11"/>
        <v>-73.893221355728855</v>
      </c>
      <c r="X18" s="3">
        <f t="shared" si="12"/>
        <v>-73.077384523095375</v>
      </c>
    </row>
    <row r="19" spans="2:24" x14ac:dyDescent="0.35">
      <c r="B19" s="3">
        <v>50</v>
      </c>
      <c r="C19" s="3">
        <v>72</v>
      </c>
      <c r="D19" s="3">
        <v>50000</v>
      </c>
      <c r="E19" s="3">
        <v>30</v>
      </c>
      <c r="F19" s="3">
        <v>16</v>
      </c>
      <c r="G19" s="4">
        <f t="shared" si="1"/>
        <v>17.040791841631673</v>
      </c>
      <c r="H19" s="4">
        <f t="shared" si="2"/>
        <v>22.040791841631673</v>
      </c>
      <c r="I19" s="4">
        <f t="shared" si="3"/>
        <v>7.0407918416316733</v>
      </c>
      <c r="J19" s="3">
        <v>210</v>
      </c>
      <c r="K19" s="3">
        <f t="shared" si="14"/>
        <v>0.44</v>
      </c>
      <c r="L19" s="3">
        <f t="shared" si="15"/>
        <v>1667</v>
      </c>
      <c r="M19" s="3">
        <f t="shared" si="13"/>
        <v>59</v>
      </c>
      <c r="N19" s="3">
        <f t="shared" si="4"/>
        <v>62</v>
      </c>
      <c r="O19" s="3">
        <f t="shared" si="16"/>
        <v>-11527</v>
      </c>
      <c r="P19" s="3">
        <f t="shared" si="5"/>
        <v>65</v>
      </c>
      <c r="Q19" s="3">
        <f t="shared" si="6"/>
        <v>68</v>
      </c>
      <c r="R19" s="3">
        <f t="shared" si="7"/>
        <v>98353</v>
      </c>
      <c r="S19" s="3">
        <f t="shared" si="8"/>
        <v>103354</v>
      </c>
      <c r="T19" s="3">
        <f t="shared" si="9"/>
        <v>13650</v>
      </c>
      <c r="U19" s="3">
        <f t="shared" si="10"/>
        <v>14280</v>
      </c>
      <c r="V19" s="3">
        <f t="shared" si="0"/>
        <v>83350</v>
      </c>
      <c r="W19" s="3">
        <f t="shared" si="11"/>
        <v>-83.623275344931017</v>
      </c>
      <c r="X19" s="3">
        <f t="shared" si="12"/>
        <v>-82.867426514697058</v>
      </c>
    </row>
    <row r="20" spans="2:24" x14ac:dyDescent="0.35">
      <c r="B20" s="3">
        <v>50</v>
      </c>
      <c r="C20" s="3">
        <v>72</v>
      </c>
      <c r="D20" s="3">
        <v>50000</v>
      </c>
      <c r="E20" s="3">
        <v>30</v>
      </c>
      <c r="F20" s="3">
        <v>17</v>
      </c>
      <c r="G20" s="4">
        <f t="shared" si="1"/>
        <v>17.91481703659268</v>
      </c>
      <c r="H20" s="4">
        <f t="shared" si="2"/>
        <v>22.91481703659268</v>
      </c>
      <c r="I20" s="4">
        <f t="shared" si="3"/>
        <v>7.9148170365926811</v>
      </c>
      <c r="J20" s="3">
        <v>2345</v>
      </c>
      <c r="K20" s="3">
        <f t="shared" si="14"/>
        <v>0.44</v>
      </c>
      <c r="L20" s="3">
        <f t="shared" si="15"/>
        <v>1667</v>
      </c>
      <c r="M20" s="3">
        <f t="shared" si="13"/>
        <v>59</v>
      </c>
      <c r="N20" s="3">
        <f t="shared" si="4"/>
        <v>62</v>
      </c>
      <c r="O20" s="3">
        <f t="shared" si="16"/>
        <v>-10849</v>
      </c>
      <c r="P20" s="3">
        <f t="shared" si="5"/>
        <v>66</v>
      </c>
      <c r="Q20" s="3">
        <f t="shared" si="6"/>
        <v>69</v>
      </c>
      <c r="R20" s="3">
        <f t="shared" si="7"/>
        <v>98353</v>
      </c>
      <c r="S20" s="3">
        <f t="shared" si="8"/>
        <v>103354</v>
      </c>
      <c r="T20" s="3">
        <f t="shared" si="9"/>
        <v>154770</v>
      </c>
      <c r="U20" s="3">
        <f t="shared" si="10"/>
        <v>161805</v>
      </c>
      <c r="V20" s="3">
        <f t="shared" si="0"/>
        <v>83350</v>
      </c>
      <c r="W20" s="3">
        <f t="shared" si="11"/>
        <v>85.686862627474497</v>
      </c>
      <c r="X20" s="3">
        <f t="shared" si="12"/>
        <v>94.127174565086975</v>
      </c>
    </row>
    <row r="21" spans="2:24" x14ac:dyDescent="0.35">
      <c r="B21" s="3">
        <v>50</v>
      </c>
      <c r="C21" s="3">
        <v>72</v>
      </c>
      <c r="D21" s="3">
        <v>50000</v>
      </c>
      <c r="E21" s="3">
        <v>30</v>
      </c>
      <c r="F21" s="3">
        <v>18</v>
      </c>
      <c r="G21" s="4">
        <f t="shared" si="1"/>
        <v>17.508098380323936</v>
      </c>
      <c r="H21" s="4">
        <f t="shared" si="2"/>
        <v>22.508098380323936</v>
      </c>
      <c r="I21" s="4">
        <f t="shared" si="3"/>
        <v>7.5080983803239354</v>
      </c>
      <c r="J21" s="3">
        <v>890</v>
      </c>
      <c r="K21" s="3">
        <f t="shared" si="14"/>
        <v>0.44</v>
      </c>
      <c r="L21" s="3">
        <f t="shared" si="15"/>
        <v>1667</v>
      </c>
      <c r="M21" s="3">
        <f t="shared" si="13"/>
        <v>59</v>
      </c>
      <c r="N21" s="3">
        <f t="shared" si="4"/>
        <v>62</v>
      </c>
      <c r="O21" s="3">
        <f t="shared" si="16"/>
        <v>-11626</v>
      </c>
      <c r="P21" s="3">
        <f t="shared" si="5"/>
        <v>66</v>
      </c>
      <c r="Q21" s="3">
        <f t="shared" si="6"/>
        <v>68</v>
      </c>
      <c r="R21" s="3">
        <f t="shared" si="7"/>
        <v>98353</v>
      </c>
      <c r="S21" s="3">
        <f t="shared" si="8"/>
        <v>103354</v>
      </c>
      <c r="T21" s="3">
        <f t="shared" si="9"/>
        <v>58740</v>
      </c>
      <c r="U21" s="3">
        <f t="shared" si="10"/>
        <v>60520</v>
      </c>
      <c r="V21" s="3">
        <f t="shared" si="0"/>
        <v>83350</v>
      </c>
      <c r="W21" s="3">
        <f t="shared" si="11"/>
        <v>-29.526094781043792</v>
      </c>
      <c r="X21" s="3">
        <f t="shared" si="12"/>
        <v>-27.390521895620878</v>
      </c>
    </row>
    <row r="22" spans="2:24" x14ac:dyDescent="0.35">
      <c r="B22" s="3">
        <v>50</v>
      </c>
      <c r="C22" s="3">
        <v>72</v>
      </c>
      <c r="D22" s="3">
        <v>50000</v>
      </c>
      <c r="E22" s="3">
        <v>30</v>
      </c>
      <c r="F22" s="3">
        <v>19</v>
      </c>
      <c r="G22" s="4">
        <f t="shared" si="1"/>
        <v>17.974205158968207</v>
      </c>
      <c r="H22" s="4">
        <f t="shared" si="2"/>
        <v>22.974205158968207</v>
      </c>
      <c r="I22" s="4">
        <f t="shared" si="3"/>
        <v>7.9742051589682061</v>
      </c>
      <c r="J22" s="3">
        <v>2170</v>
      </c>
      <c r="K22" s="3">
        <f t="shared" si="14"/>
        <v>0.44</v>
      </c>
      <c r="L22" s="3">
        <f t="shared" si="15"/>
        <v>1667</v>
      </c>
      <c r="M22" s="3">
        <f t="shared" si="13"/>
        <v>59</v>
      </c>
      <c r="N22" s="3">
        <f t="shared" si="4"/>
        <v>62</v>
      </c>
      <c r="O22" s="3">
        <f t="shared" si="16"/>
        <v>-11123</v>
      </c>
      <c r="P22" s="3">
        <f t="shared" si="5"/>
        <v>66</v>
      </c>
      <c r="Q22" s="3">
        <f t="shared" si="6"/>
        <v>69</v>
      </c>
      <c r="R22" s="3">
        <f t="shared" si="7"/>
        <v>98353</v>
      </c>
      <c r="S22" s="3">
        <f t="shared" si="8"/>
        <v>103354</v>
      </c>
      <c r="T22" s="3">
        <f t="shared" si="9"/>
        <v>143220</v>
      </c>
      <c r="U22" s="3">
        <f t="shared" si="10"/>
        <v>149730</v>
      </c>
      <c r="V22" s="3">
        <f t="shared" si="0"/>
        <v>83350</v>
      </c>
      <c r="W22" s="3">
        <f t="shared" si="11"/>
        <v>71.82963407318536</v>
      </c>
      <c r="X22" s="3">
        <f t="shared" si="12"/>
        <v>79.640071985602873</v>
      </c>
    </row>
    <row r="23" spans="2:24" x14ac:dyDescent="0.35">
      <c r="B23" s="3">
        <v>50</v>
      </c>
      <c r="C23" s="3">
        <v>72</v>
      </c>
      <c r="D23" s="3">
        <v>50000</v>
      </c>
      <c r="E23" s="3">
        <v>30</v>
      </c>
      <c r="F23" s="3">
        <v>20</v>
      </c>
      <c r="G23" s="4">
        <f t="shared" si="1"/>
        <v>17.672465506898618</v>
      </c>
      <c r="H23" s="4">
        <f t="shared" si="2"/>
        <v>22.672465506898618</v>
      </c>
      <c r="I23" s="4">
        <f t="shared" si="3"/>
        <v>7.6724655068986198</v>
      </c>
      <c r="J23" s="3">
        <v>1267</v>
      </c>
      <c r="K23" s="3">
        <f t="shared" si="14"/>
        <v>0.44</v>
      </c>
      <c r="L23" s="3">
        <f t="shared" si="15"/>
        <v>1667</v>
      </c>
      <c r="M23" s="3">
        <f t="shared" si="13"/>
        <v>59</v>
      </c>
      <c r="N23" s="3">
        <f t="shared" si="4"/>
        <v>62</v>
      </c>
      <c r="O23" s="3">
        <f t="shared" si="16"/>
        <v>-11523</v>
      </c>
      <c r="P23" s="3">
        <f t="shared" si="5"/>
        <v>66</v>
      </c>
      <c r="Q23" s="3">
        <f t="shared" si="6"/>
        <v>69</v>
      </c>
      <c r="R23" s="3">
        <f t="shared" si="7"/>
        <v>98353</v>
      </c>
      <c r="S23" s="3">
        <f t="shared" si="8"/>
        <v>103354</v>
      </c>
      <c r="T23" s="3">
        <f t="shared" si="9"/>
        <v>83622</v>
      </c>
      <c r="U23" s="3">
        <f t="shared" si="10"/>
        <v>87423</v>
      </c>
      <c r="V23" s="3">
        <f t="shared" si="0"/>
        <v>83350</v>
      </c>
      <c r="W23" s="3">
        <f t="shared" si="11"/>
        <v>0.32633473305338934</v>
      </c>
      <c r="X23" s="3">
        <f t="shared" si="12"/>
        <v>4.8866226754649071</v>
      </c>
    </row>
    <row r="24" spans="2:24" x14ac:dyDescent="0.35">
      <c r="B24" s="3">
        <v>50</v>
      </c>
      <c r="C24" s="3">
        <v>72</v>
      </c>
      <c r="D24" s="3">
        <v>50000</v>
      </c>
      <c r="E24" s="3">
        <v>30</v>
      </c>
      <c r="F24" s="3">
        <v>21</v>
      </c>
      <c r="G24" s="4">
        <f t="shared" si="1"/>
        <v>17.912417516496703</v>
      </c>
      <c r="H24" s="4">
        <f t="shared" si="2"/>
        <v>22.912417516496703</v>
      </c>
      <c r="I24" s="4">
        <f t="shared" si="3"/>
        <v>7.912417516496701</v>
      </c>
      <c r="J24" s="3">
        <v>1346</v>
      </c>
      <c r="K24" s="3">
        <f t="shared" si="14"/>
        <v>0.44</v>
      </c>
      <c r="L24" s="3">
        <f t="shared" si="15"/>
        <v>1667</v>
      </c>
      <c r="M24" s="3">
        <f t="shared" si="13"/>
        <v>59</v>
      </c>
      <c r="N24" s="3">
        <f t="shared" si="4"/>
        <v>62</v>
      </c>
      <c r="O24" s="3">
        <f t="shared" si="16"/>
        <v>-11844</v>
      </c>
      <c r="P24" s="3">
        <f t="shared" si="5"/>
        <v>66</v>
      </c>
      <c r="Q24" s="3">
        <f t="shared" si="6"/>
        <v>69</v>
      </c>
      <c r="R24" s="3">
        <f t="shared" si="7"/>
        <v>98353</v>
      </c>
      <c r="S24" s="3">
        <f t="shared" si="8"/>
        <v>103354</v>
      </c>
      <c r="T24" s="3">
        <f t="shared" si="9"/>
        <v>88836</v>
      </c>
      <c r="U24" s="3">
        <f t="shared" si="10"/>
        <v>92874</v>
      </c>
      <c r="V24" s="3">
        <f t="shared" si="0"/>
        <v>83350</v>
      </c>
      <c r="W24" s="3">
        <f t="shared" si="11"/>
        <v>6.5818836232753446</v>
      </c>
      <c r="X24" s="3">
        <f t="shared" si="12"/>
        <v>11.426514697060588</v>
      </c>
    </row>
    <row r="25" spans="2:24" x14ac:dyDescent="0.35">
      <c r="B25" s="3">
        <v>50</v>
      </c>
      <c r="C25" s="3">
        <v>72</v>
      </c>
      <c r="D25" s="3">
        <v>50000</v>
      </c>
      <c r="E25" s="3">
        <v>30</v>
      </c>
      <c r="F25" s="3">
        <v>22</v>
      </c>
      <c r="G25" s="4">
        <f t="shared" si="1"/>
        <v>18.104979004199159</v>
      </c>
      <c r="H25" s="4">
        <f t="shared" si="2"/>
        <v>23.104979004199159</v>
      </c>
      <c r="I25" s="4">
        <f t="shared" si="3"/>
        <v>8.1049790041991603</v>
      </c>
      <c r="J25" s="3">
        <v>1987</v>
      </c>
      <c r="K25" s="3">
        <f t="shared" si="14"/>
        <v>0.44</v>
      </c>
      <c r="L25" s="3">
        <f t="shared" si="15"/>
        <v>1667</v>
      </c>
      <c r="M25" s="3">
        <f t="shared" si="13"/>
        <v>60</v>
      </c>
      <c r="N25" s="3">
        <f t="shared" si="4"/>
        <v>62</v>
      </c>
      <c r="O25" s="3">
        <f t="shared" si="16"/>
        <v>-11524</v>
      </c>
      <c r="P25" s="3">
        <f t="shared" si="5"/>
        <v>67</v>
      </c>
      <c r="Q25" s="3">
        <f t="shared" si="6"/>
        <v>69</v>
      </c>
      <c r="R25" s="3">
        <f t="shared" si="7"/>
        <v>100020</v>
      </c>
      <c r="S25" s="3">
        <f t="shared" si="8"/>
        <v>103354</v>
      </c>
      <c r="T25" s="3">
        <f t="shared" si="9"/>
        <v>133129</v>
      </c>
      <c r="U25" s="3">
        <f t="shared" si="10"/>
        <v>137103</v>
      </c>
      <c r="V25" s="3">
        <f t="shared" si="0"/>
        <v>83350</v>
      </c>
      <c r="W25" s="3">
        <f t="shared" si="11"/>
        <v>59.722855428914215</v>
      </c>
      <c r="X25" s="3">
        <f t="shared" si="12"/>
        <v>64.490701859628075</v>
      </c>
    </row>
    <row r="26" spans="2:24" x14ac:dyDescent="0.35">
      <c r="B26" s="3">
        <v>50</v>
      </c>
      <c r="C26" s="3">
        <v>72</v>
      </c>
      <c r="D26" s="3">
        <v>50000</v>
      </c>
      <c r="E26" s="3">
        <v>30</v>
      </c>
      <c r="F26" s="3">
        <v>23</v>
      </c>
      <c r="G26" s="4">
        <f t="shared" si="1"/>
        <v>17.913017396520697</v>
      </c>
      <c r="H26" s="4">
        <f t="shared" si="2"/>
        <v>22.913017396520697</v>
      </c>
      <c r="I26" s="4">
        <f t="shared" si="3"/>
        <v>7.9130173965206962</v>
      </c>
      <c r="J26" s="3">
        <v>1972</v>
      </c>
      <c r="K26" s="3">
        <f t="shared" si="14"/>
        <v>0.44</v>
      </c>
      <c r="L26" s="3">
        <f t="shared" si="15"/>
        <v>1667</v>
      </c>
      <c r="M26" s="3">
        <f t="shared" si="13"/>
        <v>59</v>
      </c>
      <c r="N26" s="3">
        <f t="shared" si="4"/>
        <v>62</v>
      </c>
      <c r="O26" s="3">
        <f t="shared" si="16"/>
        <v>-11219</v>
      </c>
      <c r="P26" s="3">
        <f t="shared" si="5"/>
        <v>66</v>
      </c>
      <c r="Q26" s="3">
        <f t="shared" si="6"/>
        <v>69</v>
      </c>
      <c r="R26" s="3">
        <f t="shared" si="7"/>
        <v>98353</v>
      </c>
      <c r="S26" s="3">
        <f t="shared" si="8"/>
        <v>103354</v>
      </c>
      <c r="T26" s="3">
        <f t="shared" si="9"/>
        <v>130152</v>
      </c>
      <c r="U26" s="3">
        <f t="shared" si="10"/>
        <v>136068</v>
      </c>
      <c r="V26" s="3">
        <f t="shared" si="0"/>
        <v>83350</v>
      </c>
      <c r="W26" s="3">
        <f t="shared" si="11"/>
        <v>56.151169766046792</v>
      </c>
      <c r="X26" s="3">
        <f t="shared" si="12"/>
        <v>63.248950209958011</v>
      </c>
    </row>
    <row r="27" spans="2:24" x14ac:dyDescent="0.35">
      <c r="B27" s="3">
        <v>50</v>
      </c>
      <c r="C27" s="3">
        <v>72</v>
      </c>
      <c r="D27" s="3">
        <v>50000</v>
      </c>
      <c r="E27" s="3">
        <v>30</v>
      </c>
      <c r="F27" s="3">
        <v>24</v>
      </c>
      <c r="G27" s="4">
        <f t="shared" si="1"/>
        <v>17.730053989202158</v>
      </c>
      <c r="H27" s="4">
        <f t="shared" si="2"/>
        <v>22.730053989202158</v>
      </c>
      <c r="I27" s="4">
        <f t="shared" si="3"/>
        <v>7.7300539892021591</v>
      </c>
      <c r="J27" s="3">
        <v>2456</v>
      </c>
      <c r="K27" s="3">
        <f t="shared" si="14"/>
        <v>0.44</v>
      </c>
      <c r="L27" s="3">
        <f t="shared" si="15"/>
        <v>1667</v>
      </c>
      <c r="M27" s="3">
        <f t="shared" si="13"/>
        <v>59</v>
      </c>
      <c r="N27" s="3">
        <f t="shared" si="4"/>
        <v>62</v>
      </c>
      <c r="O27" s="3">
        <f t="shared" si="16"/>
        <v>-10430</v>
      </c>
      <c r="P27" s="3">
        <f t="shared" si="5"/>
        <v>66</v>
      </c>
      <c r="Q27" s="3">
        <f t="shared" si="6"/>
        <v>69</v>
      </c>
      <c r="R27" s="3">
        <f t="shared" si="7"/>
        <v>98353</v>
      </c>
      <c r="S27" s="3">
        <f t="shared" si="8"/>
        <v>103354</v>
      </c>
      <c r="T27" s="3">
        <f t="shared" si="9"/>
        <v>162096</v>
      </c>
      <c r="U27" s="3">
        <f t="shared" si="10"/>
        <v>169464</v>
      </c>
      <c r="V27" s="3">
        <f t="shared" si="0"/>
        <v>83350</v>
      </c>
      <c r="W27" s="3">
        <f t="shared" si="11"/>
        <v>94.476304739052182</v>
      </c>
      <c r="X27" s="3">
        <f t="shared" si="12"/>
        <v>103.31613677264546</v>
      </c>
    </row>
    <row r="28" spans="2:24" x14ac:dyDescent="0.35">
      <c r="B28" s="3">
        <v>50</v>
      </c>
      <c r="C28" s="3">
        <v>72</v>
      </c>
      <c r="D28" s="3">
        <v>50000</v>
      </c>
      <c r="E28" s="3">
        <v>30</v>
      </c>
      <c r="F28" s="3">
        <v>25</v>
      </c>
      <c r="G28" s="4">
        <f t="shared" si="1"/>
        <v>17.256748650269948</v>
      </c>
      <c r="H28" s="4">
        <f t="shared" si="2"/>
        <v>22.256748650269948</v>
      </c>
      <c r="I28" s="4">
        <f t="shared" si="3"/>
        <v>7.2567486502699463</v>
      </c>
      <c r="J28" s="3">
        <v>2210</v>
      </c>
      <c r="K28" s="3">
        <f t="shared" si="14"/>
        <v>0.44</v>
      </c>
      <c r="L28" s="3">
        <f t="shared" si="15"/>
        <v>1667</v>
      </c>
      <c r="M28" s="3">
        <f t="shared" si="13"/>
        <v>59</v>
      </c>
      <c r="N28" s="3">
        <f t="shared" si="4"/>
        <v>62</v>
      </c>
      <c r="O28" s="3">
        <f t="shared" ref="O28:O33" si="17">($J28-$L28)+$O27</f>
        <v>-9887</v>
      </c>
      <c r="P28" s="3">
        <f t="shared" si="5"/>
        <v>65</v>
      </c>
      <c r="Q28" s="3">
        <f t="shared" si="6"/>
        <v>68</v>
      </c>
      <c r="R28" s="3">
        <f t="shared" si="7"/>
        <v>98353</v>
      </c>
      <c r="S28" s="3">
        <f t="shared" si="8"/>
        <v>103354</v>
      </c>
      <c r="T28" s="3">
        <f t="shared" si="9"/>
        <v>143650</v>
      </c>
      <c r="U28" s="3">
        <f t="shared" si="10"/>
        <v>150280</v>
      </c>
      <c r="V28" s="3">
        <f t="shared" si="0"/>
        <v>83350</v>
      </c>
      <c r="W28" s="3">
        <f t="shared" si="11"/>
        <v>72.345530893821234</v>
      </c>
      <c r="X28" s="3">
        <f t="shared" si="12"/>
        <v>80.299940011997606</v>
      </c>
    </row>
    <row r="29" spans="2:24" x14ac:dyDescent="0.35">
      <c r="B29" s="3">
        <v>50</v>
      </c>
      <c r="C29" s="3">
        <v>72</v>
      </c>
      <c r="D29" s="3">
        <v>50000</v>
      </c>
      <c r="E29" s="3">
        <v>30</v>
      </c>
      <c r="F29" s="3">
        <v>26</v>
      </c>
      <c r="G29" s="4">
        <f t="shared" si="1"/>
        <v>16.931013797240553</v>
      </c>
      <c r="H29" s="4">
        <f t="shared" si="2"/>
        <v>21.931013797240553</v>
      </c>
      <c r="I29" s="4">
        <f t="shared" si="3"/>
        <v>6.9310137972405519</v>
      </c>
      <c r="J29" s="3">
        <v>2235</v>
      </c>
      <c r="K29" s="3">
        <f t="shared" si="14"/>
        <v>0.44</v>
      </c>
      <c r="L29" s="3">
        <f t="shared" si="15"/>
        <v>1667</v>
      </c>
      <c r="M29" s="3">
        <f t="shared" si="13"/>
        <v>59</v>
      </c>
      <c r="N29" s="3">
        <f t="shared" si="4"/>
        <v>61</v>
      </c>
      <c r="O29" s="3">
        <f t="shared" si="17"/>
        <v>-9319</v>
      </c>
      <c r="P29" s="3">
        <f t="shared" si="5"/>
        <v>65</v>
      </c>
      <c r="Q29" s="3">
        <f t="shared" si="6"/>
        <v>67</v>
      </c>
      <c r="R29" s="3">
        <f t="shared" si="7"/>
        <v>98353</v>
      </c>
      <c r="S29" s="3">
        <f t="shared" si="8"/>
        <v>101687</v>
      </c>
      <c r="T29" s="3">
        <f t="shared" si="9"/>
        <v>145275</v>
      </c>
      <c r="U29" s="3">
        <f t="shared" si="10"/>
        <v>149745</v>
      </c>
      <c r="V29" s="3">
        <f t="shared" si="0"/>
        <v>83350</v>
      </c>
      <c r="W29" s="3">
        <f t="shared" si="11"/>
        <v>74.295140971805637</v>
      </c>
      <c r="X29" s="3">
        <f t="shared" si="12"/>
        <v>79.658068386322739</v>
      </c>
    </row>
    <row r="30" spans="2:24" x14ac:dyDescent="0.35">
      <c r="B30" s="3">
        <v>50</v>
      </c>
      <c r="C30" s="3">
        <v>72</v>
      </c>
      <c r="D30" s="3">
        <v>50000</v>
      </c>
      <c r="E30" s="3">
        <v>30</v>
      </c>
      <c r="F30" s="3">
        <v>27</v>
      </c>
      <c r="G30" s="4">
        <f t="shared" si="1"/>
        <v>16.590281943611277</v>
      </c>
      <c r="H30" s="4">
        <f t="shared" si="2"/>
        <v>21.590281943611277</v>
      </c>
      <c r="I30" s="4">
        <f t="shared" si="3"/>
        <v>6.5902819436112781</v>
      </c>
      <c r="J30" s="3">
        <v>2340</v>
      </c>
      <c r="K30" s="3">
        <f t="shared" si="14"/>
        <v>0.44</v>
      </c>
      <c r="L30" s="3">
        <f t="shared" si="15"/>
        <v>1667</v>
      </c>
      <c r="M30" s="3">
        <f t="shared" si="13"/>
        <v>59</v>
      </c>
      <c r="N30" s="3">
        <f t="shared" si="4"/>
        <v>61</v>
      </c>
      <c r="O30" s="3">
        <f t="shared" si="17"/>
        <v>-8646</v>
      </c>
      <c r="P30" s="3">
        <f t="shared" si="5"/>
        <v>64</v>
      </c>
      <c r="Q30" s="3">
        <f t="shared" si="6"/>
        <v>67</v>
      </c>
      <c r="R30" s="3">
        <f t="shared" si="7"/>
        <v>98353</v>
      </c>
      <c r="S30" s="3">
        <f t="shared" si="8"/>
        <v>101687</v>
      </c>
      <c r="T30" s="3">
        <f t="shared" si="9"/>
        <v>149760</v>
      </c>
      <c r="U30" s="3">
        <f t="shared" si="10"/>
        <v>156780</v>
      </c>
      <c r="V30" s="3">
        <f t="shared" si="0"/>
        <v>83350</v>
      </c>
      <c r="W30" s="3">
        <f t="shared" si="11"/>
        <v>79.676064787042591</v>
      </c>
      <c r="X30" s="3">
        <f t="shared" si="12"/>
        <v>88.098380323935217</v>
      </c>
    </row>
    <row r="31" spans="2:24" x14ac:dyDescent="0.35">
      <c r="B31" s="3">
        <v>50</v>
      </c>
      <c r="C31" s="3">
        <v>72</v>
      </c>
      <c r="D31" s="3">
        <v>50000</v>
      </c>
      <c r="E31" s="3">
        <v>30</v>
      </c>
      <c r="F31" s="3">
        <v>28</v>
      </c>
      <c r="G31" s="4">
        <f t="shared" si="1"/>
        <v>16.186562687462509</v>
      </c>
      <c r="H31" s="4">
        <f t="shared" si="2"/>
        <v>21.186562687462509</v>
      </c>
      <c r="I31" s="4">
        <f t="shared" si="3"/>
        <v>6.1865626874625077</v>
      </c>
      <c r="J31" s="3">
        <v>1754</v>
      </c>
      <c r="K31" s="3">
        <f t="shared" si="14"/>
        <v>0.44</v>
      </c>
      <c r="L31" s="3">
        <f t="shared" si="15"/>
        <v>1667</v>
      </c>
      <c r="M31" s="3">
        <f t="shared" si="13"/>
        <v>59</v>
      </c>
      <c r="N31" s="3">
        <f t="shared" si="4"/>
        <v>61</v>
      </c>
      <c r="O31" s="3">
        <f t="shared" si="17"/>
        <v>-8559</v>
      </c>
      <c r="P31" s="3">
        <f t="shared" si="5"/>
        <v>64</v>
      </c>
      <c r="Q31" s="3">
        <f t="shared" si="6"/>
        <v>66</v>
      </c>
      <c r="R31" s="3">
        <f t="shared" si="7"/>
        <v>98353</v>
      </c>
      <c r="S31" s="3">
        <f t="shared" si="8"/>
        <v>101687</v>
      </c>
      <c r="T31" s="3">
        <f t="shared" si="9"/>
        <v>112256</v>
      </c>
      <c r="U31" s="3">
        <f t="shared" si="10"/>
        <v>115764</v>
      </c>
      <c r="V31" s="3">
        <f t="shared" si="0"/>
        <v>83350</v>
      </c>
      <c r="W31" s="3">
        <f t="shared" si="11"/>
        <v>34.680263947210562</v>
      </c>
      <c r="X31" s="3">
        <f t="shared" si="12"/>
        <v>38.889022195560891</v>
      </c>
    </row>
    <row r="32" spans="2:24" x14ac:dyDescent="0.35">
      <c r="B32" s="3">
        <v>50</v>
      </c>
      <c r="C32" s="3">
        <v>72</v>
      </c>
      <c r="D32" s="3">
        <v>50000</v>
      </c>
      <c r="E32" s="3">
        <v>30</v>
      </c>
      <c r="F32" s="3">
        <v>29</v>
      </c>
      <c r="G32" s="4">
        <f t="shared" si="1"/>
        <v>16.134373125374925</v>
      </c>
      <c r="H32" s="4">
        <f t="shared" si="2"/>
        <v>21.134373125374925</v>
      </c>
      <c r="I32" s="4">
        <f t="shared" si="3"/>
        <v>6.1343731253749247</v>
      </c>
      <c r="J32" s="3">
        <v>1686</v>
      </c>
      <c r="K32" s="3">
        <f t="shared" si="14"/>
        <v>0.44</v>
      </c>
      <c r="L32" s="3">
        <f t="shared" si="15"/>
        <v>1667</v>
      </c>
      <c r="M32" s="3">
        <f t="shared" si="13"/>
        <v>59</v>
      </c>
      <c r="N32" s="3">
        <f t="shared" si="4"/>
        <v>61</v>
      </c>
      <c r="O32" s="3">
        <f t="shared" si="17"/>
        <v>-8540</v>
      </c>
      <c r="P32" s="3">
        <f t="shared" si="5"/>
        <v>64</v>
      </c>
      <c r="Q32" s="3">
        <f t="shared" si="6"/>
        <v>66</v>
      </c>
      <c r="R32" s="3">
        <f t="shared" si="7"/>
        <v>98353</v>
      </c>
      <c r="S32" s="3">
        <f t="shared" si="8"/>
        <v>101687</v>
      </c>
      <c r="T32" s="3">
        <f t="shared" si="9"/>
        <v>107904</v>
      </c>
      <c r="U32" s="3">
        <f t="shared" si="10"/>
        <v>111276</v>
      </c>
      <c r="V32" s="3">
        <f t="shared" si="0"/>
        <v>83350</v>
      </c>
      <c r="W32" s="3">
        <f t="shared" si="11"/>
        <v>29.458908218356328</v>
      </c>
      <c r="X32" s="3">
        <f t="shared" si="12"/>
        <v>33.504499100179963</v>
      </c>
    </row>
    <row r="33" spans="2:24" x14ac:dyDescent="0.35">
      <c r="B33" s="3">
        <v>50</v>
      </c>
      <c r="C33" s="3">
        <v>72</v>
      </c>
      <c r="D33" s="3">
        <v>50000</v>
      </c>
      <c r="E33" s="3">
        <v>30</v>
      </c>
      <c r="F33" s="3">
        <v>30</v>
      </c>
      <c r="G33" s="4">
        <f t="shared" si="1"/>
        <v>16.122975404919018</v>
      </c>
      <c r="H33" s="4">
        <f t="shared" si="2"/>
        <v>21.122975404919018</v>
      </c>
      <c r="I33" s="4">
        <f t="shared" si="3"/>
        <v>6.1229754049190159</v>
      </c>
      <c r="J33" s="3">
        <v>1743</v>
      </c>
      <c r="K33" s="3">
        <f t="shared" si="14"/>
        <v>0.44</v>
      </c>
      <c r="L33" s="3">
        <f t="shared" si="15"/>
        <v>1667</v>
      </c>
      <c r="M33" s="3">
        <f t="shared" si="13"/>
        <v>59</v>
      </c>
      <c r="N33" s="3">
        <f t="shared" si="4"/>
        <v>61</v>
      </c>
      <c r="O33" s="3">
        <f t="shared" si="17"/>
        <v>-8464</v>
      </c>
      <c r="P33" s="3">
        <f t="shared" si="5"/>
        <v>64</v>
      </c>
      <c r="Q33" s="3">
        <f t="shared" si="6"/>
        <v>66</v>
      </c>
      <c r="R33" s="3">
        <f t="shared" si="7"/>
        <v>98353</v>
      </c>
      <c r="S33" s="3">
        <f t="shared" si="8"/>
        <v>101687</v>
      </c>
      <c r="T33" s="3">
        <f t="shared" si="9"/>
        <v>111552</v>
      </c>
      <c r="U33" s="3">
        <f t="shared" si="10"/>
        <v>115038</v>
      </c>
      <c r="V33" s="3">
        <f t="shared" si="0"/>
        <v>83350</v>
      </c>
      <c r="W33" s="3">
        <f t="shared" si="11"/>
        <v>33.835632873425311</v>
      </c>
      <c r="X33" s="3">
        <f t="shared" si="12"/>
        <v>38.017996400719852</v>
      </c>
    </row>
    <row r="34" spans="2:24" x14ac:dyDescent="0.35">
      <c r="B34" s="3"/>
      <c r="C34" s="3"/>
      <c r="D34" s="3"/>
      <c r="E34" s="3"/>
      <c r="F34" s="3"/>
      <c r="G34" s="3"/>
      <c r="H34" s="3"/>
      <c r="I34" s="4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2:24" x14ac:dyDescent="0.35">
      <c r="B35" s="3" t="s">
        <v>18</v>
      </c>
      <c r="C35" s="3"/>
      <c r="D35" s="3"/>
      <c r="E35" s="3"/>
      <c r="F35" s="3"/>
      <c r="G35" s="3"/>
      <c r="H35" s="3"/>
      <c r="I35" s="4"/>
      <c r="J35" s="3">
        <f>SUM(J4:J33)</f>
        <v>41546</v>
      </c>
      <c r="K35" s="3"/>
      <c r="L35" s="3">
        <f>SUM(L4:L33)</f>
        <v>50010</v>
      </c>
      <c r="M35" s="3"/>
      <c r="N35" s="3"/>
      <c r="O35" s="3"/>
      <c r="P35" s="3"/>
      <c r="Q35" s="3"/>
      <c r="R35" s="3">
        <f>SUM(R4:R33)</f>
        <v>2920584</v>
      </c>
      <c r="S35" s="3">
        <f>SUM(S4:S33)</f>
        <v>3042275</v>
      </c>
      <c r="T35" s="3">
        <f>SUM(T4:T33)</f>
        <v>2659764</v>
      </c>
      <c r="U35" s="3">
        <f>SUM(U4:U33)</f>
        <v>2763527</v>
      </c>
      <c r="V35" s="3">
        <f>SUM(V4:V33)</f>
        <v>2500500</v>
      </c>
      <c r="W35" s="3">
        <f>(T35-V35)/V35*100</f>
        <v>6.3692861427714451</v>
      </c>
      <c r="X35" s="3">
        <f>(U35-V35)/V35*100</f>
        <v>10.518976204759047</v>
      </c>
    </row>
    <row r="36" spans="2:24" x14ac:dyDescent="0.35">
      <c r="L36" s="1">
        <f>L35+O33</f>
        <v>41546</v>
      </c>
    </row>
  </sheetData>
  <mergeCells count="2">
    <mergeCell ref="B1:J1"/>
    <mergeCell ref="K1:Q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W66"/>
  <sheetViews>
    <sheetView tabSelected="1" topLeftCell="A55" zoomScale="90" zoomScaleNormal="90" workbookViewId="0">
      <pane xSplit="3" topLeftCell="E1" activePane="topRight" state="frozen"/>
      <selection pane="topRight" activeCell="A58" sqref="A58:XFD58"/>
    </sheetView>
  </sheetViews>
  <sheetFormatPr defaultColWidth="8.7265625" defaultRowHeight="14.5" x14ac:dyDescent="0.35"/>
  <cols>
    <col min="1" max="1" width="3.1796875" style="5" customWidth="1"/>
    <col min="2" max="2" width="43.1796875" style="5" bestFit="1" customWidth="1"/>
    <col min="3" max="3" width="36.1796875" style="5" customWidth="1"/>
    <col min="4" max="4" width="7.7265625" style="5" customWidth="1"/>
    <col min="5" max="5" width="12.453125" style="5" bestFit="1" customWidth="1"/>
    <col min="6" max="6" width="12" style="5" bestFit="1" customWidth="1"/>
    <col min="7" max="7" width="11.453125" style="5" bestFit="1" customWidth="1"/>
    <col min="8" max="8" width="12" style="5" bestFit="1" customWidth="1"/>
    <col min="9" max="10" width="11.453125" style="5" bestFit="1" customWidth="1"/>
    <col min="11" max="12" width="12" style="5" bestFit="1" customWidth="1"/>
    <col min="13" max="13" width="11.453125" style="5" bestFit="1" customWidth="1"/>
    <col min="14" max="16" width="12" style="5" bestFit="1" customWidth="1"/>
    <col min="17" max="26" width="8.7265625" style="5"/>
    <col min="27" max="27" width="12.453125" style="5" bestFit="1" customWidth="1"/>
    <col min="28" max="48" width="8.7265625" style="5"/>
    <col min="49" max="49" width="12.453125" style="5" bestFit="1" customWidth="1"/>
    <col min="50" max="93" width="8.7265625" style="5"/>
    <col min="94" max="94" width="11.1796875" style="5" bestFit="1" customWidth="1"/>
    <col min="95" max="16384" width="8.7265625" style="5"/>
  </cols>
  <sheetData>
    <row r="2" spans="2:101" ht="14.5" customHeight="1" x14ac:dyDescent="0.35">
      <c r="D2" s="5" t="s">
        <v>128</v>
      </c>
      <c r="E2" s="40" t="s">
        <v>265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 t="s">
        <v>264</v>
      </c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 t="s">
        <v>263</v>
      </c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</row>
    <row r="3" spans="2:101" ht="43.5" x14ac:dyDescent="0.35">
      <c r="B3" s="32" t="s">
        <v>83</v>
      </c>
      <c r="C3" s="32" t="s">
        <v>109</v>
      </c>
      <c r="D3" s="19" t="s">
        <v>189</v>
      </c>
      <c r="E3" s="19" t="s">
        <v>147</v>
      </c>
      <c r="F3" s="19" t="s">
        <v>148</v>
      </c>
      <c r="G3" s="19" t="s">
        <v>149</v>
      </c>
      <c r="H3" s="19" t="s">
        <v>150</v>
      </c>
      <c r="I3" s="19" t="s">
        <v>151</v>
      </c>
      <c r="J3" s="19" t="s">
        <v>152</v>
      </c>
      <c r="K3" s="19" t="s">
        <v>153</v>
      </c>
      <c r="L3" s="19" t="s">
        <v>154</v>
      </c>
      <c r="M3" s="19" t="s">
        <v>155</v>
      </c>
      <c r="N3" s="19" t="s">
        <v>156</v>
      </c>
      <c r="O3" s="19" t="s">
        <v>157</v>
      </c>
      <c r="P3" s="19" t="s">
        <v>158</v>
      </c>
      <c r="Q3" s="19" t="s">
        <v>159</v>
      </c>
      <c r="R3" s="19" t="s">
        <v>160</v>
      </c>
      <c r="S3" s="19" t="s">
        <v>161</v>
      </c>
      <c r="T3" s="19" t="s">
        <v>162</v>
      </c>
      <c r="U3" s="19" t="s">
        <v>163</v>
      </c>
      <c r="V3" s="19" t="s">
        <v>164</v>
      </c>
      <c r="W3" s="19" t="s">
        <v>165</v>
      </c>
      <c r="X3" s="19" t="s">
        <v>166</v>
      </c>
      <c r="Y3" s="19" t="s">
        <v>167</v>
      </c>
      <c r="Z3" s="19" t="s">
        <v>168</v>
      </c>
      <c r="AA3" s="19" t="s">
        <v>169</v>
      </c>
      <c r="AB3" s="19" t="s">
        <v>170</v>
      </c>
      <c r="AC3" s="19" t="s">
        <v>171</v>
      </c>
      <c r="AD3" s="19" t="s">
        <v>172</v>
      </c>
      <c r="AE3" s="19" t="s">
        <v>173</v>
      </c>
      <c r="AF3" s="19" t="s">
        <v>174</v>
      </c>
      <c r="AG3" s="19" t="s">
        <v>175</v>
      </c>
      <c r="AH3" s="19" t="s">
        <v>176</v>
      </c>
      <c r="AI3" s="19" t="s">
        <v>177</v>
      </c>
      <c r="AJ3" s="19" t="s">
        <v>178</v>
      </c>
      <c r="AK3" s="19" t="s">
        <v>179</v>
      </c>
      <c r="AL3" s="19" t="s">
        <v>180</v>
      </c>
      <c r="AM3" s="19" t="s">
        <v>181</v>
      </c>
      <c r="AN3" s="19" t="s">
        <v>182</v>
      </c>
      <c r="AO3" s="19" t="s">
        <v>183</v>
      </c>
      <c r="AP3" s="19" t="s">
        <v>184</v>
      </c>
      <c r="AQ3" s="19" t="s">
        <v>185</v>
      </c>
      <c r="AR3" s="19" t="s">
        <v>186</v>
      </c>
      <c r="AS3" s="19" t="s">
        <v>187</v>
      </c>
      <c r="AT3" s="19" t="s">
        <v>188</v>
      </c>
      <c r="AU3" s="19" t="s">
        <v>190</v>
      </c>
      <c r="AV3" s="19" t="s">
        <v>191</v>
      </c>
      <c r="AW3" s="19" t="s">
        <v>192</v>
      </c>
      <c r="AX3" s="19" t="s">
        <v>193</v>
      </c>
      <c r="AY3" s="19" t="s">
        <v>194</v>
      </c>
      <c r="AZ3" s="19" t="s">
        <v>195</v>
      </c>
      <c r="BA3" s="19" t="s">
        <v>196</v>
      </c>
      <c r="BB3" s="19" t="s">
        <v>197</v>
      </c>
      <c r="BC3" s="19" t="s">
        <v>198</v>
      </c>
      <c r="BD3" s="19" t="s">
        <v>199</v>
      </c>
      <c r="BE3" s="19" t="s">
        <v>200</v>
      </c>
      <c r="BF3" s="19" t="s">
        <v>201</v>
      </c>
      <c r="BG3" s="19" t="s">
        <v>202</v>
      </c>
      <c r="BH3" s="19" t="s">
        <v>203</v>
      </c>
      <c r="BI3" s="19" t="s">
        <v>204</v>
      </c>
      <c r="BJ3" s="19" t="s">
        <v>205</v>
      </c>
      <c r="BK3" s="19" t="s">
        <v>206</v>
      </c>
      <c r="BL3" s="19" t="s">
        <v>207</v>
      </c>
      <c r="BM3" s="19" t="s">
        <v>208</v>
      </c>
      <c r="BN3" s="19" t="s">
        <v>209</v>
      </c>
      <c r="BO3" s="19" t="s">
        <v>210</v>
      </c>
      <c r="BP3" s="19" t="s">
        <v>211</v>
      </c>
      <c r="BQ3" s="19" t="s">
        <v>212</v>
      </c>
      <c r="BR3" s="19" t="s">
        <v>213</v>
      </c>
      <c r="BS3" s="19" t="s">
        <v>214</v>
      </c>
      <c r="BT3" s="19" t="s">
        <v>215</v>
      </c>
      <c r="BU3" s="19" t="s">
        <v>216</v>
      </c>
      <c r="BV3" s="19" t="s">
        <v>217</v>
      </c>
      <c r="BW3" s="19" t="s">
        <v>218</v>
      </c>
      <c r="BX3" s="19" t="s">
        <v>219</v>
      </c>
      <c r="BY3" s="19" t="s">
        <v>220</v>
      </c>
      <c r="BZ3" s="19" t="s">
        <v>221</v>
      </c>
      <c r="CA3" s="19" t="s">
        <v>222</v>
      </c>
      <c r="CB3" s="19" t="s">
        <v>223</v>
      </c>
      <c r="CC3" s="19" t="s">
        <v>224</v>
      </c>
      <c r="CD3" s="19" t="s">
        <v>225</v>
      </c>
      <c r="CE3" s="19" t="s">
        <v>226</v>
      </c>
      <c r="CF3" s="19" t="s">
        <v>227</v>
      </c>
      <c r="CG3" s="19" t="s">
        <v>228</v>
      </c>
      <c r="CH3" s="19" t="s">
        <v>229</v>
      </c>
      <c r="CI3" s="19" t="s">
        <v>230</v>
      </c>
      <c r="CJ3" s="19" t="s">
        <v>231</v>
      </c>
      <c r="CK3" s="19" t="s">
        <v>232</v>
      </c>
      <c r="CL3" s="19" t="s">
        <v>233</v>
      </c>
      <c r="CM3" s="19" t="s">
        <v>234</v>
      </c>
      <c r="CN3" s="19" t="s">
        <v>235</v>
      </c>
      <c r="CO3" s="19" t="s">
        <v>236</v>
      </c>
      <c r="CP3" s="19" t="s">
        <v>237</v>
      </c>
      <c r="CQ3" s="12"/>
      <c r="CR3" s="12"/>
      <c r="CS3" s="12"/>
      <c r="CT3" s="12"/>
      <c r="CU3" s="12"/>
      <c r="CV3" s="12"/>
      <c r="CW3" s="12"/>
    </row>
    <row r="4" spans="2:101" x14ac:dyDescent="0.3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</row>
    <row r="5" spans="2:101" x14ac:dyDescent="0.35">
      <c r="B5" s="14" t="s">
        <v>84</v>
      </c>
      <c r="C5" s="14" t="s">
        <v>110</v>
      </c>
      <c r="D5" s="6">
        <v>0</v>
      </c>
      <c r="E5" s="23">
        <v>45</v>
      </c>
      <c r="F5" s="23">
        <v>45</v>
      </c>
      <c r="G5" s="23">
        <v>45</v>
      </c>
      <c r="H5" s="23">
        <v>45</v>
      </c>
      <c r="I5" s="23">
        <v>45</v>
      </c>
      <c r="J5" s="23">
        <v>45</v>
      </c>
      <c r="K5" s="23">
        <v>45</v>
      </c>
      <c r="L5" s="23">
        <v>45</v>
      </c>
      <c r="M5" s="23">
        <v>45</v>
      </c>
      <c r="N5" s="23">
        <v>45</v>
      </c>
      <c r="O5" s="23">
        <v>45</v>
      </c>
      <c r="P5" s="23">
        <v>45</v>
      </c>
      <c r="Q5" s="23">
        <v>45</v>
      </c>
      <c r="R5" s="23">
        <v>45</v>
      </c>
      <c r="S5" s="23">
        <v>45</v>
      </c>
      <c r="T5" s="23">
        <v>45</v>
      </c>
      <c r="U5" s="23">
        <v>45</v>
      </c>
      <c r="V5" s="23">
        <v>45</v>
      </c>
      <c r="W5" s="23">
        <v>45</v>
      </c>
      <c r="X5" s="23">
        <v>45</v>
      </c>
      <c r="Y5" s="23">
        <v>45</v>
      </c>
      <c r="Z5" s="23">
        <v>45</v>
      </c>
      <c r="AA5" s="37">
        <v>49</v>
      </c>
      <c r="AB5" s="37">
        <v>49</v>
      </c>
      <c r="AC5" s="37">
        <v>49</v>
      </c>
      <c r="AD5" s="37">
        <v>49</v>
      </c>
      <c r="AE5" s="37">
        <v>49</v>
      </c>
      <c r="AF5" s="37">
        <v>49</v>
      </c>
      <c r="AG5" s="37">
        <v>49</v>
      </c>
      <c r="AH5" s="37">
        <v>49</v>
      </c>
      <c r="AI5" s="37">
        <v>49</v>
      </c>
      <c r="AJ5" s="37">
        <v>49</v>
      </c>
      <c r="AK5" s="37">
        <v>49</v>
      </c>
      <c r="AL5" s="37">
        <v>49</v>
      </c>
      <c r="AM5" s="37">
        <v>49</v>
      </c>
      <c r="AN5" s="37">
        <v>49</v>
      </c>
      <c r="AO5" s="37">
        <v>49</v>
      </c>
      <c r="AP5" s="37">
        <v>49</v>
      </c>
      <c r="AQ5" s="37">
        <v>49</v>
      </c>
      <c r="AR5" s="37">
        <v>49</v>
      </c>
      <c r="AS5" s="37">
        <v>49</v>
      </c>
      <c r="AT5" s="37">
        <v>49</v>
      </c>
      <c r="AU5" s="37">
        <v>49</v>
      </c>
      <c r="AV5" s="37">
        <v>49</v>
      </c>
      <c r="AW5" s="26">
        <v>52</v>
      </c>
      <c r="AX5" s="26">
        <v>52</v>
      </c>
      <c r="AY5" s="26">
        <v>52</v>
      </c>
      <c r="AZ5" s="26">
        <v>52</v>
      </c>
      <c r="BA5" s="26">
        <v>52</v>
      </c>
      <c r="BB5" s="26">
        <v>52</v>
      </c>
      <c r="BC5" s="26">
        <v>52</v>
      </c>
      <c r="BD5" s="26">
        <v>52</v>
      </c>
      <c r="BE5" s="26">
        <v>52</v>
      </c>
      <c r="BF5" s="26">
        <v>52</v>
      </c>
      <c r="BG5" s="26">
        <v>52</v>
      </c>
      <c r="BH5" s="26">
        <v>52</v>
      </c>
      <c r="BI5" s="26">
        <v>52</v>
      </c>
      <c r="BJ5" s="26">
        <v>52</v>
      </c>
      <c r="BK5" s="26">
        <v>52</v>
      </c>
      <c r="BL5" s="26">
        <v>52</v>
      </c>
      <c r="BM5" s="26">
        <v>52</v>
      </c>
      <c r="BN5" s="26">
        <v>52</v>
      </c>
      <c r="BO5" s="26">
        <v>52</v>
      </c>
      <c r="BP5" s="26">
        <v>52</v>
      </c>
      <c r="BQ5" s="26">
        <v>52</v>
      </c>
      <c r="BR5" s="26">
        <v>52</v>
      </c>
      <c r="BS5" s="26">
        <v>52</v>
      </c>
      <c r="BT5" s="26">
        <v>52</v>
      </c>
      <c r="BU5" s="26">
        <v>52</v>
      </c>
      <c r="BV5" s="26">
        <v>52</v>
      </c>
      <c r="BW5" s="26">
        <v>52</v>
      </c>
      <c r="BX5" s="26">
        <v>52</v>
      </c>
      <c r="BY5" s="26">
        <v>52</v>
      </c>
      <c r="BZ5" s="26">
        <v>52</v>
      </c>
      <c r="CA5" s="26">
        <v>52</v>
      </c>
      <c r="CB5" s="26">
        <v>52</v>
      </c>
      <c r="CC5" s="26">
        <v>52</v>
      </c>
      <c r="CD5" s="26">
        <v>52</v>
      </c>
      <c r="CE5" s="26">
        <v>52</v>
      </c>
      <c r="CF5" s="26">
        <v>52</v>
      </c>
      <c r="CG5" s="26">
        <v>52</v>
      </c>
      <c r="CH5" s="26">
        <v>52</v>
      </c>
      <c r="CI5" s="26">
        <v>52</v>
      </c>
      <c r="CJ5" s="26">
        <v>52</v>
      </c>
      <c r="CK5" s="26">
        <v>52</v>
      </c>
      <c r="CL5" s="26">
        <v>52</v>
      </c>
      <c r="CM5" s="26">
        <v>52</v>
      </c>
      <c r="CN5" s="26">
        <v>52</v>
      </c>
      <c r="CO5" s="26">
        <v>52</v>
      </c>
      <c r="CP5" s="26">
        <v>52</v>
      </c>
    </row>
    <row r="6" spans="2:101" x14ac:dyDescent="0.35">
      <c r="B6" s="14" t="s">
        <v>85</v>
      </c>
      <c r="C6" s="14" t="s">
        <v>110</v>
      </c>
      <c r="D6" s="6">
        <v>0</v>
      </c>
      <c r="E6" s="23">
        <v>75</v>
      </c>
      <c r="F6" s="23">
        <v>75</v>
      </c>
      <c r="G6" s="23">
        <v>75</v>
      </c>
      <c r="H6" s="23">
        <v>75</v>
      </c>
      <c r="I6" s="23">
        <v>75</v>
      </c>
      <c r="J6" s="23">
        <v>75</v>
      </c>
      <c r="K6" s="23">
        <v>75</v>
      </c>
      <c r="L6" s="23">
        <v>75</v>
      </c>
      <c r="M6" s="23">
        <v>75</v>
      </c>
      <c r="N6" s="23">
        <v>75</v>
      </c>
      <c r="O6" s="23">
        <v>75</v>
      </c>
      <c r="P6" s="23">
        <v>75</v>
      </c>
      <c r="Q6" s="23">
        <v>75</v>
      </c>
      <c r="R6" s="23">
        <v>75</v>
      </c>
      <c r="S6" s="23">
        <v>75</v>
      </c>
      <c r="T6" s="23">
        <v>75</v>
      </c>
      <c r="U6" s="23">
        <v>75</v>
      </c>
      <c r="V6" s="23">
        <v>75</v>
      </c>
      <c r="W6" s="23">
        <v>75</v>
      </c>
      <c r="X6" s="23">
        <v>75</v>
      </c>
      <c r="Y6" s="23">
        <v>75</v>
      </c>
      <c r="Z6" s="23">
        <v>75</v>
      </c>
      <c r="AA6" s="37">
        <v>80</v>
      </c>
      <c r="AB6" s="37">
        <v>80</v>
      </c>
      <c r="AC6" s="37">
        <v>80</v>
      </c>
      <c r="AD6" s="37">
        <v>80</v>
      </c>
      <c r="AE6" s="37">
        <v>80</v>
      </c>
      <c r="AF6" s="37">
        <v>80</v>
      </c>
      <c r="AG6" s="37">
        <v>80</v>
      </c>
      <c r="AH6" s="37">
        <v>80</v>
      </c>
      <c r="AI6" s="37">
        <v>80</v>
      </c>
      <c r="AJ6" s="37">
        <v>80</v>
      </c>
      <c r="AK6" s="37">
        <v>80</v>
      </c>
      <c r="AL6" s="37">
        <v>80</v>
      </c>
      <c r="AM6" s="37">
        <v>80</v>
      </c>
      <c r="AN6" s="37">
        <v>80</v>
      </c>
      <c r="AO6" s="37">
        <v>80</v>
      </c>
      <c r="AP6" s="37">
        <v>80</v>
      </c>
      <c r="AQ6" s="37">
        <v>80</v>
      </c>
      <c r="AR6" s="37">
        <v>80</v>
      </c>
      <c r="AS6" s="37">
        <v>80</v>
      </c>
      <c r="AT6" s="37">
        <v>80</v>
      </c>
      <c r="AU6" s="37">
        <v>80</v>
      </c>
      <c r="AV6" s="37">
        <v>80</v>
      </c>
      <c r="AW6" s="26">
        <v>84</v>
      </c>
      <c r="AX6" s="26">
        <v>84</v>
      </c>
      <c r="AY6" s="26">
        <v>84</v>
      </c>
      <c r="AZ6" s="26">
        <v>84</v>
      </c>
      <c r="BA6" s="26">
        <v>84</v>
      </c>
      <c r="BB6" s="26">
        <v>84</v>
      </c>
      <c r="BC6" s="26">
        <v>84</v>
      </c>
      <c r="BD6" s="26">
        <v>84</v>
      </c>
      <c r="BE6" s="26">
        <v>84</v>
      </c>
      <c r="BF6" s="26">
        <v>84</v>
      </c>
      <c r="BG6" s="26">
        <v>84</v>
      </c>
      <c r="BH6" s="26">
        <v>84</v>
      </c>
      <c r="BI6" s="26">
        <v>84</v>
      </c>
      <c r="BJ6" s="26">
        <v>84</v>
      </c>
      <c r="BK6" s="26">
        <v>84</v>
      </c>
      <c r="BL6" s="26">
        <v>84</v>
      </c>
      <c r="BM6" s="26">
        <v>84</v>
      </c>
      <c r="BN6" s="26">
        <v>84</v>
      </c>
      <c r="BO6" s="26">
        <v>84</v>
      </c>
      <c r="BP6" s="26">
        <v>84</v>
      </c>
      <c r="BQ6" s="26">
        <v>84</v>
      </c>
      <c r="BR6" s="26">
        <v>84</v>
      </c>
      <c r="BS6" s="26">
        <v>84</v>
      </c>
      <c r="BT6" s="26">
        <v>84</v>
      </c>
      <c r="BU6" s="26">
        <v>84</v>
      </c>
      <c r="BV6" s="26">
        <v>84</v>
      </c>
      <c r="BW6" s="26">
        <v>84</v>
      </c>
      <c r="BX6" s="26">
        <v>84</v>
      </c>
      <c r="BY6" s="26">
        <v>84</v>
      </c>
      <c r="BZ6" s="26">
        <v>84</v>
      </c>
      <c r="CA6" s="26">
        <v>84</v>
      </c>
      <c r="CB6" s="26">
        <v>84</v>
      </c>
      <c r="CC6" s="26">
        <v>84</v>
      </c>
      <c r="CD6" s="26">
        <v>84</v>
      </c>
      <c r="CE6" s="26">
        <v>84</v>
      </c>
      <c r="CF6" s="26">
        <v>84</v>
      </c>
      <c r="CG6" s="26">
        <v>84</v>
      </c>
      <c r="CH6" s="26">
        <v>84</v>
      </c>
      <c r="CI6" s="26">
        <v>84</v>
      </c>
      <c r="CJ6" s="26">
        <v>84</v>
      </c>
      <c r="CK6" s="26">
        <v>84</v>
      </c>
      <c r="CL6" s="26">
        <v>84</v>
      </c>
      <c r="CM6" s="26">
        <v>84</v>
      </c>
      <c r="CN6" s="26">
        <v>84</v>
      </c>
      <c r="CO6" s="26">
        <v>84</v>
      </c>
      <c r="CP6" s="26">
        <v>84</v>
      </c>
    </row>
    <row r="7" spans="2:101" s="33" customFormat="1" x14ac:dyDescent="0.35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</row>
    <row r="8" spans="2:101" x14ac:dyDescent="0.35">
      <c r="B8" s="14" t="s">
        <v>254</v>
      </c>
      <c r="C8" s="14" t="s">
        <v>110</v>
      </c>
      <c r="D8" s="6"/>
      <c r="E8" s="23">
        <f>$E$6</f>
        <v>75</v>
      </c>
      <c r="F8" s="23">
        <f t="shared" ref="F8:BQ8" si="0">$E$6</f>
        <v>75</v>
      </c>
      <c r="G8" s="23">
        <f t="shared" si="0"/>
        <v>75</v>
      </c>
      <c r="H8" s="23">
        <f t="shared" si="0"/>
        <v>75</v>
      </c>
      <c r="I8" s="23">
        <f t="shared" si="0"/>
        <v>75</v>
      </c>
      <c r="J8" s="23">
        <f t="shared" si="0"/>
        <v>75</v>
      </c>
      <c r="K8" s="23">
        <f t="shared" si="0"/>
        <v>75</v>
      </c>
      <c r="L8" s="23">
        <f t="shared" si="0"/>
        <v>75</v>
      </c>
      <c r="M8" s="23">
        <f t="shared" si="0"/>
        <v>75</v>
      </c>
      <c r="N8" s="23">
        <f t="shared" si="0"/>
        <v>75</v>
      </c>
      <c r="O8" s="23">
        <f t="shared" si="0"/>
        <v>75</v>
      </c>
      <c r="P8" s="23">
        <f t="shared" si="0"/>
        <v>75</v>
      </c>
      <c r="Q8" s="23">
        <f t="shared" si="0"/>
        <v>75</v>
      </c>
      <c r="R8" s="23">
        <f t="shared" si="0"/>
        <v>75</v>
      </c>
      <c r="S8" s="23">
        <f t="shared" si="0"/>
        <v>75</v>
      </c>
      <c r="T8" s="23">
        <f t="shared" si="0"/>
        <v>75</v>
      </c>
      <c r="U8" s="23">
        <f t="shared" si="0"/>
        <v>75</v>
      </c>
      <c r="V8" s="23">
        <f t="shared" si="0"/>
        <v>75</v>
      </c>
      <c r="W8" s="23">
        <f t="shared" si="0"/>
        <v>75</v>
      </c>
      <c r="X8" s="23">
        <f t="shared" si="0"/>
        <v>75</v>
      </c>
      <c r="Y8" s="23">
        <f t="shared" si="0"/>
        <v>75</v>
      </c>
      <c r="Z8" s="23">
        <f t="shared" si="0"/>
        <v>75</v>
      </c>
      <c r="AA8" s="37">
        <f t="shared" si="0"/>
        <v>75</v>
      </c>
      <c r="AB8" s="37">
        <f t="shared" si="0"/>
        <v>75</v>
      </c>
      <c r="AC8" s="37">
        <f t="shared" si="0"/>
        <v>75</v>
      </c>
      <c r="AD8" s="37">
        <f t="shared" si="0"/>
        <v>75</v>
      </c>
      <c r="AE8" s="37">
        <f t="shared" si="0"/>
        <v>75</v>
      </c>
      <c r="AF8" s="37">
        <f t="shared" si="0"/>
        <v>75</v>
      </c>
      <c r="AG8" s="37">
        <f t="shared" si="0"/>
        <v>75</v>
      </c>
      <c r="AH8" s="37">
        <f t="shared" si="0"/>
        <v>75</v>
      </c>
      <c r="AI8" s="37">
        <f t="shared" si="0"/>
        <v>75</v>
      </c>
      <c r="AJ8" s="37">
        <f t="shared" si="0"/>
        <v>75</v>
      </c>
      <c r="AK8" s="37">
        <f t="shared" si="0"/>
        <v>75</v>
      </c>
      <c r="AL8" s="37">
        <f t="shared" si="0"/>
        <v>75</v>
      </c>
      <c r="AM8" s="37">
        <f t="shared" si="0"/>
        <v>75</v>
      </c>
      <c r="AN8" s="37">
        <f t="shared" si="0"/>
        <v>75</v>
      </c>
      <c r="AO8" s="37">
        <f t="shared" si="0"/>
        <v>75</v>
      </c>
      <c r="AP8" s="37">
        <f t="shared" si="0"/>
        <v>75</v>
      </c>
      <c r="AQ8" s="37">
        <f t="shared" si="0"/>
        <v>75</v>
      </c>
      <c r="AR8" s="37">
        <f t="shared" si="0"/>
        <v>75</v>
      </c>
      <c r="AS8" s="37">
        <f t="shared" si="0"/>
        <v>75</v>
      </c>
      <c r="AT8" s="37">
        <f t="shared" si="0"/>
        <v>75</v>
      </c>
      <c r="AU8" s="37">
        <f t="shared" si="0"/>
        <v>75</v>
      </c>
      <c r="AV8" s="37">
        <f t="shared" si="0"/>
        <v>75</v>
      </c>
      <c r="AW8" s="26">
        <f t="shared" si="0"/>
        <v>75</v>
      </c>
      <c r="AX8" s="26">
        <f t="shared" si="0"/>
        <v>75</v>
      </c>
      <c r="AY8" s="26">
        <f t="shared" si="0"/>
        <v>75</v>
      </c>
      <c r="AZ8" s="26">
        <f t="shared" si="0"/>
        <v>75</v>
      </c>
      <c r="BA8" s="26">
        <f t="shared" si="0"/>
        <v>75</v>
      </c>
      <c r="BB8" s="26">
        <f t="shared" si="0"/>
        <v>75</v>
      </c>
      <c r="BC8" s="26">
        <f t="shared" si="0"/>
        <v>75</v>
      </c>
      <c r="BD8" s="26">
        <f t="shared" si="0"/>
        <v>75</v>
      </c>
      <c r="BE8" s="26">
        <f t="shared" si="0"/>
        <v>75</v>
      </c>
      <c r="BF8" s="26">
        <f t="shared" si="0"/>
        <v>75</v>
      </c>
      <c r="BG8" s="26">
        <f t="shared" si="0"/>
        <v>75</v>
      </c>
      <c r="BH8" s="26">
        <f t="shared" si="0"/>
        <v>75</v>
      </c>
      <c r="BI8" s="26">
        <f t="shared" si="0"/>
        <v>75</v>
      </c>
      <c r="BJ8" s="26">
        <f t="shared" si="0"/>
        <v>75</v>
      </c>
      <c r="BK8" s="26">
        <f t="shared" si="0"/>
        <v>75</v>
      </c>
      <c r="BL8" s="26">
        <f t="shared" si="0"/>
        <v>75</v>
      </c>
      <c r="BM8" s="26">
        <f t="shared" si="0"/>
        <v>75</v>
      </c>
      <c r="BN8" s="26">
        <f t="shared" si="0"/>
        <v>75</v>
      </c>
      <c r="BO8" s="26">
        <f t="shared" si="0"/>
        <v>75</v>
      </c>
      <c r="BP8" s="26">
        <f t="shared" si="0"/>
        <v>75</v>
      </c>
      <c r="BQ8" s="26">
        <f t="shared" si="0"/>
        <v>75</v>
      </c>
      <c r="BR8" s="26">
        <f t="shared" ref="BR8:CP8" si="1">$E$6</f>
        <v>75</v>
      </c>
      <c r="BS8" s="26">
        <f t="shared" si="1"/>
        <v>75</v>
      </c>
      <c r="BT8" s="26">
        <f t="shared" si="1"/>
        <v>75</v>
      </c>
      <c r="BU8" s="26">
        <f t="shared" si="1"/>
        <v>75</v>
      </c>
      <c r="BV8" s="26">
        <f t="shared" si="1"/>
        <v>75</v>
      </c>
      <c r="BW8" s="26">
        <f t="shared" si="1"/>
        <v>75</v>
      </c>
      <c r="BX8" s="26">
        <f t="shared" si="1"/>
        <v>75</v>
      </c>
      <c r="BY8" s="26">
        <f t="shared" si="1"/>
        <v>75</v>
      </c>
      <c r="BZ8" s="26">
        <f t="shared" si="1"/>
        <v>75</v>
      </c>
      <c r="CA8" s="26">
        <f t="shared" si="1"/>
        <v>75</v>
      </c>
      <c r="CB8" s="26">
        <f t="shared" si="1"/>
        <v>75</v>
      </c>
      <c r="CC8" s="26">
        <f t="shared" si="1"/>
        <v>75</v>
      </c>
      <c r="CD8" s="26">
        <f t="shared" si="1"/>
        <v>75</v>
      </c>
      <c r="CE8" s="26">
        <f t="shared" si="1"/>
        <v>75</v>
      </c>
      <c r="CF8" s="26">
        <f t="shared" si="1"/>
        <v>75</v>
      </c>
      <c r="CG8" s="26">
        <f t="shared" si="1"/>
        <v>75</v>
      </c>
      <c r="CH8" s="26">
        <f t="shared" si="1"/>
        <v>75</v>
      </c>
      <c r="CI8" s="26">
        <f t="shared" si="1"/>
        <v>75</v>
      </c>
      <c r="CJ8" s="26">
        <f t="shared" si="1"/>
        <v>75</v>
      </c>
      <c r="CK8" s="26">
        <f t="shared" si="1"/>
        <v>75</v>
      </c>
      <c r="CL8" s="26">
        <f t="shared" si="1"/>
        <v>75</v>
      </c>
      <c r="CM8" s="26">
        <f t="shared" si="1"/>
        <v>75</v>
      </c>
      <c r="CN8" s="26">
        <f t="shared" si="1"/>
        <v>75</v>
      </c>
      <c r="CO8" s="26">
        <f t="shared" si="1"/>
        <v>75</v>
      </c>
      <c r="CP8" s="26">
        <f t="shared" si="1"/>
        <v>75</v>
      </c>
    </row>
    <row r="9" spans="2:101" x14ac:dyDescent="0.35">
      <c r="B9" s="14" t="s">
        <v>255</v>
      </c>
      <c r="C9" s="14" t="s">
        <v>110</v>
      </c>
      <c r="D9" s="6"/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37">
        <f>$AA$6</f>
        <v>80</v>
      </c>
      <c r="AB9" s="37">
        <f t="shared" ref="AB9:CM9" si="2">$AA$6</f>
        <v>80</v>
      </c>
      <c r="AC9" s="37">
        <f t="shared" si="2"/>
        <v>80</v>
      </c>
      <c r="AD9" s="37">
        <f t="shared" si="2"/>
        <v>80</v>
      </c>
      <c r="AE9" s="37">
        <f t="shared" si="2"/>
        <v>80</v>
      </c>
      <c r="AF9" s="37">
        <f t="shared" si="2"/>
        <v>80</v>
      </c>
      <c r="AG9" s="37">
        <f t="shared" si="2"/>
        <v>80</v>
      </c>
      <c r="AH9" s="37">
        <f t="shared" si="2"/>
        <v>80</v>
      </c>
      <c r="AI9" s="37">
        <f t="shared" si="2"/>
        <v>80</v>
      </c>
      <c r="AJ9" s="37">
        <f t="shared" si="2"/>
        <v>80</v>
      </c>
      <c r="AK9" s="37">
        <f t="shared" si="2"/>
        <v>80</v>
      </c>
      <c r="AL9" s="37">
        <f t="shared" si="2"/>
        <v>80</v>
      </c>
      <c r="AM9" s="37">
        <f t="shared" si="2"/>
        <v>80</v>
      </c>
      <c r="AN9" s="37">
        <f t="shared" si="2"/>
        <v>80</v>
      </c>
      <c r="AO9" s="37">
        <f t="shared" si="2"/>
        <v>80</v>
      </c>
      <c r="AP9" s="37">
        <f t="shared" si="2"/>
        <v>80</v>
      </c>
      <c r="AQ9" s="37">
        <f t="shared" si="2"/>
        <v>80</v>
      </c>
      <c r="AR9" s="37">
        <f t="shared" si="2"/>
        <v>80</v>
      </c>
      <c r="AS9" s="37">
        <f t="shared" si="2"/>
        <v>80</v>
      </c>
      <c r="AT9" s="37">
        <f t="shared" si="2"/>
        <v>80</v>
      </c>
      <c r="AU9" s="37">
        <f t="shared" si="2"/>
        <v>80</v>
      </c>
      <c r="AV9" s="37">
        <f t="shared" si="2"/>
        <v>80</v>
      </c>
      <c r="AW9" s="26">
        <f t="shared" si="2"/>
        <v>80</v>
      </c>
      <c r="AX9" s="26">
        <f t="shared" si="2"/>
        <v>80</v>
      </c>
      <c r="AY9" s="26">
        <f t="shared" si="2"/>
        <v>80</v>
      </c>
      <c r="AZ9" s="26">
        <f t="shared" si="2"/>
        <v>80</v>
      </c>
      <c r="BA9" s="26">
        <f t="shared" si="2"/>
        <v>80</v>
      </c>
      <c r="BB9" s="26">
        <f t="shared" si="2"/>
        <v>80</v>
      </c>
      <c r="BC9" s="26">
        <f t="shared" si="2"/>
        <v>80</v>
      </c>
      <c r="BD9" s="26">
        <f t="shared" si="2"/>
        <v>80</v>
      </c>
      <c r="BE9" s="26">
        <f t="shared" si="2"/>
        <v>80</v>
      </c>
      <c r="BF9" s="26">
        <f t="shared" si="2"/>
        <v>80</v>
      </c>
      <c r="BG9" s="26">
        <f t="shared" si="2"/>
        <v>80</v>
      </c>
      <c r="BH9" s="26">
        <f t="shared" si="2"/>
        <v>80</v>
      </c>
      <c r="BI9" s="26">
        <f t="shared" si="2"/>
        <v>80</v>
      </c>
      <c r="BJ9" s="26">
        <f t="shared" si="2"/>
        <v>80</v>
      </c>
      <c r="BK9" s="26">
        <f t="shared" si="2"/>
        <v>80</v>
      </c>
      <c r="BL9" s="26">
        <f t="shared" si="2"/>
        <v>80</v>
      </c>
      <c r="BM9" s="26">
        <f t="shared" si="2"/>
        <v>80</v>
      </c>
      <c r="BN9" s="26">
        <f t="shared" si="2"/>
        <v>80</v>
      </c>
      <c r="BO9" s="26">
        <f t="shared" si="2"/>
        <v>80</v>
      </c>
      <c r="BP9" s="26">
        <f t="shared" si="2"/>
        <v>80</v>
      </c>
      <c r="BQ9" s="26">
        <f t="shared" si="2"/>
        <v>80</v>
      </c>
      <c r="BR9" s="26">
        <f t="shared" si="2"/>
        <v>80</v>
      </c>
      <c r="BS9" s="26">
        <f t="shared" si="2"/>
        <v>80</v>
      </c>
      <c r="BT9" s="26">
        <f t="shared" si="2"/>
        <v>80</v>
      </c>
      <c r="BU9" s="26">
        <f t="shared" si="2"/>
        <v>80</v>
      </c>
      <c r="BV9" s="26">
        <f t="shared" si="2"/>
        <v>80</v>
      </c>
      <c r="BW9" s="26">
        <f t="shared" si="2"/>
        <v>80</v>
      </c>
      <c r="BX9" s="26">
        <f t="shared" si="2"/>
        <v>80</v>
      </c>
      <c r="BY9" s="26">
        <f t="shared" si="2"/>
        <v>80</v>
      </c>
      <c r="BZ9" s="26">
        <f t="shared" si="2"/>
        <v>80</v>
      </c>
      <c r="CA9" s="26">
        <f t="shared" si="2"/>
        <v>80</v>
      </c>
      <c r="CB9" s="26">
        <f t="shared" si="2"/>
        <v>80</v>
      </c>
      <c r="CC9" s="26">
        <f t="shared" si="2"/>
        <v>80</v>
      </c>
      <c r="CD9" s="26">
        <f t="shared" si="2"/>
        <v>80</v>
      </c>
      <c r="CE9" s="26">
        <f t="shared" si="2"/>
        <v>80</v>
      </c>
      <c r="CF9" s="26">
        <f t="shared" si="2"/>
        <v>80</v>
      </c>
      <c r="CG9" s="26">
        <f t="shared" si="2"/>
        <v>80</v>
      </c>
      <c r="CH9" s="26">
        <f t="shared" si="2"/>
        <v>80</v>
      </c>
      <c r="CI9" s="26">
        <f t="shared" si="2"/>
        <v>80</v>
      </c>
      <c r="CJ9" s="26">
        <f t="shared" si="2"/>
        <v>80</v>
      </c>
      <c r="CK9" s="26">
        <f t="shared" si="2"/>
        <v>80</v>
      </c>
      <c r="CL9" s="26">
        <f t="shared" si="2"/>
        <v>80</v>
      </c>
      <c r="CM9" s="26">
        <f t="shared" si="2"/>
        <v>80</v>
      </c>
      <c r="CN9" s="26">
        <f t="shared" ref="CN9:CP9" si="3">$AA$6</f>
        <v>80</v>
      </c>
      <c r="CO9" s="26">
        <f t="shared" si="3"/>
        <v>80</v>
      </c>
      <c r="CP9" s="26">
        <f t="shared" si="3"/>
        <v>80</v>
      </c>
    </row>
    <row r="10" spans="2:101" x14ac:dyDescent="0.35">
      <c r="B10" s="14" t="s">
        <v>256</v>
      </c>
      <c r="C10" s="14" t="s">
        <v>110</v>
      </c>
      <c r="D10" s="6"/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37">
        <v>0</v>
      </c>
      <c r="AB10" s="37">
        <v>0</v>
      </c>
      <c r="AC10" s="37">
        <v>0</v>
      </c>
      <c r="AD10" s="37">
        <v>0</v>
      </c>
      <c r="AE10" s="37">
        <v>0</v>
      </c>
      <c r="AF10" s="37">
        <v>0</v>
      </c>
      <c r="AG10" s="37">
        <v>0</v>
      </c>
      <c r="AH10" s="37">
        <v>0</v>
      </c>
      <c r="AI10" s="37">
        <v>0</v>
      </c>
      <c r="AJ10" s="37">
        <v>0</v>
      </c>
      <c r="AK10" s="37">
        <v>0</v>
      </c>
      <c r="AL10" s="37">
        <v>0</v>
      </c>
      <c r="AM10" s="37">
        <v>0</v>
      </c>
      <c r="AN10" s="37">
        <v>0</v>
      </c>
      <c r="AO10" s="37">
        <v>0</v>
      </c>
      <c r="AP10" s="37">
        <v>0</v>
      </c>
      <c r="AQ10" s="37">
        <v>0</v>
      </c>
      <c r="AR10" s="37">
        <v>0</v>
      </c>
      <c r="AS10" s="37">
        <v>0</v>
      </c>
      <c r="AT10" s="37">
        <v>0</v>
      </c>
      <c r="AU10" s="37">
        <v>0</v>
      </c>
      <c r="AV10" s="37">
        <v>0</v>
      </c>
      <c r="AW10" s="26">
        <f>$AW$6</f>
        <v>84</v>
      </c>
      <c r="AX10" s="26">
        <f t="shared" ref="AX10:CP10" si="4">$AW$6</f>
        <v>84</v>
      </c>
      <c r="AY10" s="26">
        <f t="shared" si="4"/>
        <v>84</v>
      </c>
      <c r="AZ10" s="26">
        <f t="shared" si="4"/>
        <v>84</v>
      </c>
      <c r="BA10" s="26">
        <f t="shared" si="4"/>
        <v>84</v>
      </c>
      <c r="BB10" s="26">
        <f t="shared" si="4"/>
        <v>84</v>
      </c>
      <c r="BC10" s="26">
        <f t="shared" si="4"/>
        <v>84</v>
      </c>
      <c r="BD10" s="26">
        <f t="shared" si="4"/>
        <v>84</v>
      </c>
      <c r="BE10" s="26">
        <f t="shared" si="4"/>
        <v>84</v>
      </c>
      <c r="BF10" s="26">
        <f t="shared" si="4"/>
        <v>84</v>
      </c>
      <c r="BG10" s="26">
        <f t="shared" si="4"/>
        <v>84</v>
      </c>
      <c r="BH10" s="26">
        <f t="shared" si="4"/>
        <v>84</v>
      </c>
      <c r="BI10" s="26">
        <f t="shared" si="4"/>
        <v>84</v>
      </c>
      <c r="BJ10" s="26">
        <f t="shared" si="4"/>
        <v>84</v>
      </c>
      <c r="BK10" s="26">
        <f t="shared" si="4"/>
        <v>84</v>
      </c>
      <c r="BL10" s="26">
        <f t="shared" si="4"/>
        <v>84</v>
      </c>
      <c r="BM10" s="26">
        <f t="shared" si="4"/>
        <v>84</v>
      </c>
      <c r="BN10" s="26">
        <f t="shared" si="4"/>
        <v>84</v>
      </c>
      <c r="BO10" s="26">
        <f t="shared" si="4"/>
        <v>84</v>
      </c>
      <c r="BP10" s="26">
        <f t="shared" si="4"/>
        <v>84</v>
      </c>
      <c r="BQ10" s="26">
        <f t="shared" si="4"/>
        <v>84</v>
      </c>
      <c r="BR10" s="26">
        <f t="shared" si="4"/>
        <v>84</v>
      </c>
      <c r="BS10" s="26">
        <f t="shared" si="4"/>
        <v>84</v>
      </c>
      <c r="BT10" s="26">
        <f t="shared" si="4"/>
        <v>84</v>
      </c>
      <c r="BU10" s="26">
        <f t="shared" si="4"/>
        <v>84</v>
      </c>
      <c r="BV10" s="26">
        <f t="shared" si="4"/>
        <v>84</v>
      </c>
      <c r="BW10" s="26">
        <f t="shared" si="4"/>
        <v>84</v>
      </c>
      <c r="BX10" s="26">
        <f t="shared" si="4"/>
        <v>84</v>
      </c>
      <c r="BY10" s="26">
        <f t="shared" si="4"/>
        <v>84</v>
      </c>
      <c r="BZ10" s="26">
        <f t="shared" si="4"/>
        <v>84</v>
      </c>
      <c r="CA10" s="26">
        <f t="shared" si="4"/>
        <v>84</v>
      </c>
      <c r="CB10" s="26">
        <f t="shared" si="4"/>
        <v>84</v>
      </c>
      <c r="CC10" s="26">
        <f t="shared" si="4"/>
        <v>84</v>
      </c>
      <c r="CD10" s="26">
        <f t="shared" si="4"/>
        <v>84</v>
      </c>
      <c r="CE10" s="26">
        <f t="shared" si="4"/>
        <v>84</v>
      </c>
      <c r="CF10" s="26">
        <f t="shared" si="4"/>
        <v>84</v>
      </c>
      <c r="CG10" s="26">
        <f t="shared" si="4"/>
        <v>84</v>
      </c>
      <c r="CH10" s="26">
        <f t="shared" si="4"/>
        <v>84</v>
      </c>
      <c r="CI10" s="26">
        <f t="shared" si="4"/>
        <v>84</v>
      </c>
      <c r="CJ10" s="26">
        <f t="shared" si="4"/>
        <v>84</v>
      </c>
      <c r="CK10" s="26">
        <f t="shared" si="4"/>
        <v>84</v>
      </c>
      <c r="CL10" s="26">
        <f t="shared" si="4"/>
        <v>84</v>
      </c>
      <c r="CM10" s="26">
        <f t="shared" si="4"/>
        <v>84</v>
      </c>
      <c r="CN10" s="26">
        <f t="shared" si="4"/>
        <v>84</v>
      </c>
      <c r="CO10" s="26">
        <f t="shared" si="4"/>
        <v>84</v>
      </c>
      <c r="CP10" s="26">
        <f t="shared" si="4"/>
        <v>84</v>
      </c>
    </row>
    <row r="11" spans="2:101" s="33" customFormat="1" x14ac:dyDescent="0.35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</row>
    <row r="12" spans="2:101" ht="29" x14ac:dyDescent="0.35">
      <c r="B12" s="14" t="s">
        <v>125</v>
      </c>
      <c r="C12" s="15" t="s">
        <v>124</v>
      </c>
      <c r="D12" s="6">
        <v>0</v>
      </c>
      <c r="E12" s="23">
        <v>6</v>
      </c>
      <c r="F12" s="23">
        <v>6</v>
      </c>
      <c r="G12" s="23">
        <v>7</v>
      </c>
      <c r="H12" s="23">
        <v>7</v>
      </c>
      <c r="I12" s="23">
        <v>7</v>
      </c>
      <c r="J12" s="23">
        <v>8</v>
      </c>
      <c r="K12" s="23">
        <v>8</v>
      </c>
      <c r="L12" s="23">
        <v>8</v>
      </c>
      <c r="M12" s="23">
        <v>8</v>
      </c>
      <c r="N12" s="23">
        <v>8</v>
      </c>
      <c r="O12" s="23">
        <v>8</v>
      </c>
      <c r="P12" s="23">
        <v>8</v>
      </c>
      <c r="Q12" s="23">
        <v>8</v>
      </c>
      <c r="R12" s="23">
        <v>8</v>
      </c>
      <c r="S12" s="23">
        <v>8</v>
      </c>
      <c r="T12" s="23">
        <v>8</v>
      </c>
      <c r="U12" s="23">
        <v>8</v>
      </c>
      <c r="V12" s="23">
        <v>8</v>
      </c>
      <c r="W12" s="23">
        <v>8</v>
      </c>
      <c r="X12" s="23">
        <v>8</v>
      </c>
      <c r="Y12" s="23">
        <v>8</v>
      </c>
      <c r="Z12" s="23">
        <v>8</v>
      </c>
      <c r="AA12" s="37">
        <v>8</v>
      </c>
      <c r="AB12" s="37">
        <v>8</v>
      </c>
      <c r="AC12" s="37">
        <v>8</v>
      </c>
      <c r="AD12" s="37">
        <v>8</v>
      </c>
      <c r="AE12" s="37">
        <v>8</v>
      </c>
      <c r="AF12" s="37">
        <v>8</v>
      </c>
      <c r="AG12" s="37">
        <v>8</v>
      </c>
      <c r="AH12" s="37">
        <v>8</v>
      </c>
      <c r="AI12" s="37">
        <v>8</v>
      </c>
      <c r="AJ12" s="37">
        <v>8</v>
      </c>
      <c r="AK12" s="37">
        <v>8</v>
      </c>
      <c r="AL12" s="37">
        <v>8</v>
      </c>
      <c r="AM12" s="37">
        <v>8</v>
      </c>
      <c r="AN12" s="37">
        <v>8</v>
      </c>
      <c r="AO12" s="37">
        <v>8</v>
      </c>
      <c r="AP12" s="37">
        <v>8</v>
      </c>
      <c r="AQ12" s="37">
        <v>8</v>
      </c>
      <c r="AR12" s="37">
        <v>8</v>
      </c>
      <c r="AS12" s="37">
        <v>8</v>
      </c>
      <c r="AT12" s="37">
        <v>8</v>
      </c>
      <c r="AU12" s="37">
        <v>8</v>
      </c>
      <c r="AV12" s="37">
        <v>8</v>
      </c>
      <c r="AW12" s="26">
        <v>8</v>
      </c>
      <c r="AX12" s="26">
        <v>8</v>
      </c>
      <c r="AY12" s="26">
        <v>8</v>
      </c>
      <c r="AZ12" s="26">
        <v>8</v>
      </c>
      <c r="BA12" s="26">
        <v>8</v>
      </c>
      <c r="BB12" s="26">
        <v>8</v>
      </c>
      <c r="BC12" s="26">
        <v>8</v>
      </c>
      <c r="BD12" s="26">
        <v>8</v>
      </c>
      <c r="BE12" s="26">
        <v>8</v>
      </c>
      <c r="BF12" s="26">
        <v>8</v>
      </c>
      <c r="BG12" s="26">
        <v>8</v>
      </c>
      <c r="BH12" s="26">
        <v>8</v>
      </c>
      <c r="BI12" s="26">
        <v>8</v>
      </c>
      <c r="BJ12" s="26">
        <v>8</v>
      </c>
      <c r="BK12" s="26">
        <v>8</v>
      </c>
      <c r="BL12" s="26">
        <v>8</v>
      </c>
      <c r="BM12" s="26">
        <v>8</v>
      </c>
      <c r="BN12" s="26">
        <v>8</v>
      </c>
      <c r="BO12" s="26">
        <v>8</v>
      </c>
      <c r="BP12" s="26">
        <v>8</v>
      </c>
      <c r="BQ12" s="26">
        <v>8</v>
      </c>
      <c r="BR12" s="26">
        <v>8</v>
      </c>
      <c r="BS12" s="26">
        <v>8</v>
      </c>
      <c r="BT12" s="26">
        <v>8</v>
      </c>
      <c r="BU12" s="26">
        <v>8</v>
      </c>
      <c r="BV12" s="26">
        <v>8</v>
      </c>
      <c r="BW12" s="26">
        <v>8</v>
      </c>
      <c r="BX12" s="26">
        <v>8</v>
      </c>
      <c r="BY12" s="26">
        <v>8</v>
      </c>
      <c r="BZ12" s="26">
        <v>8</v>
      </c>
      <c r="CA12" s="26">
        <v>8</v>
      </c>
      <c r="CB12" s="26">
        <v>8</v>
      </c>
      <c r="CC12" s="26">
        <v>8</v>
      </c>
      <c r="CD12" s="26">
        <v>8</v>
      </c>
      <c r="CE12" s="26">
        <v>8</v>
      </c>
      <c r="CF12" s="26">
        <v>8</v>
      </c>
      <c r="CG12" s="26">
        <v>8</v>
      </c>
      <c r="CH12" s="26">
        <v>8</v>
      </c>
      <c r="CI12" s="26">
        <v>8</v>
      </c>
      <c r="CJ12" s="26">
        <v>8</v>
      </c>
      <c r="CK12" s="26">
        <v>8</v>
      </c>
      <c r="CL12" s="26">
        <v>8</v>
      </c>
      <c r="CM12" s="26">
        <v>8</v>
      </c>
      <c r="CN12" s="26">
        <v>8</v>
      </c>
      <c r="CO12" s="26">
        <v>8</v>
      </c>
      <c r="CP12" s="26">
        <v>8</v>
      </c>
    </row>
    <row r="13" spans="2:101" ht="58" x14ac:dyDescent="0.35">
      <c r="B13" s="6" t="s">
        <v>123</v>
      </c>
      <c r="C13" s="15" t="s">
        <v>141</v>
      </c>
      <c r="D13" s="6">
        <v>0</v>
      </c>
      <c r="E13" s="23">
        <f>(E15/1000)*E45*E12</f>
        <v>0</v>
      </c>
      <c r="F13" s="23">
        <f>F15/1000*F45*F12</f>
        <v>17550</v>
      </c>
      <c r="G13" s="23">
        <f>G15/1000*G45*G12</f>
        <v>0</v>
      </c>
      <c r="H13" s="23">
        <f>H15/1000*H45*H12</f>
        <v>0</v>
      </c>
      <c r="I13" s="23">
        <f>I15/1000*I45*I12</f>
        <v>0</v>
      </c>
      <c r="J13" s="23">
        <f>J15/1000*J45*J12</f>
        <v>28800</v>
      </c>
      <c r="K13" s="23">
        <f>K15/1000*K45*K12</f>
        <v>6600</v>
      </c>
      <c r="L13" s="23">
        <f>L15/1000*L45*L12</f>
        <v>4200</v>
      </c>
      <c r="M13" s="23">
        <f>M15/1000*M45*M12</f>
        <v>0</v>
      </c>
      <c r="N13" s="23">
        <f>N15/1000*N45*N12</f>
        <v>13200</v>
      </c>
      <c r="O13" s="23">
        <f>O15/1000*O45*O12</f>
        <v>10200</v>
      </c>
      <c r="P13" s="23">
        <f>P15/1000*P45*P12</f>
        <v>0</v>
      </c>
      <c r="Q13" s="23">
        <f>Q15/1000*Q45*Q12</f>
        <v>13800</v>
      </c>
      <c r="R13" s="23">
        <f>R15/1000*R45*R12</f>
        <v>10800</v>
      </c>
      <c r="S13" s="23">
        <f>S15/1000*S45*S12</f>
        <v>6600</v>
      </c>
      <c r="T13" s="23">
        <f>T15/1000*T45*T12</f>
        <v>20400</v>
      </c>
      <c r="U13" s="23">
        <f>U15/1000*U45*U12</f>
        <v>0</v>
      </c>
      <c r="V13" s="23">
        <f>V15/1000*V45*V12</f>
        <v>0</v>
      </c>
      <c r="W13" s="23">
        <f>W15/1000*W45*W12</f>
        <v>19200</v>
      </c>
      <c r="X13" s="23">
        <f>X15/1000*X45*X12</f>
        <v>26400</v>
      </c>
      <c r="Y13" s="23">
        <f>Y15/1000*Y45*Y12</f>
        <v>0</v>
      </c>
      <c r="Z13" s="23">
        <f>Z15/1000*Z45*Z12</f>
        <v>0</v>
      </c>
      <c r="AA13" s="37">
        <f>AA15/1000*AA45*AA12</f>
        <v>0</v>
      </c>
      <c r="AB13" s="37">
        <f>AB15/1000*AB45*AB12</f>
        <v>17920</v>
      </c>
      <c r="AC13" s="37">
        <f>AC15/1000*AC45*AC12</f>
        <v>17920</v>
      </c>
      <c r="AD13" s="37">
        <f>AD15/1000*AD45*AD12</f>
        <v>0</v>
      </c>
      <c r="AE13" s="37">
        <f>AE15/1000*AE45*AE12</f>
        <v>0</v>
      </c>
      <c r="AF13" s="37">
        <f>AF15/1000*AF45*AF12</f>
        <v>5760</v>
      </c>
      <c r="AG13" s="37">
        <f>AG15/1000*AG45*AG12</f>
        <v>18560</v>
      </c>
      <c r="AH13" s="37">
        <f>AH15/1000*AH45*AH12</f>
        <v>9600</v>
      </c>
      <c r="AI13" s="37">
        <f>AI15/1000*AI45*AI12</f>
        <v>7680</v>
      </c>
      <c r="AJ13" s="37">
        <f>AJ15/1000*AJ45*AJ12</f>
        <v>7680</v>
      </c>
      <c r="AK13" s="37">
        <f>AK15/1000*AK45*AK12</f>
        <v>21120</v>
      </c>
      <c r="AL13" s="37">
        <f>AL15/1000*AL45*AL12</f>
        <v>0</v>
      </c>
      <c r="AM13" s="37">
        <f>AM15/1000*AM45*AM12</f>
        <v>24960</v>
      </c>
      <c r="AN13" s="37">
        <f>AN15/1000*AN45*AN12</f>
        <v>51840</v>
      </c>
      <c r="AO13" s="37">
        <f>AO15/1000*AO45*AO12</f>
        <v>24320</v>
      </c>
      <c r="AP13" s="37">
        <f>AP15/1000*AP45*AP12</f>
        <v>13440</v>
      </c>
      <c r="AQ13" s="37">
        <f>AQ15/1000*AQ45*AQ12</f>
        <v>30720</v>
      </c>
      <c r="AR13" s="37">
        <f>AR15/1000*AR45*AR12</f>
        <v>21120</v>
      </c>
      <c r="AS13" s="37">
        <f>AS15/1000*AS45*AS12</f>
        <v>32639.999999999996</v>
      </c>
      <c r="AT13" s="37">
        <f>AT15/1000*AT45*AT12</f>
        <v>0</v>
      </c>
      <c r="AU13" s="37">
        <f>AU15/1000*AU45*AU12</f>
        <v>0</v>
      </c>
      <c r="AV13" s="37">
        <f>AV15/1000*AV45*AV12</f>
        <v>7040</v>
      </c>
      <c r="AW13" s="26">
        <f>AW15/1000*AW45*AW12</f>
        <v>8736</v>
      </c>
      <c r="AX13" s="26">
        <f>AX15/1000*AX45*AX12</f>
        <v>0</v>
      </c>
      <c r="AY13" s="26">
        <f>AY15/1000*AY45*AY12</f>
        <v>0</v>
      </c>
      <c r="AZ13" s="26">
        <f>AZ15/1000*AZ45*AZ12</f>
        <v>0</v>
      </c>
      <c r="BA13" s="26">
        <f>BA15/1000*BA45*BA12</f>
        <v>0</v>
      </c>
      <c r="BB13" s="26">
        <f>BB15/1000*BB45*BB12</f>
        <v>6047.9999999999991</v>
      </c>
      <c r="BC13" s="26">
        <f>IF(BC15/1000*BC45*BC12,0)</f>
        <v>0</v>
      </c>
      <c r="BD13" s="26">
        <f>BD15/1000*BD45*BD12</f>
        <v>0</v>
      </c>
      <c r="BE13" s="26">
        <f>BE15/1000*BE45*BE12</f>
        <v>0</v>
      </c>
      <c r="BF13" s="26">
        <f>BF15/1000*BF45*BF12</f>
        <v>0</v>
      </c>
      <c r="BG13" s="26">
        <f>BG15/1000*BG45*BG12</f>
        <v>0</v>
      </c>
      <c r="BH13" s="26">
        <f>BH15/1000*BH45*BH12</f>
        <v>11424</v>
      </c>
      <c r="BI13" s="26">
        <f>BI15/1000*BI45*BI12</f>
        <v>7392</v>
      </c>
      <c r="BJ13" s="26">
        <f>BJ15/1000*BJ45*BJ12</f>
        <v>3360</v>
      </c>
      <c r="BK13" s="26">
        <f>BK15/1000*BK45*BK12</f>
        <v>2016</v>
      </c>
      <c r="BL13" s="26">
        <f>BL15/1000*BL45*BL12</f>
        <v>6047.9999999999991</v>
      </c>
      <c r="BM13" s="26">
        <f>BM15/1000*BM45*BM12</f>
        <v>0</v>
      </c>
      <c r="BN13" s="26">
        <f>BN15/1000*BN45*BN12</f>
        <v>0</v>
      </c>
      <c r="BO13" s="26">
        <f>BO15/1000*BO45*BO12</f>
        <v>0</v>
      </c>
      <c r="BP13" s="26">
        <f>BP15/1000*BP45*BP12</f>
        <v>9408</v>
      </c>
      <c r="BQ13" s="26">
        <f>BQ15/1000*BQ45*BQ12</f>
        <v>8736</v>
      </c>
      <c r="BR13" s="26">
        <f>BR15/1000*BR45*BR12</f>
        <v>9408</v>
      </c>
      <c r="BS13" s="26">
        <f>BS15/1000*BS45*BS12</f>
        <v>1344</v>
      </c>
      <c r="BT13" s="26">
        <f>BT15/1000*BT45*BT12</f>
        <v>5376</v>
      </c>
      <c r="BU13" s="26">
        <f>BU15/1000*BU45*BU12</f>
        <v>0</v>
      </c>
      <c r="BV13" s="26">
        <f>BV15/1000*BV45*BV12</f>
        <v>0</v>
      </c>
      <c r="BW13" s="26">
        <f>BW15/1000*BW45*BW12</f>
        <v>672</v>
      </c>
      <c r="BX13" s="26">
        <f>BX15/1000*BX45*BX12</f>
        <v>12095.999999999998</v>
      </c>
      <c r="BY13" s="26">
        <f>BY15/1000*BY45*BY12</f>
        <v>12768</v>
      </c>
      <c r="BZ13" s="26">
        <f>BZ15/1000*BZ45*BZ12</f>
        <v>7392</v>
      </c>
      <c r="CA13" s="26">
        <f>CA15/1000*CA45*CA12</f>
        <v>0</v>
      </c>
      <c r="CB13" s="26">
        <f>CB15/1000*CB45*CB12</f>
        <v>2016</v>
      </c>
      <c r="CC13" s="26">
        <f>CC15/1000*CC45*CC12</f>
        <v>0</v>
      </c>
      <c r="CD13" s="26">
        <f>CD15/1000*CD45*CD12</f>
        <v>5376</v>
      </c>
      <c r="CE13" s="26">
        <f>CE15/1000*CE45*CE12</f>
        <v>8064</v>
      </c>
      <c r="CF13" s="26">
        <f>CF15/1000*CF45*CF12</f>
        <v>8064</v>
      </c>
      <c r="CG13" s="26">
        <f>CG15/1000*CG45*CG12</f>
        <v>4704</v>
      </c>
      <c r="CH13" s="26">
        <f>CH15/1000*CH45*CH12</f>
        <v>4704</v>
      </c>
      <c r="CI13" s="26">
        <f>CI15/1000*CI45*CI12</f>
        <v>0</v>
      </c>
      <c r="CJ13" s="26">
        <f>CJ15/1000*CJ45*CJ12</f>
        <v>4032</v>
      </c>
      <c r="CK13" s="26">
        <f>CK15/1000*CK45*CK12</f>
        <v>0</v>
      </c>
      <c r="CL13" s="26">
        <f>CL15/1000*CL45*CL12</f>
        <v>2688</v>
      </c>
      <c r="CM13" s="26">
        <f>CM15/1000*CM45*CM12</f>
        <v>0</v>
      </c>
      <c r="CN13" s="26">
        <f>CN15/1000*CN45*CN12</f>
        <v>5376</v>
      </c>
      <c r="CO13" s="26">
        <f>CO15/1000*CO45*CO12</f>
        <v>6047.9999999999991</v>
      </c>
      <c r="CP13" s="26">
        <f>CP15/1000*CP45*CP12</f>
        <v>0</v>
      </c>
    </row>
    <row r="14" spans="2:101" s="33" customFormat="1" x14ac:dyDescent="0.3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</row>
    <row r="15" spans="2:101" x14ac:dyDescent="0.35">
      <c r="B15" s="14" t="s">
        <v>87</v>
      </c>
      <c r="C15" s="14" t="s">
        <v>110</v>
      </c>
      <c r="D15" s="6">
        <v>0</v>
      </c>
      <c r="E15" s="23">
        <v>0</v>
      </c>
      <c r="F15" s="23">
        <v>39</v>
      </c>
      <c r="G15" s="23">
        <v>0</v>
      </c>
      <c r="H15" s="23">
        <v>0</v>
      </c>
      <c r="I15" s="23">
        <v>0</v>
      </c>
      <c r="J15" s="23">
        <v>48</v>
      </c>
      <c r="K15" s="23">
        <v>11</v>
      </c>
      <c r="L15" s="23">
        <v>7</v>
      </c>
      <c r="M15" s="23">
        <v>0</v>
      </c>
      <c r="N15" s="23">
        <v>22</v>
      </c>
      <c r="O15" s="23">
        <v>17</v>
      </c>
      <c r="P15" s="23">
        <v>0</v>
      </c>
      <c r="Q15" s="23">
        <v>23</v>
      </c>
      <c r="R15" s="23">
        <v>18</v>
      </c>
      <c r="S15" s="23">
        <v>11</v>
      </c>
      <c r="T15" s="23">
        <v>34</v>
      </c>
      <c r="U15" s="23">
        <v>0</v>
      </c>
      <c r="V15" s="23">
        <v>0</v>
      </c>
      <c r="W15" s="23">
        <v>32</v>
      </c>
      <c r="X15" s="23">
        <v>44</v>
      </c>
      <c r="Y15" s="23">
        <v>0</v>
      </c>
      <c r="Z15" s="23">
        <v>0</v>
      </c>
      <c r="AA15" s="37">
        <v>0</v>
      </c>
      <c r="AB15" s="37">
        <v>28</v>
      </c>
      <c r="AC15" s="37">
        <v>28</v>
      </c>
      <c r="AD15" s="37">
        <v>0</v>
      </c>
      <c r="AE15" s="37">
        <v>0</v>
      </c>
      <c r="AF15" s="37">
        <v>9</v>
      </c>
      <c r="AG15" s="37">
        <v>29</v>
      </c>
      <c r="AH15" s="37">
        <v>15</v>
      </c>
      <c r="AI15" s="37">
        <v>12</v>
      </c>
      <c r="AJ15" s="37">
        <v>12</v>
      </c>
      <c r="AK15" s="37">
        <v>33</v>
      </c>
      <c r="AL15" s="37">
        <v>0</v>
      </c>
      <c r="AM15" s="37">
        <v>39</v>
      </c>
      <c r="AN15" s="37">
        <v>81</v>
      </c>
      <c r="AO15" s="37">
        <v>38</v>
      </c>
      <c r="AP15" s="37">
        <v>21</v>
      </c>
      <c r="AQ15" s="37">
        <v>48</v>
      </c>
      <c r="AR15" s="37">
        <v>33</v>
      </c>
      <c r="AS15" s="37">
        <v>51</v>
      </c>
      <c r="AT15" s="37">
        <v>0</v>
      </c>
      <c r="AU15" s="37">
        <v>0</v>
      </c>
      <c r="AV15" s="37">
        <v>11</v>
      </c>
      <c r="AW15" s="26">
        <v>13</v>
      </c>
      <c r="AX15" s="26">
        <v>0</v>
      </c>
      <c r="AY15" s="26">
        <v>0</v>
      </c>
      <c r="AZ15" s="26">
        <v>0</v>
      </c>
      <c r="BA15" s="26">
        <v>0</v>
      </c>
      <c r="BB15" s="26">
        <v>9</v>
      </c>
      <c r="BC15" s="26">
        <v>23</v>
      </c>
      <c r="BD15" s="26">
        <v>0</v>
      </c>
      <c r="BE15" s="26">
        <v>0</v>
      </c>
      <c r="BF15" s="26">
        <v>0</v>
      </c>
      <c r="BG15" s="26">
        <v>0</v>
      </c>
      <c r="BH15" s="26">
        <v>17</v>
      </c>
      <c r="BI15" s="26">
        <v>11</v>
      </c>
      <c r="BJ15" s="26">
        <v>5</v>
      </c>
      <c r="BK15" s="26">
        <v>3</v>
      </c>
      <c r="BL15" s="26">
        <v>9</v>
      </c>
      <c r="BM15" s="26">
        <v>0</v>
      </c>
      <c r="BN15" s="26">
        <v>0</v>
      </c>
      <c r="BO15" s="26">
        <v>0</v>
      </c>
      <c r="BP15" s="26">
        <v>14</v>
      </c>
      <c r="BQ15" s="26">
        <v>13</v>
      </c>
      <c r="BR15" s="26">
        <v>14</v>
      </c>
      <c r="BS15" s="26">
        <v>2</v>
      </c>
      <c r="BT15" s="26">
        <v>8</v>
      </c>
      <c r="BU15" s="26">
        <v>0</v>
      </c>
      <c r="BV15" s="26">
        <v>0</v>
      </c>
      <c r="BW15" s="26">
        <v>1</v>
      </c>
      <c r="BX15" s="26">
        <v>18</v>
      </c>
      <c r="BY15" s="26">
        <v>19</v>
      </c>
      <c r="BZ15" s="26">
        <v>11</v>
      </c>
      <c r="CA15" s="26">
        <v>0</v>
      </c>
      <c r="CB15" s="26">
        <v>3</v>
      </c>
      <c r="CC15" s="26">
        <v>0</v>
      </c>
      <c r="CD15" s="26">
        <v>8</v>
      </c>
      <c r="CE15" s="26">
        <v>12</v>
      </c>
      <c r="CF15" s="26">
        <v>12</v>
      </c>
      <c r="CG15" s="26">
        <v>7</v>
      </c>
      <c r="CH15" s="26">
        <v>7</v>
      </c>
      <c r="CI15" s="26">
        <v>0</v>
      </c>
      <c r="CJ15" s="26">
        <v>6</v>
      </c>
      <c r="CK15" s="26">
        <v>0</v>
      </c>
      <c r="CL15" s="26">
        <v>4</v>
      </c>
      <c r="CM15" s="26">
        <v>0</v>
      </c>
      <c r="CN15" s="26">
        <v>8</v>
      </c>
      <c r="CO15" s="26">
        <v>9</v>
      </c>
      <c r="CP15" s="26">
        <v>0</v>
      </c>
    </row>
    <row r="16" spans="2:101" s="33" customFormat="1" x14ac:dyDescent="0.35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</row>
    <row r="17" spans="2:94" ht="29" x14ac:dyDescent="0.35">
      <c r="B17" s="14" t="s">
        <v>242</v>
      </c>
      <c r="C17" s="14" t="s">
        <v>110</v>
      </c>
      <c r="D17" s="6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-4</v>
      </c>
      <c r="N17" s="23">
        <v>0</v>
      </c>
      <c r="O17" s="23">
        <v>-8</v>
      </c>
      <c r="P17" s="23">
        <v>-6</v>
      </c>
      <c r="Q17" s="23">
        <v>-9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-11</v>
      </c>
      <c r="Y17" s="23">
        <v>0</v>
      </c>
      <c r="Z17" s="23">
        <v>0</v>
      </c>
      <c r="AA17" s="37">
        <v>0</v>
      </c>
      <c r="AB17" s="37">
        <v>0</v>
      </c>
      <c r="AC17" s="37">
        <v>0</v>
      </c>
      <c r="AD17" s="37">
        <v>-2</v>
      </c>
      <c r="AE17" s="37">
        <v>0</v>
      </c>
      <c r="AF17" s="37">
        <v>-3</v>
      </c>
      <c r="AG17" s="37">
        <v>-3</v>
      </c>
      <c r="AH17" s="37">
        <v>0</v>
      </c>
      <c r="AI17" s="37">
        <v>0</v>
      </c>
      <c r="AJ17" s="37">
        <v>-5</v>
      </c>
      <c r="AK17" s="37">
        <v>0</v>
      </c>
      <c r="AL17" s="37">
        <v>0</v>
      </c>
      <c r="AM17" s="37">
        <v>-4</v>
      </c>
      <c r="AN17" s="37">
        <v>0</v>
      </c>
      <c r="AO17" s="37">
        <v>0</v>
      </c>
      <c r="AP17" s="37">
        <v>0</v>
      </c>
      <c r="AQ17" s="37">
        <v>-4</v>
      </c>
      <c r="AR17" s="37">
        <v>0</v>
      </c>
      <c r="AS17" s="37">
        <v>0</v>
      </c>
      <c r="AT17" s="37">
        <v>-4</v>
      </c>
      <c r="AU17" s="37">
        <v>-6</v>
      </c>
      <c r="AV17" s="37">
        <v>0</v>
      </c>
      <c r="AW17" s="26">
        <v>0</v>
      </c>
      <c r="AX17" s="26">
        <v>0</v>
      </c>
      <c r="AY17" s="26">
        <v>-3</v>
      </c>
      <c r="AZ17" s="26">
        <v>0</v>
      </c>
      <c r="BA17" s="26">
        <v>-1</v>
      </c>
      <c r="BB17" s="26">
        <v>0</v>
      </c>
      <c r="BC17" s="26">
        <v>0</v>
      </c>
      <c r="BD17" s="26">
        <v>0</v>
      </c>
      <c r="BE17" s="26">
        <v>0</v>
      </c>
      <c r="BF17" s="26">
        <v>0</v>
      </c>
      <c r="BG17" s="26">
        <v>0</v>
      </c>
      <c r="BH17" s="26">
        <v>0</v>
      </c>
      <c r="BI17" s="26">
        <v>0</v>
      </c>
      <c r="BJ17" s="26">
        <v>0</v>
      </c>
      <c r="BK17" s="26">
        <v>0</v>
      </c>
      <c r="BL17" s="26">
        <v>0</v>
      </c>
      <c r="BM17" s="26">
        <v>0</v>
      </c>
      <c r="BN17" s="26">
        <v>-1</v>
      </c>
      <c r="BO17" s="26">
        <v>-2</v>
      </c>
      <c r="BP17" s="26">
        <v>-1</v>
      </c>
      <c r="BQ17" s="26">
        <v>0</v>
      </c>
      <c r="BR17" s="26">
        <v>0</v>
      </c>
      <c r="BS17" s="26">
        <v>0</v>
      </c>
      <c r="BT17" s="26">
        <v>0</v>
      </c>
      <c r="BU17" s="26">
        <v>0</v>
      </c>
      <c r="BV17" s="26">
        <v>0</v>
      </c>
      <c r="BW17" s="26">
        <v>0</v>
      </c>
      <c r="BX17" s="26">
        <v>-1</v>
      </c>
      <c r="BY17" s="26">
        <v>0</v>
      </c>
      <c r="BZ17" s="26">
        <v>0</v>
      </c>
      <c r="CA17" s="26">
        <v>-3</v>
      </c>
      <c r="CB17" s="26">
        <v>-1</v>
      </c>
      <c r="CC17" s="26">
        <v>0</v>
      </c>
      <c r="CD17" s="26">
        <v>0</v>
      </c>
      <c r="CE17" s="26">
        <v>0</v>
      </c>
      <c r="CF17" s="26">
        <v>-1</v>
      </c>
      <c r="CG17" s="26">
        <v>0</v>
      </c>
      <c r="CH17" s="26">
        <v>0</v>
      </c>
      <c r="CI17" s="26">
        <v>-4</v>
      </c>
      <c r="CJ17" s="26">
        <v>-3</v>
      </c>
      <c r="CK17" s="26">
        <v>0</v>
      </c>
      <c r="CL17" s="26">
        <v>0</v>
      </c>
      <c r="CM17" s="26">
        <v>-4</v>
      </c>
      <c r="CN17" s="26">
        <v>-3</v>
      </c>
      <c r="CO17" s="26">
        <v>-1</v>
      </c>
      <c r="CP17" s="26">
        <v>-2</v>
      </c>
    </row>
    <row r="18" spans="2:94" ht="29" x14ac:dyDescent="0.35">
      <c r="B18" s="14" t="s">
        <v>243</v>
      </c>
      <c r="C18" s="14" t="s">
        <v>110</v>
      </c>
      <c r="D18" s="6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37">
        <v>0</v>
      </c>
      <c r="AB18" s="37">
        <v>0</v>
      </c>
      <c r="AC18" s="37">
        <v>0</v>
      </c>
      <c r="AD18" s="37">
        <v>-6</v>
      </c>
      <c r="AE18" s="37">
        <v>0</v>
      </c>
      <c r="AF18" s="37">
        <v>-8</v>
      </c>
      <c r="AG18" s="37">
        <v>-4</v>
      </c>
      <c r="AH18" s="37">
        <v>0</v>
      </c>
      <c r="AI18" s="37">
        <v>0</v>
      </c>
      <c r="AJ18" s="37">
        <v>-10</v>
      </c>
      <c r="AK18" s="37">
        <v>0</v>
      </c>
      <c r="AL18" s="37">
        <v>0</v>
      </c>
      <c r="AM18" s="37">
        <v>-7</v>
      </c>
      <c r="AN18" s="37">
        <v>0</v>
      </c>
      <c r="AO18" s="37">
        <v>-4</v>
      </c>
      <c r="AP18" s="37">
        <v>-4</v>
      </c>
      <c r="AQ18" s="37">
        <v>-3</v>
      </c>
      <c r="AR18" s="37">
        <v>0</v>
      </c>
      <c r="AS18" s="37">
        <v>0</v>
      </c>
      <c r="AT18" s="37">
        <v>-5</v>
      </c>
      <c r="AU18" s="37">
        <v>-3</v>
      </c>
      <c r="AV18" s="37">
        <v>0</v>
      </c>
      <c r="AW18" s="26">
        <v>0</v>
      </c>
      <c r="AX18" s="26">
        <v>0</v>
      </c>
      <c r="AY18" s="26">
        <v>-8</v>
      </c>
      <c r="AZ18" s="26">
        <v>-4</v>
      </c>
      <c r="BA18" s="26">
        <v>-6</v>
      </c>
      <c r="BB18" s="26">
        <v>0</v>
      </c>
      <c r="BC18" s="26">
        <v>0</v>
      </c>
      <c r="BD18" s="26">
        <v>0</v>
      </c>
      <c r="BE18" s="26">
        <v>0</v>
      </c>
      <c r="BF18" s="26">
        <v>0</v>
      </c>
      <c r="BG18" s="26">
        <v>-6</v>
      </c>
      <c r="BH18" s="26">
        <v>0</v>
      </c>
      <c r="BI18" s="26">
        <v>0</v>
      </c>
      <c r="BJ18" s="26">
        <v>0</v>
      </c>
      <c r="BK18" s="26">
        <v>-1</v>
      </c>
      <c r="BL18" s="26">
        <v>0</v>
      </c>
      <c r="BM18" s="26">
        <v>0</v>
      </c>
      <c r="BN18" s="26">
        <v>-1</v>
      </c>
      <c r="BO18" s="26">
        <v>-1</v>
      </c>
      <c r="BP18" s="26">
        <v>0</v>
      </c>
      <c r="BQ18" s="26">
        <v>-2</v>
      </c>
      <c r="BR18" s="26">
        <v>-1</v>
      </c>
      <c r="BS18" s="26">
        <v>0</v>
      </c>
      <c r="BT18" s="26">
        <v>0</v>
      </c>
      <c r="BU18" s="26">
        <v>0</v>
      </c>
      <c r="BV18" s="26">
        <v>0</v>
      </c>
      <c r="BW18" s="26">
        <v>0</v>
      </c>
      <c r="BX18" s="26">
        <v>-4</v>
      </c>
      <c r="BY18" s="26">
        <v>0</v>
      </c>
      <c r="BZ18" s="26">
        <v>0</v>
      </c>
      <c r="CA18" s="26">
        <v>-2</v>
      </c>
      <c r="CB18" s="26">
        <v>-3</v>
      </c>
      <c r="CC18" s="26">
        <v>-6</v>
      </c>
      <c r="CD18" s="26">
        <v>0</v>
      </c>
      <c r="CE18" s="26">
        <v>0</v>
      </c>
      <c r="CF18" s="26">
        <v>-6</v>
      </c>
      <c r="CG18" s="26">
        <v>0</v>
      </c>
      <c r="CH18" s="26">
        <v>0</v>
      </c>
      <c r="CI18" s="26">
        <v>-2</v>
      </c>
      <c r="CJ18" s="26">
        <v>0</v>
      </c>
      <c r="CK18" s="26">
        <v>0</v>
      </c>
      <c r="CL18" s="26">
        <v>-3</v>
      </c>
      <c r="CM18" s="26">
        <v>0</v>
      </c>
      <c r="CN18" s="26">
        <v>-3</v>
      </c>
      <c r="CO18" s="26">
        <v>-5</v>
      </c>
      <c r="CP18" s="26">
        <v>0</v>
      </c>
    </row>
    <row r="19" spans="2:94" ht="29" x14ac:dyDescent="0.35">
      <c r="B19" s="14" t="s">
        <v>244</v>
      </c>
      <c r="C19" s="14" t="s">
        <v>110</v>
      </c>
      <c r="D19" s="6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37">
        <v>0</v>
      </c>
      <c r="AB19" s="37">
        <v>0</v>
      </c>
      <c r="AC19" s="37">
        <v>0</v>
      </c>
      <c r="AD19" s="37">
        <v>0</v>
      </c>
      <c r="AE19" s="37">
        <v>0</v>
      </c>
      <c r="AF19" s="37">
        <v>0</v>
      </c>
      <c r="AG19" s="37">
        <v>0</v>
      </c>
      <c r="AH19" s="37">
        <v>0</v>
      </c>
      <c r="AI19" s="37">
        <v>0</v>
      </c>
      <c r="AJ19" s="37">
        <v>0</v>
      </c>
      <c r="AK19" s="37">
        <v>0</v>
      </c>
      <c r="AL19" s="37">
        <v>0</v>
      </c>
      <c r="AM19" s="37">
        <v>0</v>
      </c>
      <c r="AN19" s="37">
        <v>0</v>
      </c>
      <c r="AO19" s="37">
        <v>0</v>
      </c>
      <c r="AP19" s="37">
        <v>0</v>
      </c>
      <c r="AQ19" s="37">
        <v>0</v>
      </c>
      <c r="AR19" s="37">
        <v>0</v>
      </c>
      <c r="AS19" s="37">
        <v>0</v>
      </c>
      <c r="AT19" s="37">
        <v>0</v>
      </c>
      <c r="AU19" s="37">
        <v>0</v>
      </c>
      <c r="AV19" s="37">
        <v>0</v>
      </c>
      <c r="AW19" s="26">
        <v>0</v>
      </c>
      <c r="AX19" s="26">
        <v>0</v>
      </c>
      <c r="AY19" s="26">
        <v>0</v>
      </c>
      <c r="AZ19" s="26">
        <v>0</v>
      </c>
      <c r="BA19" s="26">
        <v>0</v>
      </c>
      <c r="BB19" s="26">
        <v>0</v>
      </c>
      <c r="BC19" s="26">
        <v>0</v>
      </c>
      <c r="BD19" s="26">
        <v>0</v>
      </c>
      <c r="BE19" s="26">
        <v>0</v>
      </c>
      <c r="BF19" s="26">
        <v>0</v>
      </c>
      <c r="BG19" s="26">
        <v>-3</v>
      </c>
      <c r="BH19" s="26">
        <v>0</v>
      </c>
      <c r="BI19" s="26">
        <v>0</v>
      </c>
      <c r="BJ19" s="26">
        <v>-5</v>
      </c>
      <c r="BK19" s="26">
        <v>-6</v>
      </c>
      <c r="BL19" s="26">
        <v>0</v>
      </c>
      <c r="BM19" s="26">
        <v>0</v>
      </c>
      <c r="BN19" s="26">
        <v>-7</v>
      </c>
      <c r="BO19" s="26">
        <v>-8</v>
      </c>
      <c r="BP19" s="26">
        <v>-1</v>
      </c>
      <c r="BQ19" s="26">
        <v>0</v>
      </c>
      <c r="BR19" s="26">
        <v>-1</v>
      </c>
      <c r="BS19" s="26">
        <v>0</v>
      </c>
      <c r="BT19" s="26">
        <v>0</v>
      </c>
      <c r="BU19" s="26">
        <v>0</v>
      </c>
      <c r="BV19" s="26">
        <v>0</v>
      </c>
      <c r="BW19" s="26">
        <v>0</v>
      </c>
      <c r="BX19" s="26">
        <v>-1</v>
      </c>
      <c r="BY19" s="26">
        <v>0</v>
      </c>
      <c r="BZ19" s="26">
        <v>0</v>
      </c>
      <c r="CA19" s="26">
        <v>-3</v>
      </c>
      <c r="CB19" s="26">
        <v>-2</v>
      </c>
      <c r="CC19" s="26">
        <v>-6</v>
      </c>
      <c r="CD19" s="26">
        <v>0</v>
      </c>
      <c r="CE19" s="26">
        <v>0</v>
      </c>
      <c r="CF19" s="26">
        <v>-4</v>
      </c>
      <c r="CG19" s="26">
        <v>0</v>
      </c>
      <c r="CH19" s="26">
        <v>0</v>
      </c>
      <c r="CI19" s="26">
        <v>-7</v>
      </c>
      <c r="CJ19" s="26">
        <v>-4</v>
      </c>
      <c r="CK19" s="26">
        <v>0</v>
      </c>
      <c r="CL19" s="26">
        <v>-1</v>
      </c>
      <c r="CM19" s="26">
        <v>0</v>
      </c>
      <c r="CN19" s="26">
        <v>-1</v>
      </c>
      <c r="CO19" s="26">
        <v>-2</v>
      </c>
      <c r="CP19" s="26">
        <v>0</v>
      </c>
    </row>
    <row r="20" spans="2:94" s="33" customFormat="1" x14ac:dyDescent="0.35"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</row>
    <row r="21" spans="2:94" ht="29" x14ac:dyDescent="0.35">
      <c r="B21" s="16" t="s">
        <v>245</v>
      </c>
      <c r="C21" s="15" t="s">
        <v>246</v>
      </c>
      <c r="D21" s="6">
        <v>0</v>
      </c>
      <c r="E21" s="23">
        <f>E17+E18+E19</f>
        <v>0</v>
      </c>
      <c r="F21" s="23">
        <f>F17+F18+F19</f>
        <v>0</v>
      </c>
      <c r="G21" s="23">
        <f>G17+G18+G19</f>
        <v>0</v>
      </c>
      <c r="H21" s="23">
        <f>H17+H18+H19</f>
        <v>0</v>
      </c>
      <c r="I21" s="23">
        <f>I17+I18+I19</f>
        <v>0</v>
      </c>
      <c r="J21" s="23">
        <f>J17+J18+J19</f>
        <v>0</v>
      </c>
      <c r="K21" s="23">
        <f>K17+K18+K19</f>
        <v>0</v>
      </c>
      <c r="L21" s="23">
        <f>L17+L18+L19</f>
        <v>0</v>
      </c>
      <c r="M21" s="23">
        <f>M17+M18+M19</f>
        <v>-4</v>
      </c>
      <c r="N21" s="23">
        <f>N17+N18+N19</f>
        <v>0</v>
      </c>
      <c r="O21" s="23">
        <f>O17+O18+O19</f>
        <v>-8</v>
      </c>
      <c r="P21" s="23">
        <f>P17+P18+P19</f>
        <v>-6</v>
      </c>
      <c r="Q21" s="23">
        <f>Q17+Q18+Q19</f>
        <v>-9</v>
      </c>
      <c r="R21" s="23">
        <f>R17+R18+R19</f>
        <v>0</v>
      </c>
      <c r="S21" s="23">
        <f>S17+S18+S19</f>
        <v>0</v>
      </c>
      <c r="T21" s="23">
        <f>T17+T18+T19</f>
        <v>0</v>
      </c>
      <c r="U21" s="23">
        <f>U17+U18+U19</f>
        <v>0</v>
      </c>
      <c r="V21" s="23">
        <f>V17+V18+V19</f>
        <v>0</v>
      </c>
      <c r="W21" s="23">
        <f>W17+W18+W19</f>
        <v>0</v>
      </c>
      <c r="X21" s="23">
        <f>X17+X18+X19</f>
        <v>-11</v>
      </c>
      <c r="Y21" s="23">
        <f>Y17+Y18+Y19</f>
        <v>0</v>
      </c>
      <c r="Z21" s="23">
        <f>Z17+Z18+Z19</f>
        <v>0</v>
      </c>
      <c r="AA21" s="37">
        <f>AA17+AA18+AA19</f>
        <v>0</v>
      </c>
      <c r="AB21" s="37">
        <f>AB17+AB18+AB19</f>
        <v>0</v>
      </c>
      <c r="AC21" s="37">
        <f>AC17+AC18+AC19</f>
        <v>0</v>
      </c>
      <c r="AD21" s="37">
        <f>AD17+AD18+AD19</f>
        <v>-8</v>
      </c>
      <c r="AE21" s="37">
        <f>AE17+AE18+AE19</f>
        <v>0</v>
      </c>
      <c r="AF21" s="37">
        <f>AF17+AF18+AF19</f>
        <v>-11</v>
      </c>
      <c r="AG21" s="37">
        <f>AG17+AG18+AG19</f>
        <v>-7</v>
      </c>
      <c r="AH21" s="37">
        <f>AH17+AH18+AH19</f>
        <v>0</v>
      </c>
      <c r="AI21" s="37">
        <f>AI17+AI18+AI19</f>
        <v>0</v>
      </c>
      <c r="AJ21" s="37">
        <f>AJ17+AJ18+AJ19</f>
        <v>-15</v>
      </c>
      <c r="AK21" s="37">
        <f>AK17+AK18+AK19</f>
        <v>0</v>
      </c>
      <c r="AL21" s="37">
        <f>AL17+AL18+AL19</f>
        <v>0</v>
      </c>
      <c r="AM21" s="37">
        <f>AM17+AM18+AM19</f>
        <v>-11</v>
      </c>
      <c r="AN21" s="37">
        <f>AN17+AN18+AN19</f>
        <v>0</v>
      </c>
      <c r="AO21" s="37">
        <f>AO17+AO18+AO19</f>
        <v>-4</v>
      </c>
      <c r="AP21" s="37">
        <f>AP17+AP18+AP19</f>
        <v>-4</v>
      </c>
      <c r="AQ21" s="37">
        <f>AQ17+AQ18+AQ19</f>
        <v>-7</v>
      </c>
      <c r="AR21" s="37">
        <f>AR17+AR18+AR19</f>
        <v>0</v>
      </c>
      <c r="AS21" s="37">
        <f>AS17+AS18+AS19</f>
        <v>0</v>
      </c>
      <c r="AT21" s="37">
        <f>AT17+AT18+AT19</f>
        <v>-9</v>
      </c>
      <c r="AU21" s="37">
        <f>AU17+AU18+AU19</f>
        <v>-9</v>
      </c>
      <c r="AV21" s="37">
        <f>AV17+AV18+AV19</f>
        <v>0</v>
      </c>
      <c r="AW21" s="26">
        <f>AW17+AW18+AW19</f>
        <v>0</v>
      </c>
      <c r="AX21" s="26">
        <f>AX17+AX18+AX19</f>
        <v>0</v>
      </c>
      <c r="AY21" s="26">
        <f>AY17+AY18+AY19</f>
        <v>-11</v>
      </c>
      <c r="AZ21" s="26">
        <f>AZ17+AZ18+AZ19</f>
        <v>-4</v>
      </c>
      <c r="BA21" s="26">
        <f>BA17+BA18+BA19</f>
        <v>-7</v>
      </c>
      <c r="BB21" s="26">
        <f>BB17+BB18+BB19</f>
        <v>0</v>
      </c>
      <c r="BC21" s="26">
        <f>BC17+BC18+BC19</f>
        <v>0</v>
      </c>
      <c r="BD21" s="26">
        <f>BD17+BD18+BD19</f>
        <v>0</v>
      </c>
      <c r="BE21" s="26">
        <f>BE17+BE18+BE19</f>
        <v>0</v>
      </c>
      <c r="BF21" s="26">
        <f>BF17+BF18+BF19</f>
        <v>0</v>
      </c>
      <c r="BG21" s="26">
        <f>BG17+BG18+BG19</f>
        <v>-9</v>
      </c>
      <c r="BH21" s="26">
        <f>BH17+BH18+BH19</f>
        <v>0</v>
      </c>
      <c r="BI21" s="26">
        <f>BI17+BI18+BI19</f>
        <v>0</v>
      </c>
      <c r="BJ21" s="26">
        <f>BJ17+BJ18+BJ19</f>
        <v>-5</v>
      </c>
      <c r="BK21" s="26">
        <f>BK17+BK18+BK19</f>
        <v>-7</v>
      </c>
      <c r="BL21" s="26">
        <f>BL17+BL18+BL19</f>
        <v>0</v>
      </c>
      <c r="BM21" s="26">
        <f>BM17+BM18+BM19</f>
        <v>0</v>
      </c>
      <c r="BN21" s="26">
        <f>BN17+BN18+BN19</f>
        <v>-9</v>
      </c>
      <c r="BO21" s="26">
        <f>BO17+BO18+BO19</f>
        <v>-11</v>
      </c>
      <c r="BP21" s="26">
        <f>BP17+BP18+BP19</f>
        <v>-2</v>
      </c>
      <c r="BQ21" s="26">
        <f>BQ17+BQ18+BQ19</f>
        <v>-2</v>
      </c>
      <c r="BR21" s="26">
        <f>BR17+BR18+BR19</f>
        <v>-2</v>
      </c>
      <c r="BS21" s="26">
        <f>BS17+BS18+BS19</f>
        <v>0</v>
      </c>
      <c r="BT21" s="26">
        <f>BT17+BT18+BT19</f>
        <v>0</v>
      </c>
      <c r="BU21" s="26">
        <f>BU17+BU18+BU19</f>
        <v>0</v>
      </c>
      <c r="BV21" s="26">
        <f>BV17+BV18+BV19</f>
        <v>0</v>
      </c>
      <c r="BW21" s="26">
        <f>BW17+BW18+BW19</f>
        <v>0</v>
      </c>
      <c r="BX21" s="26">
        <f>BX17+BX18+BX19</f>
        <v>-6</v>
      </c>
      <c r="BY21" s="26">
        <f>BY17+BY18+BY19</f>
        <v>0</v>
      </c>
      <c r="BZ21" s="26">
        <f>BZ17+BZ18+BZ19</f>
        <v>0</v>
      </c>
      <c r="CA21" s="26">
        <f>CA17+CA18+CA19</f>
        <v>-8</v>
      </c>
      <c r="CB21" s="26">
        <f>CB17+CB18+CB19</f>
        <v>-6</v>
      </c>
      <c r="CC21" s="26">
        <f>CC17+CC18+CC19</f>
        <v>-12</v>
      </c>
      <c r="CD21" s="26">
        <f>CD17+CD18+CD19</f>
        <v>0</v>
      </c>
      <c r="CE21" s="26">
        <f>CE17+CE18+CE19</f>
        <v>0</v>
      </c>
      <c r="CF21" s="26">
        <f>CF17+CF18+CF19</f>
        <v>-11</v>
      </c>
      <c r="CG21" s="26">
        <f>CG17+CG18+CG19</f>
        <v>0</v>
      </c>
      <c r="CH21" s="26">
        <f>CH17+CH18+CH19</f>
        <v>0</v>
      </c>
      <c r="CI21" s="26">
        <f>CI17+CI18+CI19</f>
        <v>-13</v>
      </c>
      <c r="CJ21" s="26">
        <f>CJ17+CJ18+CJ19</f>
        <v>-7</v>
      </c>
      <c r="CK21" s="26">
        <f>CK17+CK18+CK19</f>
        <v>0</v>
      </c>
      <c r="CL21" s="26">
        <f>CL17+CL18+CL19</f>
        <v>-4</v>
      </c>
      <c r="CM21" s="26">
        <f>CM17+CM18+CM19</f>
        <v>-4</v>
      </c>
      <c r="CN21" s="26">
        <f>CN17+CN18+CN19</f>
        <v>-7</v>
      </c>
      <c r="CO21" s="26">
        <f>CO17+CO18+CO19</f>
        <v>-8</v>
      </c>
      <c r="CP21" s="26">
        <f>CP17+CP18+CP19</f>
        <v>-2</v>
      </c>
    </row>
    <row r="22" spans="2:94" x14ac:dyDescent="0.35">
      <c r="B22" s="6" t="s">
        <v>89</v>
      </c>
      <c r="C22" s="15" t="s">
        <v>113</v>
      </c>
      <c r="D22" s="6">
        <f>D15+D21</f>
        <v>0</v>
      </c>
      <c r="E22" s="23">
        <f>E15+E21</f>
        <v>0</v>
      </c>
      <c r="F22" s="23">
        <f>F15+F21</f>
        <v>39</v>
      </c>
      <c r="G22" s="23">
        <f>G15+G21</f>
        <v>0</v>
      </c>
      <c r="H22" s="23">
        <f>H15+H21</f>
        <v>0</v>
      </c>
      <c r="I22" s="23">
        <f>I15+I21</f>
        <v>0</v>
      </c>
      <c r="J22" s="23">
        <f>J15+J21</f>
        <v>48</v>
      </c>
      <c r="K22" s="23">
        <f>K15+K21</f>
        <v>11</v>
      </c>
      <c r="L22" s="23">
        <f>L15+L21</f>
        <v>7</v>
      </c>
      <c r="M22" s="23">
        <f>M15+M21</f>
        <v>-4</v>
      </c>
      <c r="N22" s="23">
        <f>N15+N21</f>
        <v>22</v>
      </c>
      <c r="O22" s="23">
        <f>O15+O21</f>
        <v>9</v>
      </c>
      <c r="P22" s="23">
        <f>P15+P21</f>
        <v>-6</v>
      </c>
      <c r="Q22" s="23">
        <f>Q15+Q21</f>
        <v>14</v>
      </c>
      <c r="R22" s="23">
        <f>R15+R21</f>
        <v>18</v>
      </c>
      <c r="S22" s="23">
        <f>S15+S21</f>
        <v>11</v>
      </c>
      <c r="T22" s="23">
        <f>T15+T21</f>
        <v>34</v>
      </c>
      <c r="U22" s="23">
        <f>U15+U21</f>
        <v>0</v>
      </c>
      <c r="V22" s="23">
        <f>V15+V21</f>
        <v>0</v>
      </c>
      <c r="W22" s="23">
        <f>W15+W21</f>
        <v>32</v>
      </c>
      <c r="X22" s="23">
        <f>X15+X21</f>
        <v>33</v>
      </c>
      <c r="Y22" s="23">
        <f>Y15+Y21</f>
        <v>0</v>
      </c>
      <c r="Z22" s="23">
        <f>Z15+Z21</f>
        <v>0</v>
      </c>
      <c r="AA22" s="37">
        <f>AA15+AA21</f>
        <v>0</v>
      </c>
      <c r="AB22" s="37">
        <f>AB15+AB21</f>
        <v>28</v>
      </c>
      <c r="AC22" s="37">
        <f>AC15+AC21</f>
        <v>28</v>
      </c>
      <c r="AD22" s="37">
        <f>AD15+AD21</f>
        <v>-8</v>
      </c>
      <c r="AE22" s="37">
        <f>AE15+AE21</f>
        <v>0</v>
      </c>
      <c r="AF22" s="37">
        <f>AF15+AF21</f>
        <v>-2</v>
      </c>
      <c r="AG22" s="37">
        <f>AG15+AG21</f>
        <v>22</v>
      </c>
      <c r="AH22" s="37">
        <f>AH15+AH21</f>
        <v>15</v>
      </c>
      <c r="AI22" s="37">
        <f>AI15+AI21</f>
        <v>12</v>
      </c>
      <c r="AJ22" s="37">
        <f>AJ15+AJ21</f>
        <v>-3</v>
      </c>
      <c r="AK22" s="37">
        <f>AK15+AK21</f>
        <v>33</v>
      </c>
      <c r="AL22" s="37">
        <f>AL15+AL21</f>
        <v>0</v>
      </c>
      <c r="AM22" s="37">
        <f>AM15+AM21</f>
        <v>28</v>
      </c>
      <c r="AN22" s="37">
        <f>AN15+AN21</f>
        <v>81</v>
      </c>
      <c r="AO22" s="37">
        <f>AO15+AO21</f>
        <v>34</v>
      </c>
      <c r="AP22" s="37">
        <f>AP15+AP21</f>
        <v>17</v>
      </c>
      <c r="AQ22" s="37">
        <f>AQ15+AQ21</f>
        <v>41</v>
      </c>
      <c r="AR22" s="37">
        <f>AR15+AR21</f>
        <v>33</v>
      </c>
      <c r="AS22" s="37">
        <f>AS15+AS21</f>
        <v>51</v>
      </c>
      <c r="AT22" s="37">
        <f>AT15+AT21</f>
        <v>-9</v>
      </c>
      <c r="AU22" s="37">
        <f>AU15+AU21</f>
        <v>-9</v>
      </c>
      <c r="AV22" s="37">
        <f>AV15+AV21</f>
        <v>11</v>
      </c>
      <c r="AW22" s="26">
        <f>AW15+AW21</f>
        <v>13</v>
      </c>
      <c r="AX22" s="26">
        <f>AX15+AX21</f>
        <v>0</v>
      </c>
      <c r="AY22" s="26">
        <f>AY15+AY21</f>
        <v>-11</v>
      </c>
      <c r="AZ22" s="26">
        <f>AZ15+AZ21</f>
        <v>-4</v>
      </c>
      <c r="BA22" s="26">
        <f>BA15+BA21</f>
        <v>-7</v>
      </c>
      <c r="BB22" s="26">
        <f>BB15+BB21</f>
        <v>9</v>
      </c>
      <c r="BC22" s="26">
        <f>BC15+BC21</f>
        <v>23</v>
      </c>
      <c r="BD22" s="26">
        <f>BD15+BD21</f>
        <v>0</v>
      </c>
      <c r="BE22" s="26">
        <f>BE15+BE21</f>
        <v>0</v>
      </c>
      <c r="BF22" s="26">
        <f>BF15+BF21</f>
        <v>0</v>
      </c>
      <c r="BG22" s="26">
        <f>BG15+BG21</f>
        <v>-9</v>
      </c>
      <c r="BH22" s="26">
        <f>BH15+BH21</f>
        <v>17</v>
      </c>
      <c r="BI22" s="26">
        <f>BI15+BI21</f>
        <v>11</v>
      </c>
      <c r="BJ22" s="26">
        <f>BJ15+BJ21</f>
        <v>0</v>
      </c>
      <c r="BK22" s="26">
        <f>BK15+BK21</f>
        <v>-4</v>
      </c>
      <c r="BL22" s="26">
        <f>BL15+BL21</f>
        <v>9</v>
      </c>
      <c r="BM22" s="26">
        <f>BM15+BM21</f>
        <v>0</v>
      </c>
      <c r="BN22" s="26">
        <f>BN15+BN21</f>
        <v>-9</v>
      </c>
      <c r="BO22" s="26">
        <f>BO15+BO21</f>
        <v>-11</v>
      </c>
      <c r="BP22" s="26">
        <f>BP15+BP21</f>
        <v>12</v>
      </c>
      <c r="BQ22" s="26">
        <f>BQ15+BQ21</f>
        <v>11</v>
      </c>
      <c r="BR22" s="26">
        <f>BR15+BR21</f>
        <v>12</v>
      </c>
      <c r="BS22" s="26">
        <f>BS15+BS21</f>
        <v>2</v>
      </c>
      <c r="BT22" s="26">
        <f>BT15+BT21</f>
        <v>8</v>
      </c>
      <c r="BU22" s="26">
        <f>BU15+BU21</f>
        <v>0</v>
      </c>
      <c r="BV22" s="26">
        <f>BV15+BV21</f>
        <v>0</v>
      </c>
      <c r="BW22" s="26">
        <f>BW15+BW21</f>
        <v>1</v>
      </c>
      <c r="BX22" s="26">
        <f>BX15+BX21</f>
        <v>12</v>
      </c>
      <c r="BY22" s="26">
        <f>BY15+BY21</f>
        <v>19</v>
      </c>
      <c r="BZ22" s="26">
        <f>BZ15+BZ21</f>
        <v>11</v>
      </c>
      <c r="CA22" s="26">
        <f>CA15+CA21</f>
        <v>-8</v>
      </c>
      <c r="CB22" s="26">
        <f>CB15+CB21</f>
        <v>-3</v>
      </c>
      <c r="CC22" s="26">
        <f>CC15+CC21</f>
        <v>-12</v>
      </c>
      <c r="CD22" s="26">
        <f>CD15+CD21</f>
        <v>8</v>
      </c>
      <c r="CE22" s="26">
        <f>CE15+CE21</f>
        <v>12</v>
      </c>
      <c r="CF22" s="26">
        <f>CF15+CF21</f>
        <v>1</v>
      </c>
      <c r="CG22" s="26">
        <f>CG15+CG21</f>
        <v>7</v>
      </c>
      <c r="CH22" s="26">
        <f>CH15+CH21</f>
        <v>7</v>
      </c>
      <c r="CI22" s="26">
        <f>CI15+CI21</f>
        <v>-13</v>
      </c>
      <c r="CJ22" s="26">
        <f>CJ15+CJ21</f>
        <v>-1</v>
      </c>
      <c r="CK22" s="26">
        <f>CK15+CK21</f>
        <v>0</v>
      </c>
      <c r="CL22" s="26">
        <f>CL15+CL21</f>
        <v>0</v>
      </c>
      <c r="CM22" s="26">
        <f>CM15+CM21</f>
        <v>-4</v>
      </c>
      <c r="CN22" s="26">
        <f>CN15+CN21</f>
        <v>1</v>
      </c>
      <c r="CO22" s="26">
        <f>CO15+CO21</f>
        <v>1</v>
      </c>
      <c r="CP22" s="26">
        <f>CP15+CP21</f>
        <v>-2</v>
      </c>
    </row>
    <row r="23" spans="2:94" ht="29" x14ac:dyDescent="0.35">
      <c r="B23" s="16" t="s">
        <v>86</v>
      </c>
      <c r="C23" s="15" t="s">
        <v>112</v>
      </c>
      <c r="D23" s="6">
        <v>0</v>
      </c>
      <c r="E23" s="23">
        <f t="shared" ref="E23:P23" si="5">D23+E22</f>
        <v>0</v>
      </c>
      <c r="F23" s="23">
        <f t="shared" si="5"/>
        <v>39</v>
      </c>
      <c r="G23" s="23">
        <f t="shared" si="5"/>
        <v>39</v>
      </c>
      <c r="H23" s="23">
        <f t="shared" si="5"/>
        <v>39</v>
      </c>
      <c r="I23" s="23">
        <f t="shared" si="5"/>
        <v>39</v>
      </c>
      <c r="J23" s="23">
        <f t="shared" si="5"/>
        <v>87</v>
      </c>
      <c r="K23" s="23">
        <f t="shared" si="5"/>
        <v>98</v>
      </c>
      <c r="L23" s="23">
        <f t="shared" si="5"/>
        <v>105</v>
      </c>
      <c r="M23" s="23">
        <f t="shared" si="5"/>
        <v>101</v>
      </c>
      <c r="N23" s="23">
        <f t="shared" si="5"/>
        <v>123</v>
      </c>
      <c r="O23" s="23">
        <f t="shared" si="5"/>
        <v>132</v>
      </c>
      <c r="P23" s="23">
        <f t="shared" si="5"/>
        <v>126</v>
      </c>
      <c r="Q23" s="23">
        <f t="shared" ref="Q23" si="6">P23+Q22</f>
        <v>140</v>
      </c>
      <c r="R23" s="23">
        <f t="shared" ref="R23" si="7">Q23+R22</f>
        <v>158</v>
      </c>
      <c r="S23" s="23">
        <f t="shared" ref="S23" si="8">R23+S22</f>
        <v>169</v>
      </c>
      <c r="T23" s="23">
        <f t="shared" ref="T23" si="9">S23+T22</f>
        <v>203</v>
      </c>
      <c r="U23" s="23">
        <f t="shared" ref="U23" si="10">T23+U22</f>
        <v>203</v>
      </c>
      <c r="V23" s="23">
        <f t="shared" ref="V23" si="11">U23+V22</f>
        <v>203</v>
      </c>
      <c r="W23" s="23">
        <f t="shared" ref="W23" si="12">V23+W22</f>
        <v>235</v>
      </c>
      <c r="X23" s="23">
        <f t="shared" ref="X23" si="13">W23+X22</f>
        <v>268</v>
      </c>
      <c r="Y23" s="23">
        <f t="shared" ref="Y23" si="14">X23+Y22</f>
        <v>268</v>
      </c>
      <c r="Z23" s="23">
        <f t="shared" ref="Z23" si="15">Y23+Z22</f>
        <v>268</v>
      </c>
      <c r="AA23" s="37">
        <f t="shared" ref="AA23" si="16">Z23+AA22</f>
        <v>268</v>
      </c>
      <c r="AB23" s="37">
        <f t="shared" ref="AB23" si="17">AA23+AB22</f>
        <v>296</v>
      </c>
      <c r="AC23" s="37">
        <f t="shared" ref="AC23" si="18">AB23+AC22</f>
        <v>324</v>
      </c>
      <c r="AD23" s="37">
        <f t="shared" ref="AD23" si="19">AC23+AD22</f>
        <v>316</v>
      </c>
      <c r="AE23" s="37">
        <f t="shared" ref="AE23" si="20">AD23+AE22</f>
        <v>316</v>
      </c>
      <c r="AF23" s="37">
        <f t="shared" ref="AF23" si="21">AE23+AF22</f>
        <v>314</v>
      </c>
      <c r="AG23" s="37">
        <f t="shared" ref="AG23" si="22">AF23+AG22</f>
        <v>336</v>
      </c>
      <c r="AH23" s="37">
        <f t="shared" ref="AH23" si="23">AG23+AH22</f>
        <v>351</v>
      </c>
      <c r="AI23" s="37">
        <f t="shared" ref="AI23" si="24">AH23+AI22</f>
        <v>363</v>
      </c>
      <c r="AJ23" s="37">
        <f t="shared" ref="AJ23" si="25">AI23+AJ22</f>
        <v>360</v>
      </c>
      <c r="AK23" s="37">
        <f t="shared" ref="AK23" si="26">AJ23+AK22</f>
        <v>393</v>
      </c>
      <c r="AL23" s="37">
        <f t="shared" ref="AL23" si="27">AK23+AL22</f>
        <v>393</v>
      </c>
      <c r="AM23" s="37">
        <f t="shared" ref="AM23" si="28">AL23+AM22</f>
        <v>421</v>
      </c>
      <c r="AN23" s="37">
        <f t="shared" ref="AN23" si="29">AM23+AN22</f>
        <v>502</v>
      </c>
      <c r="AO23" s="37">
        <f t="shared" ref="AO23" si="30">AN23+AO22</f>
        <v>536</v>
      </c>
      <c r="AP23" s="37">
        <f t="shared" ref="AP23" si="31">AO23+AP22</f>
        <v>553</v>
      </c>
      <c r="AQ23" s="37">
        <f t="shared" ref="AQ23" si="32">AP23+AQ22</f>
        <v>594</v>
      </c>
      <c r="AR23" s="37">
        <f t="shared" ref="AR23" si="33">AQ23+AR22</f>
        <v>627</v>
      </c>
      <c r="AS23" s="37">
        <f t="shared" ref="AS23" si="34">AR23+AS22</f>
        <v>678</v>
      </c>
      <c r="AT23" s="37">
        <f t="shared" ref="AT23" si="35">AS23+AT22</f>
        <v>669</v>
      </c>
      <c r="AU23" s="37">
        <f t="shared" ref="AU23" si="36">AT23+AU22</f>
        <v>660</v>
      </c>
      <c r="AV23" s="37">
        <f t="shared" ref="AV23" si="37">AU23+AV22</f>
        <v>671</v>
      </c>
      <c r="AW23" s="26">
        <f t="shared" ref="AW23" si="38">AV23+AW22</f>
        <v>684</v>
      </c>
      <c r="AX23" s="26">
        <f t="shared" ref="AX23" si="39">AW23+AX22</f>
        <v>684</v>
      </c>
      <c r="AY23" s="26">
        <f t="shared" ref="AY23" si="40">AX23+AY22</f>
        <v>673</v>
      </c>
      <c r="AZ23" s="26">
        <f t="shared" ref="AZ23" si="41">AY23+AZ22</f>
        <v>669</v>
      </c>
      <c r="BA23" s="26">
        <f t="shared" ref="BA23" si="42">AZ23+BA22</f>
        <v>662</v>
      </c>
      <c r="BB23" s="26">
        <f t="shared" ref="BB23" si="43">BA23+BB22</f>
        <v>671</v>
      </c>
      <c r="BC23" s="26">
        <f t="shared" ref="BC23" si="44">BB23+BC22</f>
        <v>694</v>
      </c>
      <c r="BD23" s="26">
        <f t="shared" ref="BD23" si="45">BC23+BD22</f>
        <v>694</v>
      </c>
      <c r="BE23" s="26">
        <f t="shared" ref="BE23" si="46">BD23+BE22</f>
        <v>694</v>
      </c>
      <c r="BF23" s="26">
        <f t="shared" ref="BF23" si="47">BE23+BF22</f>
        <v>694</v>
      </c>
      <c r="BG23" s="26">
        <f t="shared" ref="BG23" si="48">BF23+BG22</f>
        <v>685</v>
      </c>
      <c r="BH23" s="26">
        <f t="shared" ref="BH23" si="49">BG23+BH22</f>
        <v>702</v>
      </c>
      <c r="BI23" s="26">
        <f t="shared" ref="BI23" si="50">BH23+BI22</f>
        <v>713</v>
      </c>
      <c r="BJ23" s="26">
        <f t="shared" ref="BJ23" si="51">BI23+BJ22</f>
        <v>713</v>
      </c>
      <c r="BK23" s="26">
        <f t="shared" ref="BK23" si="52">BJ23+BK22</f>
        <v>709</v>
      </c>
      <c r="BL23" s="26">
        <f t="shared" ref="BL23" si="53">BK23+BL22</f>
        <v>718</v>
      </c>
      <c r="BM23" s="26">
        <f t="shared" ref="BM23" si="54">BL23+BM22</f>
        <v>718</v>
      </c>
      <c r="BN23" s="26">
        <f t="shared" ref="BN23" si="55">BM23+BN22</f>
        <v>709</v>
      </c>
      <c r="BO23" s="26">
        <f t="shared" ref="BO23" si="56">BN23+BO22</f>
        <v>698</v>
      </c>
      <c r="BP23" s="26">
        <f t="shared" ref="BP23" si="57">BO23+BP22</f>
        <v>710</v>
      </c>
      <c r="BQ23" s="26">
        <f t="shared" ref="BQ23" si="58">BP23+BQ22</f>
        <v>721</v>
      </c>
      <c r="BR23" s="26">
        <f t="shared" ref="BR23" si="59">BQ23+BR22</f>
        <v>733</v>
      </c>
      <c r="BS23" s="26">
        <f t="shared" ref="BS23" si="60">BR23+BS22</f>
        <v>735</v>
      </c>
      <c r="BT23" s="26">
        <f t="shared" ref="BT23" si="61">BS23+BT22</f>
        <v>743</v>
      </c>
      <c r="BU23" s="26">
        <f t="shared" ref="BU23" si="62">BT23+BU22</f>
        <v>743</v>
      </c>
      <c r="BV23" s="26">
        <f t="shared" ref="BV23" si="63">BU23+BV22</f>
        <v>743</v>
      </c>
      <c r="BW23" s="26">
        <f t="shared" ref="BW23" si="64">BV23+BW22</f>
        <v>744</v>
      </c>
      <c r="BX23" s="26">
        <f t="shared" ref="BX23" si="65">BW23+BX22</f>
        <v>756</v>
      </c>
      <c r="BY23" s="26">
        <f t="shared" ref="BY23" si="66">BX23+BY22</f>
        <v>775</v>
      </c>
      <c r="BZ23" s="26">
        <f t="shared" ref="BZ23" si="67">BY23+BZ22</f>
        <v>786</v>
      </c>
      <c r="CA23" s="26">
        <f t="shared" ref="CA23" si="68">BZ23+CA22</f>
        <v>778</v>
      </c>
      <c r="CB23" s="26">
        <f t="shared" ref="CB23" si="69">CA23+CB22</f>
        <v>775</v>
      </c>
      <c r="CC23" s="26">
        <f t="shared" ref="CC23" si="70">CB23+CC22</f>
        <v>763</v>
      </c>
      <c r="CD23" s="26">
        <f t="shared" ref="CD23" si="71">CC23+CD22</f>
        <v>771</v>
      </c>
      <c r="CE23" s="26">
        <f t="shared" ref="CE23" si="72">CD23+CE22</f>
        <v>783</v>
      </c>
      <c r="CF23" s="26">
        <f t="shared" ref="CF23" si="73">CE23+CF22</f>
        <v>784</v>
      </c>
      <c r="CG23" s="26">
        <f t="shared" ref="CG23" si="74">CF23+CG22</f>
        <v>791</v>
      </c>
      <c r="CH23" s="26">
        <f t="shared" ref="CH23" si="75">CG23+CH22</f>
        <v>798</v>
      </c>
      <c r="CI23" s="26">
        <f t="shared" ref="CI23" si="76">CH23+CI22</f>
        <v>785</v>
      </c>
      <c r="CJ23" s="26">
        <f t="shared" ref="CJ23" si="77">CI23+CJ22</f>
        <v>784</v>
      </c>
      <c r="CK23" s="26">
        <f t="shared" ref="CK23" si="78">CJ23+CK22</f>
        <v>784</v>
      </c>
      <c r="CL23" s="26">
        <f t="shared" ref="CL23" si="79">CK23+CL22</f>
        <v>784</v>
      </c>
      <c r="CM23" s="26">
        <f t="shared" ref="CM23" si="80">CL23+CM22</f>
        <v>780</v>
      </c>
      <c r="CN23" s="26">
        <f t="shared" ref="CN23" si="81">CM23+CN22</f>
        <v>781</v>
      </c>
      <c r="CO23" s="26">
        <f t="shared" ref="CO23" si="82">CN23+CO22</f>
        <v>782</v>
      </c>
      <c r="CP23" s="26">
        <f t="shared" ref="CP23" si="83">CO23+CP22</f>
        <v>780</v>
      </c>
    </row>
    <row r="24" spans="2:94" ht="43.5" x14ac:dyDescent="0.35">
      <c r="B24" s="6" t="s">
        <v>92</v>
      </c>
      <c r="C24" s="15" t="s">
        <v>114</v>
      </c>
      <c r="D24" s="6">
        <v>0</v>
      </c>
      <c r="E24" s="24">
        <f>IF(D23&lt;&gt;0,-E21/D23,0)</f>
        <v>0</v>
      </c>
      <c r="F24" s="24">
        <f>IF(E23&lt;&gt;0,-F21/E23,0)</f>
        <v>0</v>
      </c>
      <c r="G24" s="24">
        <f>IF(F23&lt;&gt;0,-G21/F23,0)</f>
        <v>0</v>
      </c>
      <c r="H24" s="24">
        <f>IF(G23&lt;&gt;0,-H21/G23,0)</f>
        <v>0</v>
      </c>
      <c r="I24" s="24">
        <f>IF(H23&lt;&gt;0,-I21/H23,0)</f>
        <v>0</v>
      </c>
      <c r="J24" s="24">
        <f>IF(I23&lt;&gt;0,-J21/I23,0)</f>
        <v>0</v>
      </c>
      <c r="K24" s="24">
        <f>IF(J23&lt;&gt;0,-K21/J23,0)</f>
        <v>0</v>
      </c>
      <c r="L24" s="24">
        <f>IF(K23&lt;&gt;0,-L21/K23,0)</f>
        <v>0</v>
      </c>
      <c r="M24" s="24">
        <f>IF(L23&lt;&gt;0,-M21/L23,0)</f>
        <v>3.8095238095238099E-2</v>
      </c>
      <c r="N24" s="24">
        <f>IF(M23&lt;&gt;0,-N21/M23,0)</f>
        <v>0</v>
      </c>
      <c r="O24" s="24">
        <f>IF(N23&lt;&gt;0,-O21/N23,0)</f>
        <v>6.5040650406504072E-2</v>
      </c>
      <c r="P24" s="24">
        <f>IF(O23&lt;&gt;0,-P21/O23,0)</f>
        <v>4.5454545454545456E-2</v>
      </c>
      <c r="Q24" s="24">
        <f>IF(P23&lt;&gt;0,-Q21/P23,0)</f>
        <v>7.1428571428571425E-2</v>
      </c>
      <c r="R24" s="24">
        <f>IF(Q23&lt;&gt;0,-R21/Q23,0)</f>
        <v>0</v>
      </c>
      <c r="S24" s="24">
        <f>IF(R23&lt;&gt;0,-S21/R23,0)</f>
        <v>0</v>
      </c>
      <c r="T24" s="24">
        <f>IF(S23&lt;&gt;0,-T21/S23,0)</f>
        <v>0</v>
      </c>
      <c r="U24" s="24">
        <f>IF(T23&lt;&gt;0,-U21/T23,0)</f>
        <v>0</v>
      </c>
      <c r="V24" s="24">
        <f>IF(U23&lt;&gt;0,-V21/U23,0)</f>
        <v>0</v>
      </c>
      <c r="W24" s="24">
        <f>IF(V23&lt;&gt;0,-W21/V23,0)</f>
        <v>0</v>
      </c>
      <c r="X24" s="24">
        <f>IF(W23&lt;&gt;0,-X21/W23,0)</f>
        <v>4.6808510638297871E-2</v>
      </c>
      <c r="Y24" s="24">
        <f>IF(X23&lt;&gt;0,-Y21/X23,0)</f>
        <v>0</v>
      </c>
      <c r="Z24" s="24">
        <f>IF(Y23&lt;&gt;0,-Z21/Y23,0)</f>
        <v>0</v>
      </c>
      <c r="AA24" s="38">
        <f>IF(Z23&lt;&gt;0,-AA21/Z23,0)</f>
        <v>0</v>
      </c>
      <c r="AB24" s="38">
        <f>IF(AA23&lt;&gt;0,-AB21/AA23,0)</f>
        <v>0</v>
      </c>
      <c r="AC24" s="38">
        <f>IF(AB23&lt;&gt;0,-AC21/AB23,0)</f>
        <v>0</v>
      </c>
      <c r="AD24" s="38">
        <f>IF(AC23&lt;&gt;0,-AD21/AC23,0)</f>
        <v>2.4691358024691357E-2</v>
      </c>
      <c r="AE24" s="38">
        <f>IF(AD23&lt;&gt;0,-AE21/AD23,0)</f>
        <v>0</v>
      </c>
      <c r="AF24" s="38">
        <f>IF(AE23&lt;&gt;0,-AF21/AE23,0)</f>
        <v>3.4810126582278479E-2</v>
      </c>
      <c r="AG24" s="38">
        <f>IF(AF23&lt;&gt;0,-AG21/AF23,0)</f>
        <v>2.2292993630573247E-2</v>
      </c>
      <c r="AH24" s="38">
        <f>IF(AG23&lt;&gt;0,-AH21/AG23,0)</f>
        <v>0</v>
      </c>
      <c r="AI24" s="38">
        <f>IF(AH23&lt;&gt;0,-AI21/AH23,0)</f>
        <v>0</v>
      </c>
      <c r="AJ24" s="38">
        <f>IF(AI23&lt;&gt;0,-AJ21/AI23,0)</f>
        <v>4.1322314049586778E-2</v>
      </c>
      <c r="AK24" s="38">
        <f>IF(AJ23&lt;&gt;0,-AK21/AJ23,0)</f>
        <v>0</v>
      </c>
      <c r="AL24" s="38">
        <f>IF(AK23&lt;&gt;0,-AL21/AK23,0)</f>
        <v>0</v>
      </c>
      <c r="AM24" s="38">
        <f>IF(AL23&lt;&gt;0,-AM21/AL23,0)</f>
        <v>2.7989821882951654E-2</v>
      </c>
      <c r="AN24" s="38">
        <f>IF(AM23&lt;&gt;0,-AN21/AM23,0)</f>
        <v>0</v>
      </c>
      <c r="AO24" s="38">
        <f>IF(AN23&lt;&gt;0,-AO21/AN23,0)</f>
        <v>7.9681274900398405E-3</v>
      </c>
      <c r="AP24" s="38">
        <f>IF(AO23&lt;&gt;0,-AP21/AO23,0)</f>
        <v>7.462686567164179E-3</v>
      </c>
      <c r="AQ24" s="38">
        <f>IF(AP23&lt;&gt;0,-AQ21/AP23,0)</f>
        <v>1.2658227848101266E-2</v>
      </c>
      <c r="AR24" s="38">
        <f>IF(AQ23&lt;&gt;0,-AR21/AQ23,0)</f>
        <v>0</v>
      </c>
      <c r="AS24" s="38">
        <f>IF(AR23&lt;&gt;0,-AS21/AR23,0)</f>
        <v>0</v>
      </c>
      <c r="AT24" s="38">
        <f>IF(AS23&lt;&gt;0,-AT21/AS23,0)</f>
        <v>1.3274336283185841E-2</v>
      </c>
      <c r="AU24" s="38">
        <f>IF(AT23&lt;&gt;0,-AU21/AT23,0)</f>
        <v>1.3452914798206279E-2</v>
      </c>
      <c r="AV24" s="38">
        <f>IF(AU23&lt;&gt;0,-AV21/AU23,0)</f>
        <v>0</v>
      </c>
      <c r="AW24" s="27">
        <f>IF(AV23&lt;&gt;0,-AW21/AV23,0)</f>
        <v>0</v>
      </c>
      <c r="AX24" s="27">
        <f>IF(AW23&lt;&gt;0,-AX21/AW23,0)</f>
        <v>0</v>
      </c>
      <c r="AY24" s="27">
        <f>IF(AX23&lt;&gt;0,-AY21/AX23,0)</f>
        <v>1.6081871345029239E-2</v>
      </c>
      <c r="AZ24" s="27">
        <f>IF(AY23&lt;&gt;0,-AZ21/AY23,0)</f>
        <v>5.9435364041604752E-3</v>
      </c>
      <c r="BA24" s="27">
        <f>IF(AZ23&lt;&gt;0,-BA21/AZ23,0)</f>
        <v>1.0463378176382661E-2</v>
      </c>
      <c r="BB24" s="27">
        <f>IF(BA23&lt;&gt;0,-BB21/BA23,0)</f>
        <v>0</v>
      </c>
      <c r="BC24" s="27">
        <f>IF(BB23&lt;&gt;0,-BC21/BB23,0)</f>
        <v>0</v>
      </c>
      <c r="BD24" s="27">
        <f>IF(BC23&lt;&gt;0,-BD21/BC23,0)</f>
        <v>0</v>
      </c>
      <c r="BE24" s="27">
        <f>IF(BD23&lt;&gt;0,-BE21/BD23,0)</f>
        <v>0</v>
      </c>
      <c r="BF24" s="27">
        <f>IF(BE23&lt;&gt;0,-BF21/BE23,0)</f>
        <v>0</v>
      </c>
      <c r="BG24" s="27">
        <f>IF(BF23&lt;&gt;0,-BG21/BF23,0)</f>
        <v>1.2968299711815562E-2</v>
      </c>
      <c r="BH24" s="27">
        <f>IF(BG23&lt;&gt;0,-BH21/BG23,0)</f>
        <v>0</v>
      </c>
      <c r="BI24" s="27">
        <f>IF(BH23&lt;&gt;0,-BI21/BH23,0)</f>
        <v>0</v>
      </c>
      <c r="BJ24" s="27">
        <f>IF(BI23&lt;&gt;0,-BJ21/BI23,0)</f>
        <v>7.0126227208976155E-3</v>
      </c>
      <c r="BK24" s="27">
        <f>IF(BJ23&lt;&gt;0,-BK21/BJ23,0)</f>
        <v>9.8176718092566617E-3</v>
      </c>
      <c r="BL24" s="27">
        <f>IF(BK23&lt;&gt;0,-BL21/BK23,0)</f>
        <v>0</v>
      </c>
      <c r="BM24" s="27">
        <f>IF(BL23&lt;&gt;0,-BM21/BL23,0)</f>
        <v>0</v>
      </c>
      <c r="BN24" s="27">
        <f>IF(BM23&lt;&gt;0,-BN21/BM23,0)</f>
        <v>1.2534818941504178E-2</v>
      </c>
      <c r="BO24" s="27">
        <f>IF(BN23&lt;&gt;0,-BO21/BN23,0)</f>
        <v>1.5514809590973202E-2</v>
      </c>
      <c r="BP24" s="27">
        <f>IF(BO23&lt;&gt;0,-BP21/BO23,0)</f>
        <v>2.8653295128939827E-3</v>
      </c>
      <c r="BQ24" s="27">
        <f>IF(BP23&lt;&gt;0,-BQ21/BP23,0)</f>
        <v>2.8169014084507044E-3</v>
      </c>
      <c r="BR24" s="27">
        <f>IF(BQ23&lt;&gt;0,-BR21/BQ23,0)</f>
        <v>2.7739251040221915E-3</v>
      </c>
      <c r="BS24" s="27">
        <f>IF(BR23&lt;&gt;0,-BS21/BR23,0)</f>
        <v>0</v>
      </c>
      <c r="BT24" s="27">
        <f>IF(BS23&lt;&gt;0,-BT21/BS23,0)</f>
        <v>0</v>
      </c>
      <c r="BU24" s="27">
        <f>IF(BT23&lt;&gt;0,-BU21/BT23,0)</f>
        <v>0</v>
      </c>
      <c r="BV24" s="27">
        <f>IF(BU23&lt;&gt;0,-BV21/BU23,0)</f>
        <v>0</v>
      </c>
      <c r="BW24" s="27">
        <f>IF(BV23&lt;&gt;0,-BW21/BV23,0)</f>
        <v>0</v>
      </c>
      <c r="BX24" s="27">
        <f>IF(BW23&lt;&gt;0,-BX21/BW23,0)</f>
        <v>8.0645161290322578E-3</v>
      </c>
      <c r="BY24" s="27">
        <f>IF(BX23&lt;&gt;0,-BY21/BX23,0)</f>
        <v>0</v>
      </c>
      <c r="BZ24" s="27">
        <f>IF(BY23&lt;&gt;0,-BZ21/BY23,0)</f>
        <v>0</v>
      </c>
      <c r="CA24" s="27">
        <f>IF(BZ23&lt;&gt;0,-CA21/BZ23,0)</f>
        <v>1.0178117048346057E-2</v>
      </c>
      <c r="CB24" s="27">
        <f>IF(CA23&lt;&gt;0,-CB21/CA23,0)</f>
        <v>7.7120822622107968E-3</v>
      </c>
      <c r="CC24" s="27">
        <f>IF(CB23&lt;&gt;0,-CC21/CB23,0)</f>
        <v>1.5483870967741935E-2</v>
      </c>
      <c r="CD24" s="27">
        <f>IF(CC23&lt;&gt;0,-CD21/CC23,0)</f>
        <v>0</v>
      </c>
      <c r="CE24" s="27">
        <f>IF(CD23&lt;&gt;0,-CE21/CD23,0)</f>
        <v>0</v>
      </c>
      <c r="CF24" s="27">
        <f>IF(CE23&lt;&gt;0,-CF21/CE23,0)</f>
        <v>1.40485312899106E-2</v>
      </c>
      <c r="CG24" s="27">
        <f>IF(CF23&lt;&gt;0,-CG21/CF23,0)</f>
        <v>0</v>
      </c>
      <c r="CH24" s="27">
        <f>IF(CG23&lt;&gt;0,-CH21/CG23,0)</f>
        <v>0</v>
      </c>
      <c r="CI24" s="27">
        <f>IF(CH23&lt;&gt;0,-CI21/CH23,0)</f>
        <v>1.6290726817042606E-2</v>
      </c>
      <c r="CJ24" s="27">
        <f>IF(CI23&lt;&gt;0,-CJ21/CI23,0)</f>
        <v>8.9171974522292991E-3</v>
      </c>
      <c r="CK24" s="27">
        <f>IF(CJ23&lt;&gt;0,-CK21/CJ23,0)</f>
        <v>0</v>
      </c>
      <c r="CL24" s="27">
        <f>IF(CK23&lt;&gt;0,-CL21/CK23,0)</f>
        <v>5.1020408163265302E-3</v>
      </c>
      <c r="CM24" s="27">
        <f>IF(CL23&lt;&gt;0,-CM21/CL23,0)</f>
        <v>5.1020408163265302E-3</v>
      </c>
      <c r="CN24" s="27">
        <f>IF(CM23&lt;&gt;0,-CN21/CM23,0)</f>
        <v>8.9743589743589737E-3</v>
      </c>
      <c r="CO24" s="27">
        <f>IF(CN23&lt;&gt;0,-CO21/CN23,0)</f>
        <v>1.0243277848911651E-2</v>
      </c>
      <c r="CP24" s="27">
        <f>IF(CO23&lt;&gt;0,-CP21/CO23,0)</f>
        <v>2.5575447570332483E-3</v>
      </c>
    </row>
    <row r="25" spans="2:94" s="33" customFormat="1" x14ac:dyDescent="0.35">
      <c r="B25" s="16"/>
      <c r="C25" s="16"/>
      <c r="D25" s="1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</row>
    <row r="26" spans="2:94" ht="43.5" x14ac:dyDescent="0.35">
      <c r="B26" s="6" t="s">
        <v>238</v>
      </c>
      <c r="C26" s="15" t="s">
        <v>258</v>
      </c>
      <c r="D26" s="6"/>
      <c r="E26" s="23">
        <f>E23</f>
        <v>0</v>
      </c>
      <c r="F26" s="23">
        <f t="shared" ref="F26:Z26" si="84">F23</f>
        <v>39</v>
      </c>
      <c r="G26" s="23">
        <f t="shared" si="84"/>
        <v>39</v>
      </c>
      <c r="H26" s="23">
        <f t="shared" si="84"/>
        <v>39</v>
      </c>
      <c r="I26" s="23">
        <f t="shared" si="84"/>
        <v>39</v>
      </c>
      <c r="J26" s="23">
        <f t="shared" si="84"/>
        <v>87</v>
      </c>
      <c r="K26" s="23">
        <f t="shared" si="84"/>
        <v>98</v>
      </c>
      <c r="L26" s="23">
        <f t="shared" si="84"/>
        <v>105</v>
      </c>
      <c r="M26" s="23">
        <f t="shared" si="84"/>
        <v>101</v>
      </c>
      <c r="N26" s="23">
        <f t="shared" si="84"/>
        <v>123</v>
      </c>
      <c r="O26" s="23">
        <f t="shared" si="84"/>
        <v>132</v>
      </c>
      <c r="P26" s="23">
        <f t="shared" si="84"/>
        <v>126</v>
      </c>
      <c r="Q26" s="23">
        <f t="shared" si="84"/>
        <v>140</v>
      </c>
      <c r="R26" s="23">
        <f t="shared" si="84"/>
        <v>158</v>
      </c>
      <c r="S26" s="23">
        <f t="shared" si="84"/>
        <v>169</v>
      </c>
      <c r="T26" s="23">
        <f t="shared" si="84"/>
        <v>203</v>
      </c>
      <c r="U26" s="23">
        <f t="shared" si="84"/>
        <v>203</v>
      </c>
      <c r="V26" s="23">
        <f t="shared" si="84"/>
        <v>203</v>
      </c>
      <c r="W26" s="23">
        <f t="shared" si="84"/>
        <v>235</v>
      </c>
      <c r="X26" s="23">
        <f t="shared" si="84"/>
        <v>268</v>
      </c>
      <c r="Y26" s="23">
        <f t="shared" si="84"/>
        <v>268</v>
      </c>
      <c r="Z26" s="23">
        <f t="shared" si="84"/>
        <v>268</v>
      </c>
      <c r="AA26" s="37">
        <f>$Z$26</f>
        <v>268</v>
      </c>
      <c r="AB26" s="37">
        <f t="shared" ref="AB26:CM26" si="85">$Z$26</f>
        <v>268</v>
      </c>
      <c r="AC26" s="37">
        <f t="shared" si="85"/>
        <v>268</v>
      </c>
      <c r="AD26" s="37">
        <f t="shared" si="85"/>
        <v>268</v>
      </c>
      <c r="AE26" s="37">
        <f t="shared" si="85"/>
        <v>268</v>
      </c>
      <c r="AF26" s="37">
        <f t="shared" si="85"/>
        <v>268</v>
      </c>
      <c r="AG26" s="37">
        <f t="shared" si="85"/>
        <v>268</v>
      </c>
      <c r="AH26" s="37">
        <f t="shared" si="85"/>
        <v>268</v>
      </c>
      <c r="AI26" s="37">
        <f t="shared" si="85"/>
        <v>268</v>
      </c>
      <c r="AJ26" s="37">
        <f t="shared" si="85"/>
        <v>268</v>
      </c>
      <c r="AK26" s="37">
        <f t="shared" si="85"/>
        <v>268</v>
      </c>
      <c r="AL26" s="37">
        <f t="shared" si="85"/>
        <v>268</v>
      </c>
      <c r="AM26" s="37">
        <f t="shared" si="85"/>
        <v>268</v>
      </c>
      <c r="AN26" s="37">
        <f t="shared" si="85"/>
        <v>268</v>
      </c>
      <c r="AO26" s="37">
        <f t="shared" si="85"/>
        <v>268</v>
      </c>
      <c r="AP26" s="37">
        <f t="shared" si="85"/>
        <v>268</v>
      </c>
      <c r="AQ26" s="37">
        <f t="shared" si="85"/>
        <v>268</v>
      </c>
      <c r="AR26" s="37">
        <f t="shared" si="85"/>
        <v>268</v>
      </c>
      <c r="AS26" s="37">
        <f t="shared" si="85"/>
        <v>268</v>
      </c>
      <c r="AT26" s="37">
        <f t="shared" si="85"/>
        <v>268</v>
      </c>
      <c r="AU26" s="37">
        <f t="shared" si="85"/>
        <v>268</v>
      </c>
      <c r="AV26" s="37">
        <f t="shared" si="85"/>
        <v>268</v>
      </c>
      <c r="AW26" s="26">
        <f t="shared" si="85"/>
        <v>268</v>
      </c>
      <c r="AX26" s="26">
        <f t="shared" si="85"/>
        <v>268</v>
      </c>
      <c r="AY26" s="26">
        <f t="shared" si="85"/>
        <v>268</v>
      </c>
      <c r="AZ26" s="26">
        <f t="shared" si="85"/>
        <v>268</v>
      </c>
      <c r="BA26" s="26">
        <f t="shared" si="85"/>
        <v>268</v>
      </c>
      <c r="BB26" s="26">
        <f t="shared" si="85"/>
        <v>268</v>
      </c>
      <c r="BC26" s="26">
        <f t="shared" si="85"/>
        <v>268</v>
      </c>
      <c r="BD26" s="26">
        <f t="shared" si="85"/>
        <v>268</v>
      </c>
      <c r="BE26" s="26">
        <f t="shared" si="85"/>
        <v>268</v>
      </c>
      <c r="BF26" s="26">
        <f t="shared" si="85"/>
        <v>268</v>
      </c>
      <c r="BG26" s="26">
        <f t="shared" si="85"/>
        <v>268</v>
      </c>
      <c r="BH26" s="26">
        <f t="shared" si="85"/>
        <v>268</v>
      </c>
      <c r="BI26" s="26">
        <f t="shared" si="85"/>
        <v>268</v>
      </c>
      <c r="BJ26" s="26">
        <f t="shared" si="85"/>
        <v>268</v>
      </c>
      <c r="BK26" s="26">
        <f t="shared" si="85"/>
        <v>268</v>
      </c>
      <c r="BL26" s="26">
        <f t="shared" si="85"/>
        <v>268</v>
      </c>
      <c r="BM26" s="26">
        <f t="shared" si="85"/>
        <v>268</v>
      </c>
      <c r="BN26" s="26">
        <f t="shared" si="85"/>
        <v>268</v>
      </c>
      <c r="BO26" s="26">
        <f t="shared" si="85"/>
        <v>268</v>
      </c>
      <c r="BP26" s="26">
        <f t="shared" si="85"/>
        <v>268</v>
      </c>
      <c r="BQ26" s="26">
        <f t="shared" si="85"/>
        <v>268</v>
      </c>
      <c r="BR26" s="26">
        <f t="shared" si="85"/>
        <v>268</v>
      </c>
      <c r="BS26" s="26">
        <f t="shared" si="85"/>
        <v>268</v>
      </c>
      <c r="BT26" s="26">
        <f t="shared" si="85"/>
        <v>268</v>
      </c>
      <c r="BU26" s="26">
        <f t="shared" si="85"/>
        <v>268</v>
      </c>
      <c r="BV26" s="26">
        <f t="shared" si="85"/>
        <v>268</v>
      </c>
      <c r="BW26" s="26">
        <f t="shared" si="85"/>
        <v>268</v>
      </c>
      <c r="BX26" s="26">
        <f t="shared" si="85"/>
        <v>268</v>
      </c>
      <c r="BY26" s="26">
        <f t="shared" si="85"/>
        <v>268</v>
      </c>
      <c r="BZ26" s="26">
        <f t="shared" si="85"/>
        <v>268</v>
      </c>
      <c r="CA26" s="26">
        <f t="shared" si="85"/>
        <v>268</v>
      </c>
      <c r="CB26" s="26">
        <f t="shared" si="85"/>
        <v>268</v>
      </c>
      <c r="CC26" s="26">
        <f t="shared" si="85"/>
        <v>268</v>
      </c>
      <c r="CD26" s="26">
        <f t="shared" si="85"/>
        <v>268</v>
      </c>
      <c r="CE26" s="26">
        <f t="shared" si="85"/>
        <v>268</v>
      </c>
      <c r="CF26" s="26">
        <f t="shared" si="85"/>
        <v>268</v>
      </c>
      <c r="CG26" s="26">
        <f t="shared" si="85"/>
        <v>268</v>
      </c>
      <c r="CH26" s="26">
        <f t="shared" si="85"/>
        <v>268</v>
      </c>
      <c r="CI26" s="26">
        <f t="shared" si="85"/>
        <v>268</v>
      </c>
      <c r="CJ26" s="26">
        <f t="shared" si="85"/>
        <v>268</v>
      </c>
      <c r="CK26" s="26">
        <f t="shared" si="85"/>
        <v>268</v>
      </c>
      <c r="CL26" s="26">
        <f t="shared" si="85"/>
        <v>268</v>
      </c>
      <c r="CM26" s="26">
        <f t="shared" si="85"/>
        <v>268</v>
      </c>
      <c r="CN26" s="26">
        <f t="shared" ref="CN26:CP26" si="86">$Z$26</f>
        <v>268</v>
      </c>
      <c r="CO26" s="26">
        <f t="shared" si="86"/>
        <v>268</v>
      </c>
      <c r="CP26" s="26">
        <f t="shared" si="86"/>
        <v>268</v>
      </c>
    </row>
    <row r="27" spans="2:94" ht="29" x14ac:dyDescent="0.35">
      <c r="B27" s="6" t="s">
        <v>239</v>
      </c>
      <c r="C27" s="15" t="s">
        <v>259</v>
      </c>
      <c r="D27" s="6"/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37">
        <f>AA23-$Z$26</f>
        <v>0</v>
      </c>
      <c r="AB27" s="37">
        <f>AB23-$Z$26</f>
        <v>28</v>
      </c>
      <c r="AC27" s="37">
        <f>AC23-$Z$26</f>
        <v>56</v>
      </c>
      <c r="AD27" s="37">
        <f>AD23-$Z$26</f>
        <v>48</v>
      </c>
      <c r="AE27" s="37">
        <f>AE23-$Z$26</f>
        <v>48</v>
      </c>
      <c r="AF27" s="37">
        <f>AF23-$Z$26</f>
        <v>46</v>
      </c>
      <c r="AG27" s="37">
        <f>AG23-$Z$26</f>
        <v>68</v>
      </c>
      <c r="AH27" s="37">
        <f>AH23-$Z$26</f>
        <v>83</v>
      </c>
      <c r="AI27" s="37">
        <f>AI23-$Z$26</f>
        <v>95</v>
      </c>
      <c r="AJ27" s="37">
        <f>AJ23-$Z$26</f>
        <v>92</v>
      </c>
      <c r="AK27" s="37">
        <f>AK23-$Z$26</f>
        <v>125</v>
      </c>
      <c r="AL27" s="37">
        <f>AL23-$Z$26</f>
        <v>125</v>
      </c>
      <c r="AM27" s="37">
        <f>AM23-$Z$26</f>
        <v>153</v>
      </c>
      <c r="AN27" s="37">
        <f>AN23-$Z$26</f>
        <v>234</v>
      </c>
      <c r="AO27" s="37">
        <f>AO23-$Z$26</f>
        <v>268</v>
      </c>
      <c r="AP27" s="37">
        <f>AP23-$Z$26</f>
        <v>285</v>
      </c>
      <c r="AQ27" s="37">
        <f>AQ23-$Z$26</f>
        <v>326</v>
      </c>
      <c r="AR27" s="37">
        <f>AR23-$Z$26</f>
        <v>359</v>
      </c>
      <c r="AS27" s="37">
        <f>AS23-$Z$26</f>
        <v>410</v>
      </c>
      <c r="AT27" s="37">
        <f>AT23-$Z$26</f>
        <v>401</v>
      </c>
      <c r="AU27" s="37">
        <f>AU23-$Z$26</f>
        <v>392</v>
      </c>
      <c r="AV27" s="37">
        <f>AV23-$Z$26</f>
        <v>403</v>
      </c>
      <c r="AW27" s="26">
        <f>$AV$27</f>
        <v>403</v>
      </c>
      <c r="AX27" s="26">
        <f t="shared" ref="AX27:CP27" si="87">$AV$27</f>
        <v>403</v>
      </c>
      <c r="AY27" s="26">
        <f t="shared" si="87"/>
        <v>403</v>
      </c>
      <c r="AZ27" s="26">
        <f t="shared" si="87"/>
        <v>403</v>
      </c>
      <c r="BA27" s="26">
        <f t="shared" si="87"/>
        <v>403</v>
      </c>
      <c r="BB27" s="26">
        <f t="shared" si="87"/>
        <v>403</v>
      </c>
      <c r="BC27" s="26">
        <f t="shared" si="87"/>
        <v>403</v>
      </c>
      <c r="BD27" s="26">
        <f t="shared" si="87"/>
        <v>403</v>
      </c>
      <c r="BE27" s="26">
        <f t="shared" si="87"/>
        <v>403</v>
      </c>
      <c r="BF27" s="26">
        <f t="shared" si="87"/>
        <v>403</v>
      </c>
      <c r="BG27" s="26">
        <f t="shared" si="87"/>
        <v>403</v>
      </c>
      <c r="BH27" s="26">
        <f t="shared" si="87"/>
        <v>403</v>
      </c>
      <c r="BI27" s="26">
        <f t="shared" si="87"/>
        <v>403</v>
      </c>
      <c r="BJ27" s="26">
        <f t="shared" si="87"/>
        <v>403</v>
      </c>
      <c r="BK27" s="26">
        <f t="shared" si="87"/>
        <v>403</v>
      </c>
      <c r="BL27" s="26">
        <f t="shared" si="87"/>
        <v>403</v>
      </c>
      <c r="BM27" s="26">
        <f t="shared" si="87"/>
        <v>403</v>
      </c>
      <c r="BN27" s="26">
        <f t="shared" si="87"/>
        <v>403</v>
      </c>
      <c r="BO27" s="26">
        <f t="shared" si="87"/>
        <v>403</v>
      </c>
      <c r="BP27" s="26">
        <f t="shared" si="87"/>
        <v>403</v>
      </c>
      <c r="BQ27" s="26">
        <f t="shared" si="87"/>
        <v>403</v>
      </c>
      <c r="BR27" s="26">
        <f t="shared" si="87"/>
        <v>403</v>
      </c>
      <c r="BS27" s="26">
        <f t="shared" si="87"/>
        <v>403</v>
      </c>
      <c r="BT27" s="26">
        <f t="shared" si="87"/>
        <v>403</v>
      </c>
      <c r="BU27" s="26">
        <f t="shared" si="87"/>
        <v>403</v>
      </c>
      <c r="BV27" s="26">
        <f t="shared" si="87"/>
        <v>403</v>
      </c>
      <c r="BW27" s="26">
        <f t="shared" si="87"/>
        <v>403</v>
      </c>
      <c r="BX27" s="26">
        <f t="shared" si="87"/>
        <v>403</v>
      </c>
      <c r="BY27" s="26">
        <f t="shared" si="87"/>
        <v>403</v>
      </c>
      <c r="BZ27" s="26">
        <f t="shared" si="87"/>
        <v>403</v>
      </c>
      <c r="CA27" s="26">
        <f t="shared" si="87"/>
        <v>403</v>
      </c>
      <c r="CB27" s="26">
        <f t="shared" si="87"/>
        <v>403</v>
      </c>
      <c r="CC27" s="26">
        <f t="shared" si="87"/>
        <v>403</v>
      </c>
      <c r="CD27" s="26">
        <f t="shared" si="87"/>
        <v>403</v>
      </c>
      <c r="CE27" s="26">
        <f t="shared" si="87"/>
        <v>403</v>
      </c>
      <c r="CF27" s="26">
        <f t="shared" si="87"/>
        <v>403</v>
      </c>
      <c r="CG27" s="26">
        <f t="shared" si="87"/>
        <v>403</v>
      </c>
      <c r="CH27" s="26">
        <f t="shared" si="87"/>
        <v>403</v>
      </c>
      <c r="CI27" s="26">
        <f t="shared" si="87"/>
        <v>403</v>
      </c>
      <c r="CJ27" s="26">
        <f t="shared" si="87"/>
        <v>403</v>
      </c>
      <c r="CK27" s="26">
        <f t="shared" si="87"/>
        <v>403</v>
      </c>
      <c r="CL27" s="26">
        <f t="shared" si="87"/>
        <v>403</v>
      </c>
      <c r="CM27" s="26">
        <f t="shared" si="87"/>
        <v>403</v>
      </c>
      <c r="CN27" s="26">
        <f t="shared" si="87"/>
        <v>403</v>
      </c>
      <c r="CO27" s="26">
        <f t="shared" si="87"/>
        <v>403</v>
      </c>
      <c r="CP27" s="26">
        <f t="shared" si="87"/>
        <v>403</v>
      </c>
    </row>
    <row r="28" spans="2:94" ht="29" x14ac:dyDescent="0.35">
      <c r="B28" s="6" t="s">
        <v>240</v>
      </c>
      <c r="C28" s="15" t="s">
        <v>259</v>
      </c>
      <c r="D28" s="6"/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37">
        <v>0</v>
      </c>
      <c r="AB28" s="37">
        <v>0</v>
      </c>
      <c r="AC28" s="37">
        <v>0</v>
      </c>
      <c r="AD28" s="37">
        <v>0</v>
      </c>
      <c r="AE28" s="37">
        <v>0</v>
      </c>
      <c r="AF28" s="37">
        <v>0</v>
      </c>
      <c r="AG28" s="37">
        <v>0</v>
      </c>
      <c r="AH28" s="37">
        <v>0</v>
      </c>
      <c r="AI28" s="37">
        <v>0</v>
      </c>
      <c r="AJ28" s="37">
        <v>0</v>
      </c>
      <c r="AK28" s="37">
        <v>0</v>
      </c>
      <c r="AL28" s="37">
        <v>0</v>
      </c>
      <c r="AM28" s="37">
        <v>0</v>
      </c>
      <c r="AN28" s="37">
        <v>0</v>
      </c>
      <c r="AO28" s="37">
        <v>0</v>
      </c>
      <c r="AP28" s="37">
        <v>0</v>
      </c>
      <c r="AQ28" s="37">
        <v>0</v>
      </c>
      <c r="AR28" s="37">
        <v>0</v>
      </c>
      <c r="AS28" s="37">
        <v>0</v>
      </c>
      <c r="AT28" s="37">
        <v>0</v>
      </c>
      <c r="AU28" s="37">
        <v>0</v>
      </c>
      <c r="AV28" s="37">
        <v>0</v>
      </c>
      <c r="AW28" s="26">
        <f>AW23-AW26-AW27</f>
        <v>13</v>
      </c>
      <c r="AX28" s="26">
        <f>AX23-AX26-AX27</f>
        <v>13</v>
      </c>
      <c r="AY28" s="26">
        <f>AY23-AY26-AY27</f>
        <v>2</v>
      </c>
      <c r="AZ28" s="26">
        <f>AZ23-AZ26-AZ27</f>
        <v>-2</v>
      </c>
      <c r="BA28" s="26">
        <f>BA23-BA26-BA27</f>
        <v>-9</v>
      </c>
      <c r="BB28" s="26">
        <f>BB23-BB26-BB27</f>
        <v>0</v>
      </c>
      <c r="BC28" s="26">
        <f>BC23-BC26-BC27</f>
        <v>23</v>
      </c>
      <c r="BD28" s="26">
        <f>BD23-BD26-BD27</f>
        <v>23</v>
      </c>
      <c r="BE28" s="26">
        <f>BE23-BE26-BE27</f>
        <v>23</v>
      </c>
      <c r="BF28" s="26">
        <f>BF23-BF26-BF27</f>
        <v>23</v>
      </c>
      <c r="BG28" s="26">
        <f>BG23-BG26-BG27</f>
        <v>14</v>
      </c>
      <c r="BH28" s="26">
        <f>BH23-BH26-BH27</f>
        <v>31</v>
      </c>
      <c r="BI28" s="26">
        <f>BI23-BI26-BI27</f>
        <v>42</v>
      </c>
      <c r="BJ28" s="26">
        <f>BJ23-BJ26-BJ27</f>
        <v>42</v>
      </c>
      <c r="BK28" s="26">
        <f>BK23-BK26-BK27</f>
        <v>38</v>
      </c>
      <c r="BL28" s="26">
        <f>BL23-BL26-BL27</f>
        <v>47</v>
      </c>
      <c r="BM28" s="26">
        <f>BM23-BM26-BM27</f>
        <v>47</v>
      </c>
      <c r="BN28" s="26">
        <f>BN23-BN26-BN27</f>
        <v>38</v>
      </c>
      <c r="BO28" s="26">
        <f>BO23-BO26-BO27</f>
        <v>27</v>
      </c>
      <c r="BP28" s="26">
        <f>BP23-BP26-BP27</f>
        <v>39</v>
      </c>
      <c r="BQ28" s="26">
        <f>BQ23-BQ26-BQ27</f>
        <v>50</v>
      </c>
      <c r="BR28" s="26">
        <f>BR23-BR26-BR27</f>
        <v>62</v>
      </c>
      <c r="BS28" s="26">
        <f>BS23-BS26-BS27</f>
        <v>64</v>
      </c>
      <c r="BT28" s="26">
        <f>BT23-BT26-BT27</f>
        <v>72</v>
      </c>
      <c r="BU28" s="26">
        <f>BU23-BU26-BU27</f>
        <v>72</v>
      </c>
      <c r="BV28" s="26">
        <f>BV23-BV26-BV27</f>
        <v>72</v>
      </c>
      <c r="BW28" s="26">
        <f>BW23-BW26-BW27</f>
        <v>73</v>
      </c>
      <c r="BX28" s="26">
        <f>BX23-BX26-BX27</f>
        <v>85</v>
      </c>
      <c r="BY28" s="26">
        <f>BY23-BY26-BY27</f>
        <v>104</v>
      </c>
      <c r="BZ28" s="26">
        <f>BZ23-BZ26-BZ27</f>
        <v>115</v>
      </c>
      <c r="CA28" s="26">
        <f>CA23-CA26-CA27</f>
        <v>107</v>
      </c>
      <c r="CB28" s="26">
        <f>CB23-CB26-CB27</f>
        <v>104</v>
      </c>
      <c r="CC28" s="26">
        <f>CC23-CC26-CC27</f>
        <v>92</v>
      </c>
      <c r="CD28" s="26">
        <f>CD23-CD26-CD27</f>
        <v>100</v>
      </c>
      <c r="CE28" s="26">
        <f>CE23-CE26-CE27</f>
        <v>112</v>
      </c>
      <c r="CF28" s="26">
        <f>CF23-CF26-CF27</f>
        <v>113</v>
      </c>
      <c r="CG28" s="26">
        <f>CG23-CG26-CG27</f>
        <v>120</v>
      </c>
      <c r="CH28" s="26">
        <f>CH23-CH26-CH27</f>
        <v>127</v>
      </c>
      <c r="CI28" s="26">
        <f>CI23-CI26-CI27</f>
        <v>114</v>
      </c>
      <c r="CJ28" s="26">
        <f>CJ23-CJ26-CJ27</f>
        <v>113</v>
      </c>
      <c r="CK28" s="26">
        <f>CK23-CK26-CK27</f>
        <v>113</v>
      </c>
      <c r="CL28" s="26">
        <f>CL23-CL26-CL27</f>
        <v>113</v>
      </c>
      <c r="CM28" s="26">
        <f>CM23-CM26-CM27</f>
        <v>109</v>
      </c>
      <c r="CN28" s="26">
        <f>CN23-CN26-CN27</f>
        <v>110</v>
      </c>
      <c r="CO28" s="26">
        <f>CO23-CO26-CO27</f>
        <v>111</v>
      </c>
      <c r="CP28" s="26">
        <f>CP23-CP26-CP27</f>
        <v>109</v>
      </c>
    </row>
    <row r="29" spans="2:94" s="33" customFormat="1" x14ac:dyDescent="0.35">
      <c r="B29" s="16"/>
      <c r="C29" s="16"/>
      <c r="D29" s="16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</row>
    <row r="30" spans="2:94" x14ac:dyDescent="0.35">
      <c r="B30" s="6" t="s">
        <v>94</v>
      </c>
      <c r="C30" s="15" t="s">
        <v>115</v>
      </c>
      <c r="D30" s="6">
        <v>0</v>
      </c>
      <c r="E30" s="23">
        <f>D39</f>
        <v>0</v>
      </c>
      <c r="F30" s="23">
        <f>E39</f>
        <v>0</v>
      </c>
      <c r="G30" s="23">
        <f>F39</f>
        <v>2925</v>
      </c>
      <c r="H30" s="23">
        <f>G39</f>
        <v>2925</v>
      </c>
      <c r="I30" s="23">
        <f>H39</f>
        <v>2925</v>
      </c>
      <c r="J30" s="23">
        <f>I39</f>
        <v>2925</v>
      </c>
      <c r="K30" s="23">
        <f>J39</f>
        <v>6525</v>
      </c>
      <c r="L30" s="23">
        <f>K39</f>
        <v>7350</v>
      </c>
      <c r="M30" s="23">
        <f>L39</f>
        <v>7875</v>
      </c>
      <c r="N30" s="23">
        <f>M39</f>
        <v>7575</v>
      </c>
      <c r="O30" s="23">
        <f>N39</f>
        <v>9225</v>
      </c>
      <c r="P30" s="23">
        <f>O39</f>
        <v>9900</v>
      </c>
      <c r="Q30" s="23">
        <f>P39</f>
        <v>9450</v>
      </c>
      <c r="R30" s="23">
        <f>Q39</f>
        <v>10500</v>
      </c>
      <c r="S30" s="23">
        <f>R39</f>
        <v>11850</v>
      </c>
      <c r="T30" s="23">
        <f>S39</f>
        <v>12675</v>
      </c>
      <c r="U30" s="23">
        <f>T39</f>
        <v>15225</v>
      </c>
      <c r="V30" s="23">
        <f>U39</f>
        <v>15225</v>
      </c>
      <c r="W30" s="23">
        <f>V39</f>
        <v>15225</v>
      </c>
      <c r="X30" s="23">
        <f>W39</f>
        <v>17625</v>
      </c>
      <c r="Y30" s="23">
        <f>X39</f>
        <v>20100</v>
      </c>
      <c r="Z30" s="23">
        <f>Y39</f>
        <v>20100</v>
      </c>
      <c r="AA30" s="37">
        <f>Z39</f>
        <v>20100</v>
      </c>
      <c r="AB30" s="37">
        <f>AA39</f>
        <v>20100</v>
      </c>
      <c r="AC30" s="37">
        <f>AB39</f>
        <v>22340</v>
      </c>
      <c r="AD30" s="37">
        <f>AC39</f>
        <v>24580</v>
      </c>
      <c r="AE30" s="37">
        <f>AD39</f>
        <v>23950</v>
      </c>
      <c r="AF30" s="37">
        <f>AE39</f>
        <v>23950</v>
      </c>
      <c r="AG30" s="37">
        <f>AF39</f>
        <v>23805</v>
      </c>
      <c r="AH30" s="37">
        <f>AG39</f>
        <v>25580</v>
      </c>
      <c r="AI30" s="37">
        <f>AH39</f>
        <v>26780</v>
      </c>
      <c r="AJ30" s="37">
        <f>AI39</f>
        <v>27740</v>
      </c>
      <c r="AK30" s="37">
        <f>AJ39</f>
        <v>27525</v>
      </c>
      <c r="AL30" s="37">
        <f>AK39</f>
        <v>30165</v>
      </c>
      <c r="AM30" s="37">
        <f>AL39</f>
        <v>30165</v>
      </c>
      <c r="AN30" s="37">
        <f>AM39</f>
        <v>32425</v>
      </c>
      <c r="AO30" s="37">
        <f>AN39</f>
        <v>38905</v>
      </c>
      <c r="AP30" s="37">
        <f>AO39</f>
        <v>41625</v>
      </c>
      <c r="AQ30" s="37">
        <f>AP39</f>
        <v>42985</v>
      </c>
      <c r="AR30" s="37">
        <f>AQ39</f>
        <v>46285</v>
      </c>
      <c r="AS30" s="37">
        <f>AR39</f>
        <v>48925</v>
      </c>
      <c r="AT30" s="37">
        <f>AS39</f>
        <v>53005</v>
      </c>
      <c r="AU30" s="37">
        <f>AT39</f>
        <v>52305</v>
      </c>
      <c r="AV30" s="37">
        <f>AU39</f>
        <v>51615</v>
      </c>
      <c r="AW30" s="26">
        <f>AV39</f>
        <v>52495</v>
      </c>
      <c r="AX30" s="26">
        <f>AW39</f>
        <v>53587</v>
      </c>
      <c r="AY30" s="26">
        <f>AX39</f>
        <v>53587</v>
      </c>
      <c r="AZ30" s="26">
        <f>AY39</f>
        <v>52722</v>
      </c>
      <c r="BA30" s="26">
        <f>AZ39</f>
        <v>52402</v>
      </c>
      <c r="BB30" s="26">
        <f>BA39</f>
        <v>51847</v>
      </c>
      <c r="BC30" s="26">
        <f>BB39</f>
        <v>52603</v>
      </c>
      <c r="BD30" s="26">
        <f>BC39</f>
        <v>54535</v>
      </c>
      <c r="BE30" s="26">
        <f>BD39</f>
        <v>54535</v>
      </c>
      <c r="BF30" s="26">
        <f>BE39</f>
        <v>54535</v>
      </c>
      <c r="BG30" s="26">
        <f>BF39</f>
        <v>54535</v>
      </c>
      <c r="BH30" s="26">
        <f>BG39</f>
        <v>53803</v>
      </c>
      <c r="BI30" s="26">
        <f>BH39</f>
        <v>55231</v>
      </c>
      <c r="BJ30" s="26">
        <f>BI39</f>
        <v>56155</v>
      </c>
      <c r="BK30" s="26">
        <f>BJ39</f>
        <v>56155</v>
      </c>
      <c r="BL30" s="26">
        <f>BK39</f>
        <v>55823</v>
      </c>
      <c r="BM30" s="26">
        <f>BL39</f>
        <v>56579</v>
      </c>
      <c r="BN30" s="26">
        <f>BM39</f>
        <v>56579</v>
      </c>
      <c r="BO30" s="26">
        <f>BN39</f>
        <v>55836</v>
      </c>
      <c r="BP30" s="26">
        <f>BO39</f>
        <v>54934</v>
      </c>
      <c r="BQ30" s="26">
        <f>BP39</f>
        <v>55951</v>
      </c>
      <c r="BR30" s="26">
        <f>BQ39</f>
        <v>56883</v>
      </c>
      <c r="BS30" s="26">
        <f>BR39</f>
        <v>57895</v>
      </c>
      <c r="BT30" s="26">
        <f>BS39</f>
        <v>58063</v>
      </c>
      <c r="BU30" s="26">
        <f>BT39</f>
        <v>58735</v>
      </c>
      <c r="BV30" s="26">
        <f>BU39</f>
        <v>58735</v>
      </c>
      <c r="BW30" s="26">
        <f>BV39</f>
        <v>58735</v>
      </c>
      <c r="BX30" s="26">
        <f>BW39</f>
        <v>58819</v>
      </c>
      <c r="BY30" s="26">
        <f>BX39</f>
        <v>59852</v>
      </c>
      <c r="BZ30" s="26">
        <f>BY39</f>
        <v>61448</v>
      </c>
      <c r="CA30" s="26">
        <f>BZ39</f>
        <v>62372</v>
      </c>
      <c r="CB30" s="26">
        <f>CA39</f>
        <v>61735</v>
      </c>
      <c r="CC30" s="26">
        <f>CB39</f>
        <v>61504</v>
      </c>
      <c r="CD30" s="26">
        <f>CC39</f>
        <v>60520</v>
      </c>
      <c r="CE30" s="26">
        <f>CD39</f>
        <v>61192</v>
      </c>
      <c r="CF30" s="26">
        <f>CE39</f>
        <v>62200</v>
      </c>
      <c r="CG30" s="26">
        <f>CF39</f>
        <v>62317</v>
      </c>
      <c r="CH30" s="26">
        <f>CG39</f>
        <v>62905</v>
      </c>
      <c r="CI30" s="26">
        <f>CH39</f>
        <v>63493</v>
      </c>
      <c r="CJ30" s="26">
        <f>CI39</f>
        <v>62445</v>
      </c>
      <c r="CK30" s="26">
        <f>CJ39</f>
        <v>62388</v>
      </c>
      <c r="CL30" s="26">
        <f>CK39</f>
        <v>62388</v>
      </c>
      <c r="CM30" s="26">
        <f>CL39</f>
        <v>62400</v>
      </c>
      <c r="CN30" s="26">
        <f>CM39</f>
        <v>62100</v>
      </c>
      <c r="CO30" s="26">
        <f>CN39</f>
        <v>62223</v>
      </c>
      <c r="CP30" s="26">
        <f>CO39</f>
        <v>62336</v>
      </c>
    </row>
    <row r="31" spans="2:94" ht="29" x14ac:dyDescent="0.35">
      <c r="B31" s="22" t="s">
        <v>145</v>
      </c>
      <c r="C31" s="15" t="s">
        <v>144</v>
      </c>
      <c r="D31" s="6">
        <f>D15*D6</f>
        <v>0</v>
      </c>
      <c r="E31" s="23">
        <f>E15*E6</f>
        <v>0</v>
      </c>
      <c r="F31" s="23">
        <f>F15*F6</f>
        <v>2925</v>
      </c>
      <c r="G31" s="23">
        <f>G15*G6</f>
        <v>0</v>
      </c>
      <c r="H31" s="23">
        <f>H15*H6</f>
        <v>0</v>
      </c>
      <c r="I31" s="23">
        <f>I15*I6</f>
        <v>0</v>
      </c>
      <c r="J31" s="23">
        <f>J15*J6</f>
        <v>3600</v>
      </c>
      <c r="K31" s="23">
        <f>K15*K6</f>
        <v>825</v>
      </c>
      <c r="L31" s="23">
        <f>L15*L6</f>
        <v>525</v>
      </c>
      <c r="M31" s="23">
        <f>M15*M6</f>
        <v>0</v>
      </c>
      <c r="N31" s="23">
        <f>N15*N6</f>
        <v>1650</v>
      </c>
      <c r="O31" s="23">
        <f>O15*O6</f>
        <v>1275</v>
      </c>
      <c r="P31" s="23">
        <f>P15*P6</f>
        <v>0</v>
      </c>
      <c r="Q31" s="23">
        <f>Q15*Q6</f>
        <v>1725</v>
      </c>
      <c r="R31" s="23">
        <f>R15*R6</f>
        <v>1350</v>
      </c>
      <c r="S31" s="23">
        <f>S15*S6</f>
        <v>825</v>
      </c>
      <c r="T31" s="23">
        <f>T15*T6</f>
        <v>2550</v>
      </c>
      <c r="U31" s="23">
        <f>U15*U6</f>
        <v>0</v>
      </c>
      <c r="V31" s="23">
        <f>V15*V6</f>
        <v>0</v>
      </c>
      <c r="W31" s="23">
        <f>W15*W6</f>
        <v>2400</v>
      </c>
      <c r="X31" s="23">
        <f>X15*X6</f>
        <v>3300</v>
      </c>
      <c r="Y31" s="23">
        <f>Y15*Y6</f>
        <v>0</v>
      </c>
      <c r="Z31" s="23">
        <f>Z15*Z6</f>
        <v>0</v>
      </c>
      <c r="AA31" s="37">
        <f>AA15*AA6</f>
        <v>0</v>
      </c>
      <c r="AB31" s="37">
        <f>AB15*AB6</f>
        <v>2240</v>
      </c>
      <c r="AC31" s="37">
        <f>AC15*AC6</f>
        <v>2240</v>
      </c>
      <c r="AD31" s="37">
        <f>AD15*AD6</f>
        <v>0</v>
      </c>
      <c r="AE31" s="37">
        <f>AE15*AE6</f>
        <v>0</v>
      </c>
      <c r="AF31" s="37">
        <f>AF15*AF6</f>
        <v>720</v>
      </c>
      <c r="AG31" s="37">
        <f>AG15*AG6</f>
        <v>2320</v>
      </c>
      <c r="AH31" s="37">
        <f>AH15*AH6</f>
        <v>1200</v>
      </c>
      <c r="AI31" s="37">
        <f>AI15*AI6</f>
        <v>960</v>
      </c>
      <c r="AJ31" s="37">
        <f>AJ15*AJ6</f>
        <v>960</v>
      </c>
      <c r="AK31" s="37">
        <f>AK15*AK6</f>
        <v>2640</v>
      </c>
      <c r="AL31" s="37">
        <f>AL15*AL6</f>
        <v>0</v>
      </c>
      <c r="AM31" s="37">
        <f>AM15*AM6</f>
        <v>3120</v>
      </c>
      <c r="AN31" s="37">
        <f>AN15*AN6</f>
        <v>6480</v>
      </c>
      <c r="AO31" s="37">
        <f>AO15*AO6</f>
        <v>3040</v>
      </c>
      <c r="AP31" s="37">
        <f>AP15*AP6</f>
        <v>1680</v>
      </c>
      <c r="AQ31" s="37">
        <f>AQ15*AQ6</f>
        <v>3840</v>
      </c>
      <c r="AR31" s="37">
        <f>AR15*AR6</f>
        <v>2640</v>
      </c>
      <c r="AS31" s="37">
        <f>AS15*AS6</f>
        <v>4080</v>
      </c>
      <c r="AT31" s="37">
        <f>AT15*AT6</f>
        <v>0</v>
      </c>
      <c r="AU31" s="37">
        <f>AU15*AU6</f>
        <v>0</v>
      </c>
      <c r="AV31" s="37">
        <f>AV15*AV6</f>
        <v>880</v>
      </c>
      <c r="AW31" s="26">
        <f>AW15*AW6</f>
        <v>1092</v>
      </c>
      <c r="AX31" s="26">
        <f>AX15*AX6</f>
        <v>0</v>
      </c>
      <c r="AY31" s="26">
        <f>AY15*AY6</f>
        <v>0</v>
      </c>
      <c r="AZ31" s="26">
        <f>AZ15*AZ6</f>
        <v>0</v>
      </c>
      <c r="BA31" s="26">
        <f>BA15*BA6</f>
        <v>0</v>
      </c>
      <c r="BB31" s="26">
        <f>BB15*BB6</f>
        <v>756</v>
      </c>
      <c r="BC31" s="26">
        <f>BC15*BC6</f>
        <v>1932</v>
      </c>
      <c r="BD31" s="26">
        <f>BD15*BD6</f>
        <v>0</v>
      </c>
      <c r="BE31" s="26">
        <f>BE15*BE6</f>
        <v>0</v>
      </c>
      <c r="BF31" s="26">
        <f>BF15*BF6</f>
        <v>0</v>
      </c>
      <c r="BG31" s="26">
        <f>BG15*BG6</f>
        <v>0</v>
      </c>
      <c r="BH31" s="26">
        <f>BH15*BH6</f>
        <v>1428</v>
      </c>
      <c r="BI31" s="26">
        <f>BI15*BI6</f>
        <v>924</v>
      </c>
      <c r="BJ31" s="26">
        <f>BJ15*BJ6</f>
        <v>420</v>
      </c>
      <c r="BK31" s="26">
        <f>BK15*BK6</f>
        <v>252</v>
      </c>
      <c r="BL31" s="26">
        <f>BL15*BL6</f>
        <v>756</v>
      </c>
      <c r="BM31" s="26">
        <f>BM15*BM6</f>
        <v>0</v>
      </c>
      <c r="BN31" s="26">
        <f>BN15*BN6</f>
        <v>0</v>
      </c>
      <c r="BO31" s="26">
        <f>BO15*BO6</f>
        <v>0</v>
      </c>
      <c r="BP31" s="26">
        <f>BP15*BP6</f>
        <v>1176</v>
      </c>
      <c r="BQ31" s="26">
        <f>BQ15*BQ6</f>
        <v>1092</v>
      </c>
      <c r="BR31" s="26">
        <f>BR15*BR6</f>
        <v>1176</v>
      </c>
      <c r="BS31" s="26">
        <f>BS15*BS6</f>
        <v>168</v>
      </c>
      <c r="BT31" s="26">
        <f>BT15*BT6</f>
        <v>672</v>
      </c>
      <c r="BU31" s="26">
        <f>BU15*BU6</f>
        <v>0</v>
      </c>
      <c r="BV31" s="26">
        <f>BV15*BV6</f>
        <v>0</v>
      </c>
      <c r="BW31" s="26">
        <f>BW15*BW6</f>
        <v>84</v>
      </c>
      <c r="BX31" s="26">
        <f>BX15*BX6</f>
        <v>1512</v>
      </c>
      <c r="BY31" s="26">
        <f>BY15*BY6</f>
        <v>1596</v>
      </c>
      <c r="BZ31" s="26">
        <f>BZ15*BZ6</f>
        <v>924</v>
      </c>
      <c r="CA31" s="26">
        <f>CA15*CA6</f>
        <v>0</v>
      </c>
      <c r="CB31" s="26">
        <f>CB15*CB6</f>
        <v>252</v>
      </c>
      <c r="CC31" s="26">
        <f>CC15*CC6</f>
        <v>0</v>
      </c>
      <c r="CD31" s="26">
        <f>CD15*CD6</f>
        <v>672</v>
      </c>
      <c r="CE31" s="26">
        <f>CE15*CE6</f>
        <v>1008</v>
      </c>
      <c r="CF31" s="26">
        <f>CF15*CF6</f>
        <v>1008</v>
      </c>
      <c r="CG31" s="26">
        <f>CG15*CG6</f>
        <v>588</v>
      </c>
      <c r="CH31" s="26">
        <f>CH15*CH6</f>
        <v>588</v>
      </c>
      <c r="CI31" s="26">
        <f>CI15*CI6</f>
        <v>0</v>
      </c>
      <c r="CJ31" s="26">
        <f>CJ15*CJ6</f>
        <v>504</v>
      </c>
      <c r="CK31" s="26">
        <f>CK15*CK6</f>
        <v>0</v>
      </c>
      <c r="CL31" s="26">
        <f>CL15*CL6</f>
        <v>336</v>
      </c>
      <c r="CM31" s="26">
        <f>CM15*CM6</f>
        <v>0</v>
      </c>
      <c r="CN31" s="26">
        <f>CN15*CN6</f>
        <v>672</v>
      </c>
      <c r="CO31" s="26">
        <f>CO15*CO6</f>
        <v>756</v>
      </c>
      <c r="CP31" s="26">
        <f>CP15*CP6</f>
        <v>0</v>
      </c>
    </row>
    <row r="32" spans="2:94" s="33" customFormat="1" x14ac:dyDescent="0.35">
      <c r="B32" s="3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</row>
    <row r="33" spans="2:94" x14ac:dyDescent="0.35">
      <c r="B33" s="18" t="s">
        <v>241</v>
      </c>
      <c r="C33" s="15" t="s">
        <v>247</v>
      </c>
      <c r="D33" s="6"/>
      <c r="E33" s="23">
        <f>E17*E8</f>
        <v>0</v>
      </c>
      <c r="F33" s="23">
        <f>F17*F8</f>
        <v>0</v>
      </c>
      <c r="G33" s="23">
        <f>G17*G8</f>
        <v>0</v>
      </c>
      <c r="H33" s="23">
        <f>H17*H8</f>
        <v>0</v>
      </c>
      <c r="I33" s="23">
        <f>I17*I8</f>
        <v>0</v>
      </c>
      <c r="J33" s="23">
        <f>J17*J8</f>
        <v>0</v>
      </c>
      <c r="K33" s="23">
        <f>K17*K8</f>
        <v>0</v>
      </c>
      <c r="L33" s="23">
        <f>L17*L8</f>
        <v>0</v>
      </c>
      <c r="M33" s="23">
        <f>M17*M8</f>
        <v>-300</v>
      </c>
      <c r="N33" s="23">
        <f>N17*N8</f>
        <v>0</v>
      </c>
      <c r="O33" s="23">
        <f>O17*O8</f>
        <v>-600</v>
      </c>
      <c r="P33" s="23">
        <f>P17*P8</f>
        <v>-450</v>
      </c>
      <c r="Q33" s="23">
        <f>Q17*Q8</f>
        <v>-675</v>
      </c>
      <c r="R33" s="23">
        <f>R17*R8</f>
        <v>0</v>
      </c>
      <c r="S33" s="23">
        <f>S17*S8</f>
        <v>0</v>
      </c>
      <c r="T33" s="23">
        <f>T17*T8</f>
        <v>0</v>
      </c>
      <c r="U33" s="23">
        <f>U17*U8</f>
        <v>0</v>
      </c>
      <c r="V33" s="23">
        <f>V17*V8</f>
        <v>0</v>
      </c>
      <c r="W33" s="23">
        <f>W17*W8</f>
        <v>0</v>
      </c>
      <c r="X33" s="23">
        <f>X17*X8</f>
        <v>-825</v>
      </c>
      <c r="Y33" s="23">
        <f>Y17*Y8</f>
        <v>0</v>
      </c>
      <c r="Z33" s="23">
        <f>Z17*Z8</f>
        <v>0</v>
      </c>
      <c r="AA33" s="37">
        <f>AA17*AA8</f>
        <v>0</v>
      </c>
      <c r="AB33" s="37">
        <f>AB17*AB8</f>
        <v>0</v>
      </c>
      <c r="AC33" s="37">
        <f>AC17*AC8</f>
        <v>0</v>
      </c>
      <c r="AD33" s="37">
        <f>AD17*AD8</f>
        <v>-150</v>
      </c>
      <c r="AE33" s="37">
        <f>AE17*AE8</f>
        <v>0</v>
      </c>
      <c r="AF33" s="37">
        <f>AF17*AF8</f>
        <v>-225</v>
      </c>
      <c r="AG33" s="37">
        <f>AG17*AG8</f>
        <v>-225</v>
      </c>
      <c r="AH33" s="37">
        <f>AH17*AH8</f>
        <v>0</v>
      </c>
      <c r="AI33" s="37">
        <f>AI17*AI8</f>
        <v>0</v>
      </c>
      <c r="AJ33" s="37">
        <f>AJ17*AJ8</f>
        <v>-375</v>
      </c>
      <c r="AK33" s="37">
        <f>AK17*AK8</f>
        <v>0</v>
      </c>
      <c r="AL33" s="37">
        <f>AL17*AL8</f>
        <v>0</v>
      </c>
      <c r="AM33" s="37">
        <f>AM17*AM8</f>
        <v>-300</v>
      </c>
      <c r="AN33" s="37">
        <f>AN17*AN8</f>
        <v>0</v>
      </c>
      <c r="AO33" s="37">
        <f>AO17*AO8</f>
        <v>0</v>
      </c>
      <c r="AP33" s="37">
        <f>AP17*AP8</f>
        <v>0</v>
      </c>
      <c r="AQ33" s="37">
        <f>AQ17*AQ8</f>
        <v>-300</v>
      </c>
      <c r="AR33" s="37">
        <f>AR17*AR8</f>
        <v>0</v>
      </c>
      <c r="AS33" s="37">
        <f>AS17*AS8</f>
        <v>0</v>
      </c>
      <c r="AT33" s="37">
        <f>AT17*AT8</f>
        <v>-300</v>
      </c>
      <c r="AU33" s="37">
        <f>AU17*AU8</f>
        <v>-450</v>
      </c>
      <c r="AV33" s="37">
        <f>AV17*AV8</f>
        <v>0</v>
      </c>
      <c r="AW33" s="26">
        <f>AW17*AW8</f>
        <v>0</v>
      </c>
      <c r="AX33" s="26">
        <f>AX17*AX8</f>
        <v>0</v>
      </c>
      <c r="AY33" s="26">
        <f>AY17*AY8</f>
        <v>-225</v>
      </c>
      <c r="AZ33" s="26">
        <f>AZ17*AZ8</f>
        <v>0</v>
      </c>
      <c r="BA33" s="26">
        <f>BA17*BA8</f>
        <v>-75</v>
      </c>
      <c r="BB33" s="26">
        <f>BB17*BB8</f>
        <v>0</v>
      </c>
      <c r="BC33" s="26">
        <f>BC17*BC8</f>
        <v>0</v>
      </c>
      <c r="BD33" s="26">
        <f>BD17*BD8</f>
        <v>0</v>
      </c>
      <c r="BE33" s="26">
        <f>BE17*BE8</f>
        <v>0</v>
      </c>
      <c r="BF33" s="26">
        <f>BF17*BF8</f>
        <v>0</v>
      </c>
      <c r="BG33" s="26">
        <f>BG17*BG8</f>
        <v>0</v>
      </c>
      <c r="BH33" s="26">
        <f>BH17*BH8</f>
        <v>0</v>
      </c>
      <c r="BI33" s="26">
        <f>BI17*BI8</f>
        <v>0</v>
      </c>
      <c r="BJ33" s="26">
        <f>BJ17*BJ8</f>
        <v>0</v>
      </c>
      <c r="BK33" s="26">
        <f>BK17*BK8</f>
        <v>0</v>
      </c>
      <c r="BL33" s="26">
        <f>BL17*BL8</f>
        <v>0</v>
      </c>
      <c r="BM33" s="26">
        <f>BM17*BM8</f>
        <v>0</v>
      </c>
      <c r="BN33" s="26">
        <f>BN17*BN8</f>
        <v>-75</v>
      </c>
      <c r="BO33" s="26">
        <f>BO17*BO8</f>
        <v>-150</v>
      </c>
      <c r="BP33" s="26">
        <f>BP17*BP8</f>
        <v>-75</v>
      </c>
      <c r="BQ33" s="26">
        <f>BQ17*BQ8</f>
        <v>0</v>
      </c>
      <c r="BR33" s="26">
        <f>BR17*BR8</f>
        <v>0</v>
      </c>
      <c r="BS33" s="26">
        <f>BS17*BS8</f>
        <v>0</v>
      </c>
      <c r="BT33" s="26">
        <f>BT17*BT8</f>
        <v>0</v>
      </c>
      <c r="BU33" s="26">
        <f>BU17*BU8</f>
        <v>0</v>
      </c>
      <c r="BV33" s="26">
        <f>BV17*BV8</f>
        <v>0</v>
      </c>
      <c r="BW33" s="26">
        <f>BW17*BW8</f>
        <v>0</v>
      </c>
      <c r="BX33" s="26">
        <f>BX17*BX8</f>
        <v>-75</v>
      </c>
      <c r="BY33" s="26">
        <f>BY17*BY8</f>
        <v>0</v>
      </c>
      <c r="BZ33" s="26">
        <f>BZ17*BZ8</f>
        <v>0</v>
      </c>
      <c r="CA33" s="26">
        <f>CA17*CA8</f>
        <v>-225</v>
      </c>
      <c r="CB33" s="26">
        <f>CB17*CB8</f>
        <v>-75</v>
      </c>
      <c r="CC33" s="26">
        <f>CC17*CC8</f>
        <v>0</v>
      </c>
      <c r="CD33" s="26">
        <f>CD17*CD8</f>
        <v>0</v>
      </c>
      <c r="CE33" s="26">
        <f>CE17*CE8</f>
        <v>0</v>
      </c>
      <c r="CF33" s="26">
        <f>CF17*CF8</f>
        <v>-75</v>
      </c>
      <c r="CG33" s="26">
        <f>CG17*CG8</f>
        <v>0</v>
      </c>
      <c r="CH33" s="26">
        <f>CH17*CH8</f>
        <v>0</v>
      </c>
      <c r="CI33" s="26">
        <f>CI17*CI8</f>
        <v>-300</v>
      </c>
      <c r="CJ33" s="26">
        <f>CJ17*CJ8</f>
        <v>-225</v>
      </c>
      <c r="CK33" s="26">
        <f>CK17*CK8</f>
        <v>0</v>
      </c>
      <c r="CL33" s="26">
        <f>CL17*CL8</f>
        <v>0</v>
      </c>
      <c r="CM33" s="26">
        <f>CM17*CM8</f>
        <v>-300</v>
      </c>
      <c r="CN33" s="26">
        <f>CN17*CN8</f>
        <v>-225</v>
      </c>
      <c r="CO33" s="26">
        <f>CO17*CO8</f>
        <v>-75</v>
      </c>
      <c r="CP33" s="26">
        <f>CP17*CP8</f>
        <v>-150</v>
      </c>
    </row>
    <row r="34" spans="2:94" x14ac:dyDescent="0.35">
      <c r="B34" s="18" t="s">
        <v>248</v>
      </c>
      <c r="C34" s="15" t="s">
        <v>249</v>
      </c>
      <c r="D34" s="6"/>
      <c r="E34" s="23">
        <f>E18*E9</f>
        <v>0</v>
      </c>
      <c r="F34" s="23">
        <f>F18*F9</f>
        <v>0</v>
      </c>
      <c r="G34" s="23">
        <f>G18*G9</f>
        <v>0</v>
      </c>
      <c r="H34" s="23">
        <f>H18*H9</f>
        <v>0</v>
      </c>
      <c r="I34" s="23">
        <f>I18*I9</f>
        <v>0</v>
      </c>
      <c r="J34" s="23">
        <f>J18*J9</f>
        <v>0</v>
      </c>
      <c r="K34" s="23">
        <f>K18*K9</f>
        <v>0</v>
      </c>
      <c r="L34" s="23">
        <f>L18*L9</f>
        <v>0</v>
      </c>
      <c r="M34" s="23">
        <f>M18*M9</f>
        <v>0</v>
      </c>
      <c r="N34" s="23">
        <f>N18*N9</f>
        <v>0</v>
      </c>
      <c r="O34" s="23">
        <f>O18*O9</f>
        <v>0</v>
      </c>
      <c r="P34" s="23">
        <f>P18*P9</f>
        <v>0</v>
      </c>
      <c r="Q34" s="23">
        <f>Q18*Q9</f>
        <v>0</v>
      </c>
      <c r="R34" s="23">
        <f>R18*R9</f>
        <v>0</v>
      </c>
      <c r="S34" s="23">
        <f>S18*S9</f>
        <v>0</v>
      </c>
      <c r="T34" s="23">
        <f>T18*T9</f>
        <v>0</v>
      </c>
      <c r="U34" s="23">
        <f>U18*U9</f>
        <v>0</v>
      </c>
      <c r="V34" s="23">
        <f>V18*V9</f>
        <v>0</v>
      </c>
      <c r="W34" s="23">
        <f>W18*W9</f>
        <v>0</v>
      </c>
      <c r="X34" s="23">
        <f>X18*X9</f>
        <v>0</v>
      </c>
      <c r="Y34" s="23">
        <f>Y18*Y9</f>
        <v>0</v>
      </c>
      <c r="Z34" s="23">
        <f>Z18*Z9</f>
        <v>0</v>
      </c>
      <c r="AA34" s="37">
        <f>AA18*AA9</f>
        <v>0</v>
      </c>
      <c r="AB34" s="37">
        <f>AB18*AB9</f>
        <v>0</v>
      </c>
      <c r="AC34" s="37">
        <f>AC18*AC9</f>
        <v>0</v>
      </c>
      <c r="AD34" s="37">
        <f>AD18*AD9</f>
        <v>-480</v>
      </c>
      <c r="AE34" s="37">
        <f>AE18*AE9</f>
        <v>0</v>
      </c>
      <c r="AF34" s="37">
        <f>AF18*AF9</f>
        <v>-640</v>
      </c>
      <c r="AG34" s="37">
        <f>AG18*AG9</f>
        <v>-320</v>
      </c>
      <c r="AH34" s="37">
        <f>AH18*AH9</f>
        <v>0</v>
      </c>
      <c r="AI34" s="37">
        <f>AI18*AI9</f>
        <v>0</v>
      </c>
      <c r="AJ34" s="37">
        <f>AJ18*AJ9</f>
        <v>-800</v>
      </c>
      <c r="AK34" s="37">
        <f>AK18*AK9</f>
        <v>0</v>
      </c>
      <c r="AL34" s="37">
        <f>AL18*AL9</f>
        <v>0</v>
      </c>
      <c r="AM34" s="37">
        <f>AM18*AM9</f>
        <v>-560</v>
      </c>
      <c r="AN34" s="37">
        <f>AN18*AN9</f>
        <v>0</v>
      </c>
      <c r="AO34" s="37">
        <f>AO18*AO9</f>
        <v>-320</v>
      </c>
      <c r="AP34" s="37">
        <f>AP18*AP9</f>
        <v>-320</v>
      </c>
      <c r="AQ34" s="37">
        <f>AQ18*AQ9</f>
        <v>-240</v>
      </c>
      <c r="AR34" s="37">
        <f>AR18*AR9</f>
        <v>0</v>
      </c>
      <c r="AS34" s="37">
        <f>AS18*AS9</f>
        <v>0</v>
      </c>
      <c r="AT34" s="37">
        <f>AT18*AT9</f>
        <v>-400</v>
      </c>
      <c r="AU34" s="37">
        <f>AU18*AU9</f>
        <v>-240</v>
      </c>
      <c r="AV34" s="37">
        <f>AV18*AV9</f>
        <v>0</v>
      </c>
      <c r="AW34" s="26">
        <f>AW18*AW9</f>
        <v>0</v>
      </c>
      <c r="AX34" s="26">
        <f>AX18*AX9</f>
        <v>0</v>
      </c>
      <c r="AY34" s="26">
        <f>AY18*AY9</f>
        <v>-640</v>
      </c>
      <c r="AZ34" s="26">
        <f>AZ18*AZ9</f>
        <v>-320</v>
      </c>
      <c r="BA34" s="26">
        <f>BA18*BA9</f>
        <v>-480</v>
      </c>
      <c r="BB34" s="26">
        <f>BB18*BB9</f>
        <v>0</v>
      </c>
      <c r="BC34" s="26">
        <f>BC18*BC9</f>
        <v>0</v>
      </c>
      <c r="BD34" s="26">
        <f>BD18*BD9</f>
        <v>0</v>
      </c>
      <c r="BE34" s="26">
        <f>BE18*BE9</f>
        <v>0</v>
      </c>
      <c r="BF34" s="26">
        <f>BF18*BF9</f>
        <v>0</v>
      </c>
      <c r="BG34" s="26">
        <f>BG18*BG9</f>
        <v>-480</v>
      </c>
      <c r="BH34" s="26">
        <f>BH18*BH9</f>
        <v>0</v>
      </c>
      <c r="BI34" s="26">
        <f>BI18*BI9</f>
        <v>0</v>
      </c>
      <c r="BJ34" s="26">
        <f>BJ18*BJ9</f>
        <v>0</v>
      </c>
      <c r="BK34" s="26">
        <f>BK18*BK9</f>
        <v>-80</v>
      </c>
      <c r="BL34" s="26">
        <f>BL18*BL9</f>
        <v>0</v>
      </c>
      <c r="BM34" s="26">
        <f>BM18*BM9</f>
        <v>0</v>
      </c>
      <c r="BN34" s="26">
        <f>BN18*BN9</f>
        <v>-80</v>
      </c>
      <c r="BO34" s="26">
        <f>BO18*BO9</f>
        <v>-80</v>
      </c>
      <c r="BP34" s="26">
        <f>BP18*BP9</f>
        <v>0</v>
      </c>
      <c r="BQ34" s="26">
        <f>BQ18*BQ9</f>
        <v>-160</v>
      </c>
      <c r="BR34" s="26">
        <f>BR18*BR9</f>
        <v>-80</v>
      </c>
      <c r="BS34" s="26">
        <f>BS18*BS9</f>
        <v>0</v>
      </c>
      <c r="BT34" s="26">
        <f>BT18*BT9</f>
        <v>0</v>
      </c>
      <c r="BU34" s="26">
        <f>BU18*BU9</f>
        <v>0</v>
      </c>
      <c r="BV34" s="26">
        <f>BV18*BV9</f>
        <v>0</v>
      </c>
      <c r="BW34" s="26">
        <f>BW18*BW9</f>
        <v>0</v>
      </c>
      <c r="BX34" s="26">
        <f>BX18*BX9</f>
        <v>-320</v>
      </c>
      <c r="BY34" s="26">
        <f>BY18*BY9</f>
        <v>0</v>
      </c>
      <c r="BZ34" s="26">
        <f>BZ18*BZ9</f>
        <v>0</v>
      </c>
      <c r="CA34" s="26">
        <f>CA18*CA9</f>
        <v>-160</v>
      </c>
      <c r="CB34" s="26">
        <f>CB18*CB9</f>
        <v>-240</v>
      </c>
      <c r="CC34" s="26">
        <f>CC18*CC9</f>
        <v>-480</v>
      </c>
      <c r="CD34" s="26">
        <f>CD18*CD9</f>
        <v>0</v>
      </c>
      <c r="CE34" s="26">
        <f>CE18*CE9</f>
        <v>0</v>
      </c>
      <c r="CF34" s="26">
        <f>CF18*CF9</f>
        <v>-480</v>
      </c>
      <c r="CG34" s="26">
        <f>CG18*CG9</f>
        <v>0</v>
      </c>
      <c r="CH34" s="26">
        <f>CH18*CH9</f>
        <v>0</v>
      </c>
      <c r="CI34" s="26">
        <f>CI18*CI9</f>
        <v>-160</v>
      </c>
      <c r="CJ34" s="26">
        <f>CJ18*CJ9</f>
        <v>0</v>
      </c>
      <c r="CK34" s="26">
        <f>CK18*CK9</f>
        <v>0</v>
      </c>
      <c r="CL34" s="26">
        <f>CL18*CL9</f>
        <v>-240</v>
      </c>
      <c r="CM34" s="26">
        <f>CM18*CM9</f>
        <v>0</v>
      </c>
      <c r="CN34" s="26">
        <f>CN18*CN9</f>
        <v>-240</v>
      </c>
      <c r="CO34" s="26">
        <f>CO18*CO9</f>
        <v>-400</v>
      </c>
      <c r="CP34" s="26">
        <f>CP18*CP9</f>
        <v>0</v>
      </c>
    </row>
    <row r="35" spans="2:94" x14ac:dyDescent="0.35">
      <c r="B35" s="18" t="s">
        <v>250</v>
      </c>
      <c r="C35" s="15" t="s">
        <v>251</v>
      </c>
      <c r="D35" s="6"/>
      <c r="E35" s="23">
        <f>E19*E10</f>
        <v>0</v>
      </c>
      <c r="F35" s="23">
        <f>F19*F10</f>
        <v>0</v>
      </c>
      <c r="G35" s="23">
        <f>G19*G10</f>
        <v>0</v>
      </c>
      <c r="H35" s="23">
        <f>H19*H10</f>
        <v>0</v>
      </c>
      <c r="I35" s="23">
        <f>I19*I10</f>
        <v>0</v>
      </c>
      <c r="J35" s="23">
        <f>J19*J10</f>
        <v>0</v>
      </c>
      <c r="K35" s="23">
        <f>K19*K10</f>
        <v>0</v>
      </c>
      <c r="L35" s="23">
        <f>L19*L10</f>
        <v>0</v>
      </c>
      <c r="M35" s="23">
        <f>M19*M10</f>
        <v>0</v>
      </c>
      <c r="N35" s="23">
        <f>N19*N10</f>
        <v>0</v>
      </c>
      <c r="O35" s="23">
        <f>O19*O10</f>
        <v>0</v>
      </c>
      <c r="P35" s="23">
        <f>P19*P10</f>
        <v>0</v>
      </c>
      <c r="Q35" s="23">
        <f>Q19*Q10</f>
        <v>0</v>
      </c>
      <c r="R35" s="23">
        <f>R19*R10</f>
        <v>0</v>
      </c>
      <c r="S35" s="23">
        <f>S19*S10</f>
        <v>0</v>
      </c>
      <c r="T35" s="23">
        <f>T19*T10</f>
        <v>0</v>
      </c>
      <c r="U35" s="23">
        <f>U19*U10</f>
        <v>0</v>
      </c>
      <c r="V35" s="23">
        <f>V19*V10</f>
        <v>0</v>
      </c>
      <c r="W35" s="23">
        <f>W19*W10</f>
        <v>0</v>
      </c>
      <c r="X35" s="23">
        <f>X19*X10</f>
        <v>0</v>
      </c>
      <c r="Y35" s="23">
        <f>Y19*Y10</f>
        <v>0</v>
      </c>
      <c r="Z35" s="23">
        <f>Z19*Z10</f>
        <v>0</v>
      </c>
      <c r="AA35" s="37">
        <f>AA19*AA10</f>
        <v>0</v>
      </c>
      <c r="AB35" s="37">
        <f>AB19*AB10</f>
        <v>0</v>
      </c>
      <c r="AC35" s="37">
        <f>AC19*AC10</f>
        <v>0</v>
      </c>
      <c r="AD35" s="37">
        <f>AD19*AD10</f>
        <v>0</v>
      </c>
      <c r="AE35" s="37">
        <f>AE19*AE10</f>
        <v>0</v>
      </c>
      <c r="AF35" s="37">
        <f>AF19*AF10</f>
        <v>0</v>
      </c>
      <c r="AG35" s="37">
        <f>AG19*AG10</f>
        <v>0</v>
      </c>
      <c r="AH35" s="37">
        <f>AH19*AH10</f>
        <v>0</v>
      </c>
      <c r="AI35" s="37">
        <f>AI19*AI10</f>
        <v>0</v>
      </c>
      <c r="AJ35" s="37">
        <f>AJ19*AJ10</f>
        <v>0</v>
      </c>
      <c r="AK35" s="37">
        <f>AK19*AK10</f>
        <v>0</v>
      </c>
      <c r="AL35" s="37">
        <f>AL19*AL10</f>
        <v>0</v>
      </c>
      <c r="AM35" s="37">
        <f>AM19*AM10</f>
        <v>0</v>
      </c>
      <c r="AN35" s="37">
        <f>AN19*AN10</f>
        <v>0</v>
      </c>
      <c r="AO35" s="37">
        <f>AO19*AO10</f>
        <v>0</v>
      </c>
      <c r="AP35" s="37">
        <f>AP19*AP10</f>
        <v>0</v>
      </c>
      <c r="AQ35" s="37">
        <f>AQ19*AQ10</f>
        <v>0</v>
      </c>
      <c r="AR35" s="37">
        <f>AR19*AR10</f>
        <v>0</v>
      </c>
      <c r="AS35" s="37">
        <f>AS19*AS10</f>
        <v>0</v>
      </c>
      <c r="AT35" s="37">
        <f>AT19*AT10</f>
        <v>0</v>
      </c>
      <c r="AU35" s="37">
        <f>AU19*AU10</f>
        <v>0</v>
      </c>
      <c r="AV35" s="37">
        <f>AV19*AV10</f>
        <v>0</v>
      </c>
      <c r="AW35" s="26">
        <f>AW19*AW10</f>
        <v>0</v>
      </c>
      <c r="AX35" s="26">
        <f>AX19*AX10</f>
        <v>0</v>
      </c>
      <c r="AY35" s="26">
        <f>AY19*AY10</f>
        <v>0</v>
      </c>
      <c r="AZ35" s="26">
        <f>AZ19*AZ10</f>
        <v>0</v>
      </c>
      <c r="BA35" s="26">
        <f>BA19*BA10</f>
        <v>0</v>
      </c>
      <c r="BB35" s="26">
        <f>BB19*BB10</f>
        <v>0</v>
      </c>
      <c r="BC35" s="26">
        <f>BC19*BC10</f>
        <v>0</v>
      </c>
      <c r="BD35" s="26">
        <f>BD19*BD10</f>
        <v>0</v>
      </c>
      <c r="BE35" s="26">
        <f>BE19*BE10</f>
        <v>0</v>
      </c>
      <c r="BF35" s="26">
        <f>BF19*BF10</f>
        <v>0</v>
      </c>
      <c r="BG35" s="26">
        <f>BG19*BG10</f>
        <v>-252</v>
      </c>
      <c r="BH35" s="26">
        <f>BH19*BH10</f>
        <v>0</v>
      </c>
      <c r="BI35" s="26">
        <f>BI19*BI10</f>
        <v>0</v>
      </c>
      <c r="BJ35" s="26">
        <f>BJ19*BJ10</f>
        <v>-420</v>
      </c>
      <c r="BK35" s="26">
        <f>BK19*BK10</f>
        <v>-504</v>
      </c>
      <c r="BL35" s="26">
        <f>BL19*BL10</f>
        <v>0</v>
      </c>
      <c r="BM35" s="26">
        <f>BM19*BM10</f>
        <v>0</v>
      </c>
      <c r="BN35" s="26">
        <f>BN19*BN10</f>
        <v>-588</v>
      </c>
      <c r="BO35" s="26">
        <f>BO19*BO10</f>
        <v>-672</v>
      </c>
      <c r="BP35" s="26">
        <f>BP19*BP10</f>
        <v>-84</v>
      </c>
      <c r="BQ35" s="26">
        <f>BQ19*BQ10</f>
        <v>0</v>
      </c>
      <c r="BR35" s="26">
        <f>BR19*BR10</f>
        <v>-84</v>
      </c>
      <c r="BS35" s="26">
        <f>BS19*BS10</f>
        <v>0</v>
      </c>
      <c r="BT35" s="26">
        <f>BT19*BT10</f>
        <v>0</v>
      </c>
      <c r="BU35" s="26">
        <f>BU19*BU10</f>
        <v>0</v>
      </c>
      <c r="BV35" s="26">
        <f>BV19*BV10</f>
        <v>0</v>
      </c>
      <c r="BW35" s="26">
        <f>BW19*BW10</f>
        <v>0</v>
      </c>
      <c r="BX35" s="26">
        <f>BX19*BX10</f>
        <v>-84</v>
      </c>
      <c r="BY35" s="26">
        <f>BY19*BY10</f>
        <v>0</v>
      </c>
      <c r="BZ35" s="26">
        <f>BZ19*BZ10</f>
        <v>0</v>
      </c>
      <c r="CA35" s="26">
        <f>CA19*CA10</f>
        <v>-252</v>
      </c>
      <c r="CB35" s="26">
        <f>CB19*CB10</f>
        <v>-168</v>
      </c>
      <c r="CC35" s="26">
        <f>CC19*CC10</f>
        <v>-504</v>
      </c>
      <c r="CD35" s="26">
        <f>CD19*CD10</f>
        <v>0</v>
      </c>
      <c r="CE35" s="26">
        <f>CE19*CE10</f>
        <v>0</v>
      </c>
      <c r="CF35" s="26">
        <f>CF19*CF10</f>
        <v>-336</v>
      </c>
      <c r="CG35" s="26">
        <f>CG19*CG10</f>
        <v>0</v>
      </c>
      <c r="CH35" s="26">
        <f>CH19*CH10</f>
        <v>0</v>
      </c>
      <c r="CI35" s="26">
        <f>CI19*CI10</f>
        <v>-588</v>
      </c>
      <c r="CJ35" s="26">
        <f>CJ19*CJ10</f>
        <v>-336</v>
      </c>
      <c r="CK35" s="26">
        <f>CK19*CK10</f>
        <v>0</v>
      </c>
      <c r="CL35" s="26">
        <f>CL19*CL10</f>
        <v>-84</v>
      </c>
      <c r="CM35" s="26">
        <f>CM19*CM10</f>
        <v>0</v>
      </c>
      <c r="CN35" s="26">
        <f>CN19*CN10</f>
        <v>-84</v>
      </c>
      <c r="CO35" s="26">
        <f>CO19*CO10</f>
        <v>-168</v>
      </c>
      <c r="CP35" s="26">
        <f>CP19*CP10</f>
        <v>0</v>
      </c>
    </row>
    <row r="36" spans="2:94" ht="43.5" x14ac:dyDescent="0.35">
      <c r="B36" s="18" t="s">
        <v>146</v>
      </c>
      <c r="C36" s="15" t="s">
        <v>252</v>
      </c>
      <c r="D36" s="6">
        <f>D21*D6</f>
        <v>0</v>
      </c>
      <c r="E36" s="23">
        <f>E33+E34+E35</f>
        <v>0</v>
      </c>
      <c r="F36" s="23">
        <f>F33+F34+F35</f>
        <v>0</v>
      </c>
      <c r="G36" s="23">
        <f>G33+G34+G35</f>
        <v>0</v>
      </c>
      <c r="H36" s="23">
        <f>H33+H34+H35</f>
        <v>0</v>
      </c>
      <c r="I36" s="23">
        <f>I33+I34+I35</f>
        <v>0</v>
      </c>
      <c r="J36" s="23">
        <f>J33+J34+J35</f>
        <v>0</v>
      </c>
      <c r="K36" s="23">
        <f>K33+K34+K35</f>
        <v>0</v>
      </c>
      <c r="L36" s="23">
        <f>L33+L34+L35</f>
        <v>0</v>
      </c>
      <c r="M36" s="23">
        <f>M33+M34+M35</f>
        <v>-300</v>
      </c>
      <c r="N36" s="23">
        <f>N33+N34+N35</f>
        <v>0</v>
      </c>
      <c r="O36" s="23">
        <f>O33+O34+O35</f>
        <v>-600</v>
      </c>
      <c r="P36" s="23">
        <f>P33+P34+P35</f>
        <v>-450</v>
      </c>
      <c r="Q36" s="23">
        <f>Q33+Q34+Q35</f>
        <v>-675</v>
      </c>
      <c r="R36" s="23">
        <f>R33+R34+R35</f>
        <v>0</v>
      </c>
      <c r="S36" s="23">
        <f>S33+S34+S35</f>
        <v>0</v>
      </c>
      <c r="T36" s="23">
        <f>T33+T34+T35</f>
        <v>0</v>
      </c>
      <c r="U36" s="23">
        <f>U33+U34+U35</f>
        <v>0</v>
      </c>
      <c r="V36" s="23">
        <f>V33+V34+V35</f>
        <v>0</v>
      </c>
      <c r="W36" s="23">
        <f>W33+W34+W35</f>
        <v>0</v>
      </c>
      <c r="X36" s="23">
        <f>X33+X34+X35</f>
        <v>-825</v>
      </c>
      <c r="Y36" s="23">
        <f>Y33+Y34+Y35</f>
        <v>0</v>
      </c>
      <c r="Z36" s="23">
        <f>Z33+Z34+Z35</f>
        <v>0</v>
      </c>
      <c r="AA36" s="37">
        <f>AA33+AA34+AA35</f>
        <v>0</v>
      </c>
      <c r="AB36" s="37">
        <f>AB33+AB34+AB35</f>
        <v>0</v>
      </c>
      <c r="AC36" s="37">
        <f>AC33+AC34+AC35</f>
        <v>0</v>
      </c>
      <c r="AD36" s="37">
        <f>AD33+AD34+AD35</f>
        <v>-630</v>
      </c>
      <c r="AE36" s="37">
        <f>AE33+AE34+AE35</f>
        <v>0</v>
      </c>
      <c r="AF36" s="37">
        <f>AF33+AF34+AF35</f>
        <v>-865</v>
      </c>
      <c r="AG36" s="37">
        <f>AG33+AG34+AG35</f>
        <v>-545</v>
      </c>
      <c r="AH36" s="37">
        <f>AH33+AH34+AH35</f>
        <v>0</v>
      </c>
      <c r="AI36" s="37">
        <f>AI33+AI34+AI35</f>
        <v>0</v>
      </c>
      <c r="AJ36" s="37">
        <f>AJ33+AJ34+AJ35</f>
        <v>-1175</v>
      </c>
      <c r="AK36" s="37">
        <f>AK33+AK34+AK35</f>
        <v>0</v>
      </c>
      <c r="AL36" s="37">
        <f>AL33+AL34+AL35</f>
        <v>0</v>
      </c>
      <c r="AM36" s="37">
        <f>AM33+AM34+AM35</f>
        <v>-860</v>
      </c>
      <c r="AN36" s="37">
        <f>AN33+AN34+AN35</f>
        <v>0</v>
      </c>
      <c r="AO36" s="37">
        <f>AO33+AO34+AO35</f>
        <v>-320</v>
      </c>
      <c r="AP36" s="37">
        <f>AP33+AP34+AP35</f>
        <v>-320</v>
      </c>
      <c r="AQ36" s="37">
        <f>AQ33+AQ34+AQ35</f>
        <v>-540</v>
      </c>
      <c r="AR36" s="37">
        <f>AR33+AR34+AR35</f>
        <v>0</v>
      </c>
      <c r="AS36" s="37">
        <f>AS33+AS34+AS35</f>
        <v>0</v>
      </c>
      <c r="AT36" s="37">
        <f>AT33+AT34+AT35</f>
        <v>-700</v>
      </c>
      <c r="AU36" s="37">
        <f>AU33+AU34+AU35</f>
        <v>-690</v>
      </c>
      <c r="AV36" s="37">
        <f>AV33+AV34+AV35</f>
        <v>0</v>
      </c>
      <c r="AW36" s="26">
        <f>AW33+AW34+AW35</f>
        <v>0</v>
      </c>
      <c r="AX36" s="26">
        <f>AX33+AX34+AX35</f>
        <v>0</v>
      </c>
      <c r="AY36" s="26">
        <f>AY33+AY34+AY35</f>
        <v>-865</v>
      </c>
      <c r="AZ36" s="26">
        <f>AZ33+AZ34+AZ35</f>
        <v>-320</v>
      </c>
      <c r="BA36" s="26">
        <f>BA33+BA34+BA35</f>
        <v>-555</v>
      </c>
      <c r="BB36" s="26">
        <f>BB33+BB34+BB35</f>
        <v>0</v>
      </c>
      <c r="BC36" s="26">
        <f>BC33+BC34+BC35</f>
        <v>0</v>
      </c>
      <c r="BD36" s="26">
        <f>BD33+BD34+BD35</f>
        <v>0</v>
      </c>
      <c r="BE36" s="26">
        <f>BE33+BE34+BE35</f>
        <v>0</v>
      </c>
      <c r="BF36" s="26">
        <f>BF33+BF34+BF35</f>
        <v>0</v>
      </c>
      <c r="BG36" s="26">
        <f>BG33+BG34+BG35</f>
        <v>-732</v>
      </c>
      <c r="BH36" s="26">
        <f>BH33+BH34+BH35</f>
        <v>0</v>
      </c>
      <c r="BI36" s="26">
        <f>BI33+BI34+BI35</f>
        <v>0</v>
      </c>
      <c r="BJ36" s="26">
        <f>BJ33+BJ34+BJ35</f>
        <v>-420</v>
      </c>
      <c r="BK36" s="26">
        <f>BK33+BK34+BK35</f>
        <v>-584</v>
      </c>
      <c r="BL36" s="26">
        <f>BL33+BL34+BL35</f>
        <v>0</v>
      </c>
      <c r="BM36" s="26">
        <f>BM33+BM34+BM35</f>
        <v>0</v>
      </c>
      <c r="BN36" s="26">
        <f>BN33+BN34+BN35</f>
        <v>-743</v>
      </c>
      <c r="BO36" s="26">
        <f>BO33+BO34+BO35</f>
        <v>-902</v>
      </c>
      <c r="BP36" s="26">
        <f>BP33+BP34+BP35</f>
        <v>-159</v>
      </c>
      <c r="BQ36" s="26">
        <f>BQ33+BQ34+BQ35</f>
        <v>-160</v>
      </c>
      <c r="BR36" s="26">
        <f>BR33+BR34+BR35</f>
        <v>-164</v>
      </c>
      <c r="BS36" s="26">
        <f>BS33+BS34+BS35</f>
        <v>0</v>
      </c>
      <c r="BT36" s="26">
        <f>BT33+BT34+BT35</f>
        <v>0</v>
      </c>
      <c r="BU36" s="26">
        <f>BU33+BU34+BU35</f>
        <v>0</v>
      </c>
      <c r="BV36" s="26">
        <f>BV33+BV34+BV35</f>
        <v>0</v>
      </c>
      <c r="BW36" s="26">
        <f>BW33+BW34+BW35</f>
        <v>0</v>
      </c>
      <c r="BX36" s="26">
        <f>BX33+BX34+BX35</f>
        <v>-479</v>
      </c>
      <c r="BY36" s="26">
        <f>BY33+BY34+BY35</f>
        <v>0</v>
      </c>
      <c r="BZ36" s="26">
        <f>BZ33+BZ34+BZ35</f>
        <v>0</v>
      </c>
      <c r="CA36" s="26">
        <f>CA33+CA34+CA35</f>
        <v>-637</v>
      </c>
      <c r="CB36" s="26">
        <f>CB33+CB34+CB35</f>
        <v>-483</v>
      </c>
      <c r="CC36" s="26">
        <f>CC33+CC34+CC35</f>
        <v>-984</v>
      </c>
      <c r="CD36" s="26">
        <f>CD33+CD34+CD35</f>
        <v>0</v>
      </c>
      <c r="CE36" s="26">
        <f>CE33+CE34+CE35</f>
        <v>0</v>
      </c>
      <c r="CF36" s="26">
        <f>CF33+CF34+CF35</f>
        <v>-891</v>
      </c>
      <c r="CG36" s="26">
        <f>CG33+CG34+CG35</f>
        <v>0</v>
      </c>
      <c r="CH36" s="26">
        <f>CH33+CH34+CH35</f>
        <v>0</v>
      </c>
      <c r="CI36" s="26">
        <f>CI33+CI34+CI35</f>
        <v>-1048</v>
      </c>
      <c r="CJ36" s="26">
        <f>CJ33+CJ34+CJ35</f>
        <v>-561</v>
      </c>
      <c r="CK36" s="26">
        <f>CK33+CK34+CK35</f>
        <v>0</v>
      </c>
      <c r="CL36" s="26">
        <f>CL33+CL34+CL35</f>
        <v>-324</v>
      </c>
      <c r="CM36" s="26">
        <f>CM33+CM34+CM35</f>
        <v>-300</v>
      </c>
      <c r="CN36" s="26">
        <f>CN33+CN34+CN35</f>
        <v>-549</v>
      </c>
      <c r="CO36" s="26">
        <f>CO33+CO34+CO35</f>
        <v>-643</v>
      </c>
      <c r="CP36" s="26">
        <f>CP33+CP34+CP35</f>
        <v>-150</v>
      </c>
    </row>
    <row r="37" spans="2:94" s="33" customFormat="1" x14ac:dyDescent="0.35">
      <c r="B37" s="3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</row>
    <row r="38" spans="2:94" x14ac:dyDescent="0.35">
      <c r="B38" s="6" t="s">
        <v>97</v>
      </c>
      <c r="C38" s="21" t="s">
        <v>130</v>
      </c>
      <c r="D38" s="6">
        <v>0</v>
      </c>
      <c r="E38" s="23">
        <f>E31+E36</f>
        <v>0</v>
      </c>
      <c r="F38" s="23">
        <f>F31+F36</f>
        <v>2925</v>
      </c>
      <c r="G38" s="23">
        <f>G31+G36</f>
        <v>0</v>
      </c>
      <c r="H38" s="23">
        <f>H31+H36</f>
        <v>0</v>
      </c>
      <c r="I38" s="23">
        <f>I31+I36</f>
        <v>0</v>
      </c>
      <c r="J38" s="23">
        <f>J31+J36</f>
        <v>3600</v>
      </c>
      <c r="K38" s="23">
        <f>K31+K36</f>
        <v>825</v>
      </c>
      <c r="L38" s="23">
        <f>L31+L36</f>
        <v>525</v>
      </c>
      <c r="M38" s="23">
        <f>M31+M36</f>
        <v>-300</v>
      </c>
      <c r="N38" s="23">
        <f>N31+N36</f>
        <v>1650</v>
      </c>
      <c r="O38" s="23">
        <f>O31+O36</f>
        <v>675</v>
      </c>
      <c r="P38" s="23">
        <f>P31+P36</f>
        <v>-450</v>
      </c>
      <c r="Q38" s="23">
        <f>Q31+Q36</f>
        <v>1050</v>
      </c>
      <c r="R38" s="23">
        <f>R31+R36</f>
        <v>1350</v>
      </c>
      <c r="S38" s="23">
        <f>S31+S36</f>
        <v>825</v>
      </c>
      <c r="T38" s="23">
        <f>T31+T36</f>
        <v>2550</v>
      </c>
      <c r="U38" s="23">
        <f>U31+U36</f>
        <v>0</v>
      </c>
      <c r="V38" s="23">
        <f>V31+V36</f>
        <v>0</v>
      </c>
      <c r="W38" s="23">
        <f>W31+W36</f>
        <v>2400</v>
      </c>
      <c r="X38" s="23">
        <f>X31+X36</f>
        <v>2475</v>
      </c>
      <c r="Y38" s="23">
        <f>Y31+Y36</f>
        <v>0</v>
      </c>
      <c r="Z38" s="23">
        <f>Z31+Z36</f>
        <v>0</v>
      </c>
      <c r="AA38" s="37">
        <f>AA31+AA36</f>
        <v>0</v>
      </c>
      <c r="AB38" s="37">
        <f>AB31+AB36</f>
        <v>2240</v>
      </c>
      <c r="AC38" s="37">
        <f>AC31+AC36</f>
        <v>2240</v>
      </c>
      <c r="AD38" s="37">
        <f>AD31+AD36</f>
        <v>-630</v>
      </c>
      <c r="AE38" s="37">
        <f>AE31+AE36</f>
        <v>0</v>
      </c>
      <c r="AF38" s="37">
        <f>AF31+AF36</f>
        <v>-145</v>
      </c>
      <c r="AG38" s="37">
        <f>AG31+AG36</f>
        <v>1775</v>
      </c>
      <c r="AH38" s="37">
        <f>AH31+AH36</f>
        <v>1200</v>
      </c>
      <c r="AI38" s="37">
        <f>AI31+AI36</f>
        <v>960</v>
      </c>
      <c r="AJ38" s="37">
        <f>AJ31+AJ36</f>
        <v>-215</v>
      </c>
      <c r="AK38" s="37">
        <f>AK31+AK36</f>
        <v>2640</v>
      </c>
      <c r="AL38" s="37">
        <f>AL31+AL36</f>
        <v>0</v>
      </c>
      <c r="AM38" s="37">
        <f>AM31+AM36</f>
        <v>2260</v>
      </c>
      <c r="AN38" s="37">
        <f>AN31+AN36</f>
        <v>6480</v>
      </c>
      <c r="AO38" s="37">
        <f>AO31+AO36</f>
        <v>2720</v>
      </c>
      <c r="AP38" s="37">
        <f>AP31+AP36</f>
        <v>1360</v>
      </c>
      <c r="AQ38" s="37">
        <f>AQ31+AQ36</f>
        <v>3300</v>
      </c>
      <c r="AR38" s="37">
        <f>AR31+AR36</f>
        <v>2640</v>
      </c>
      <c r="AS38" s="37">
        <f>AS31+AS36</f>
        <v>4080</v>
      </c>
      <c r="AT38" s="37">
        <f>AT31+AT36</f>
        <v>-700</v>
      </c>
      <c r="AU38" s="37">
        <f>AU31+AU36</f>
        <v>-690</v>
      </c>
      <c r="AV38" s="37">
        <f>AV31+AV36</f>
        <v>880</v>
      </c>
      <c r="AW38" s="26">
        <f>AW31+AW36</f>
        <v>1092</v>
      </c>
      <c r="AX38" s="26">
        <f>AX31+AX36</f>
        <v>0</v>
      </c>
      <c r="AY38" s="26">
        <f>AY31+AY36</f>
        <v>-865</v>
      </c>
      <c r="AZ38" s="26">
        <f>AZ31+AZ36</f>
        <v>-320</v>
      </c>
      <c r="BA38" s="26">
        <f>BA31+BA36</f>
        <v>-555</v>
      </c>
      <c r="BB38" s="26">
        <f>BB31+BB36</f>
        <v>756</v>
      </c>
      <c r="BC38" s="26">
        <f>BC31+BC36</f>
        <v>1932</v>
      </c>
      <c r="BD38" s="26">
        <f>BD31+BD36</f>
        <v>0</v>
      </c>
      <c r="BE38" s="26">
        <f>BE31+BE36</f>
        <v>0</v>
      </c>
      <c r="BF38" s="26">
        <f>BF31+BF36</f>
        <v>0</v>
      </c>
      <c r="BG38" s="26">
        <f>BG31+BG36</f>
        <v>-732</v>
      </c>
      <c r="BH38" s="26">
        <f>BH31+BH36</f>
        <v>1428</v>
      </c>
      <c r="BI38" s="26">
        <f>BI31+BI36</f>
        <v>924</v>
      </c>
      <c r="BJ38" s="26">
        <f>BJ31+BJ36</f>
        <v>0</v>
      </c>
      <c r="BK38" s="26">
        <f>BK31+BK36</f>
        <v>-332</v>
      </c>
      <c r="BL38" s="26">
        <f>BL31+BL36</f>
        <v>756</v>
      </c>
      <c r="BM38" s="26">
        <f>BM31+BM36</f>
        <v>0</v>
      </c>
      <c r="BN38" s="26">
        <f>BN31+BN36</f>
        <v>-743</v>
      </c>
      <c r="BO38" s="26">
        <f>BO31+BO36</f>
        <v>-902</v>
      </c>
      <c r="BP38" s="26">
        <f>BP31+BP36</f>
        <v>1017</v>
      </c>
      <c r="BQ38" s="26">
        <f>BQ31+BQ36</f>
        <v>932</v>
      </c>
      <c r="BR38" s="26">
        <f>BR31+BR36</f>
        <v>1012</v>
      </c>
      <c r="BS38" s="26">
        <f>BS31+BS36</f>
        <v>168</v>
      </c>
      <c r="BT38" s="26">
        <f>BT31+BT36</f>
        <v>672</v>
      </c>
      <c r="BU38" s="26">
        <f>BU31+BU36</f>
        <v>0</v>
      </c>
      <c r="BV38" s="26">
        <f>BV31+BV36</f>
        <v>0</v>
      </c>
      <c r="BW38" s="26">
        <f>BW31+BW36</f>
        <v>84</v>
      </c>
      <c r="BX38" s="26">
        <f>BX31+BX36</f>
        <v>1033</v>
      </c>
      <c r="BY38" s="26">
        <f>BY31+BY36</f>
        <v>1596</v>
      </c>
      <c r="BZ38" s="26">
        <f>BZ31+BZ36</f>
        <v>924</v>
      </c>
      <c r="CA38" s="26">
        <f>CA31+CA36</f>
        <v>-637</v>
      </c>
      <c r="CB38" s="26">
        <f>CB31+CB36</f>
        <v>-231</v>
      </c>
      <c r="CC38" s="26">
        <f>CC31+CC36</f>
        <v>-984</v>
      </c>
      <c r="CD38" s="26">
        <f>CD31+CD36</f>
        <v>672</v>
      </c>
      <c r="CE38" s="26">
        <f>CE31+CE36</f>
        <v>1008</v>
      </c>
      <c r="CF38" s="26">
        <f>CF31+CF36</f>
        <v>117</v>
      </c>
      <c r="CG38" s="26">
        <f>CG31+CG36</f>
        <v>588</v>
      </c>
      <c r="CH38" s="26">
        <f>CH31+CH36</f>
        <v>588</v>
      </c>
      <c r="CI38" s="26">
        <f>CI31+CI36</f>
        <v>-1048</v>
      </c>
      <c r="CJ38" s="26">
        <f>CJ31+CJ36</f>
        <v>-57</v>
      </c>
      <c r="CK38" s="26">
        <f>CK31+CK36</f>
        <v>0</v>
      </c>
      <c r="CL38" s="26">
        <f>CL31+CL36</f>
        <v>12</v>
      </c>
      <c r="CM38" s="26">
        <f>CM31+CM36</f>
        <v>-300</v>
      </c>
      <c r="CN38" s="26">
        <f>CN31+CN36</f>
        <v>123</v>
      </c>
      <c r="CO38" s="26">
        <f>CO31+CO36</f>
        <v>113</v>
      </c>
      <c r="CP38" s="26">
        <f>CP31+CP36</f>
        <v>-150</v>
      </c>
    </row>
    <row r="39" spans="2:94" ht="29" x14ac:dyDescent="0.35">
      <c r="B39" s="18" t="s">
        <v>95</v>
      </c>
      <c r="C39" s="15" t="s">
        <v>122</v>
      </c>
      <c r="D39" s="6">
        <v>0</v>
      </c>
      <c r="E39" s="23">
        <f>D39+E38</f>
        <v>0</v>
      </c>
      <c r="F39" s="23">
        <f>E39+F38</f>
        <v>2925</v>
      </c>
      <c r="G39" s="23">
        <f>F39+G38</f>
        <v>2925</v>
      </c>
      <c r="H39" s="23">
        <f>G39+H38</f>
        <v>2925</v>
      </c>
      <c r="I39" s="23">
        <f>H39+I38</f>
        <v>2925</v>
      </c>
      <c r="J39" s="23">
        <f>I39+J38</f>
        <v>6525</v>
      </c>
      <c r="K39" s="23">
        <f>J39+K38</f>
        <v>7350</v>
      </c>
      <c r="L39" s="23">
        <f>K39+L38</f>
        <v>7875</v>
      </c>
      <c r="M39" s="23">
        <f>L39+M38</f>
        <v>7575</v>
      </c>
      <c r="N39" s="23">
        <f>M39+N38</f>
        <v>9225</v>
      </c>
      <c r="O39" s="23">
        <f>N39+O38</f>
        <v>9900</v>
      </c>
      <c r="P39" s="23">
        <f>O39+P38</f>
        <v>9450</v>
      </c>
      <c r="Q39" s="23">
        <f>P39+Q38</f>
        <v>10500</v>
      </c>
      <c r="R39" s="23">
        <f>Q39+R38</f>
        <v>11850</v>
      </c>
      <c r="S39" s="23">
        <f>R39+S38</f>
        <v>12675</v>
      </c>
      <c r="T39" s="23">
        <f>S39+T38</f>
        <v>15225</v>
      </c>
      <c r="U39" s="23">
        <f>T39+U38</f>
        <v>15225</v>
      </c>
      <c r="V39" s="23">
        <f>U39+V38</f>
        <v>15225</v>
      </c>
      <c r="W39" s="23">
        <f>V39+W38</f>
        <v>17625</v>
      </c>
      <c r="X39" s="23">
        <f>W39+X38</f>
        <v>20100</v>
      </c>
      <c r="Y39" s="23">
        <f>X39+Y38</f>
        <v>20100</v>
      </c>
      <c r="Z39" s="23">
        <f>Y39+Z38</f>
        <v>20100</v>
      </c>
      <c r="AA39" s="37">
        <f>Z39+AA38</f>
        <v>20100</v>
      </c>
      <c r="AB39" s="37">
        <f>AA39+AB38</f>
        <v>22340</v>
      </c>
      <c r="AC39" s="37">
        <f>AB39+AC38</f>
        <v>24580</v>
      </c>
      <c r="AD39" s="37">
        <f>AC39+AD38</f>
        <v>23950</v>
      </c>
      <c r="AE39" s="37">
        <f>AD39+AE38</f>
        <v>23950</v>
      </c>
      <c r="AF39" s="37">
        <f>AE39+AF38</f>
        <v>23805</v>
      </c>
      <c r="AG39" s="37">
        <f>AF39+AG38</f>
        <v>25580</v>
      </c>
      <c r="AH39" s="37">
        <f>AG39+AH38</f>
        <v>26780</v>
      </c>
      <c r="AI39" s="37">
        <f>AH39+AI38</f>
        <v>27740</v>
      </c>
      <c r="AJ39" s="37">
        <f>AI39+AJ38</f>
        <v>27525</v>
      </c>
      <c r="AK39" s="37">
        <f>AJ39+AK38</f>
        <v>30165</v>
      </c>
      <c r="AL39" s="37">
        <f>AK39+AL38</f>
        <v>30165</v>
      </c>
      <c r="AM39" s="37">
        <f>AL39+AM38</f>
        <v>32425</v>
      </c>
      <c r="AN39" s="37">
        <f>AM39+AN38</f>
        <v>38905</v>
      </c>
      <c r="AO39" s="37">
        <f>AN39+AO38</f>
        <v>41625</v>
      </c>
      <c r="AP39" s="37">
        <f>AO39+AP38</f>
        <v>42985</v>
      </c>
      <c r="AQ39" s="37">
        <f>AP39+AQ38</f>
        <v>46285</v>
      </c>
      <c r="AR39" s="37">
        <f>AQ39+AR38</f>
        <v>48925</v>
      </c>
      <c r="AS39" s="37">
        <f>AR39+AS38</f>
        <v>53005</v>
      </c>
      <c r="AT39" s="37">
        <f>AS39+AT38</f>
        <v>52305</v>
      </c>
      <c r="AU39" s="37">
        <f>AT39+AU38</f>
        <v>51615</v>
      </c>
      <c r="AV39" s="37">
        <f>AU39+AV38</f>
        <v>52495</v>
      </c>
      <c r="AW39" s="26">
        <f>AV39+AW38</f>
        <v>53587</v>
      </c>
      <c r="AX39" s="26">
        <f>AW39+AX38</f>
        <v>53587</v>
      </c>
      <c r="AY39" s="26">
        <f>AX39+AY38</f>
        <v>52722</v>
      </c>
      <c r="AZ39" s="26">
        <f>AY39+AZ38</f>
        <v>52402</v>
      </c>
      <c r="BA39" s="26">
        <f>AZ39+BA38</f>
        <v>51847</v>
      </c>
      <c r="BB39" s="26">
        <f>BA39+BB38</f>
        <v>52603</v>
      </c>
      <c r="BC39" s="26">
        <f>BB39+BC38</f>
        <v>54535</v>
      </c>
      <c r="BD39" s="26">
        <f>BC39+BD38</f>
        <v>54535</v>
      </c>
      <c r="BE39" s="26">
        <f>BD39+BE38</f>
        <v>54535</v>
      </c>
      <c r="BF39" s="26">
        <f>BE39+BF38</f>
        <v>54535</v>
      </c>
      <c r="BG39" s="26">
        <f>BF39+BG38</f>
        <v>53803</v>
      </c>
      <c r="BH39" s="26">
        <f>BG39+BH38</f>
        <v>55231</v>
      </c>
      <c r="BI39" s="26">
        <f>BH39+BI38</f>
        <v>56155</v>
      </c>
      <c r="BJ39" s="26">
        <f>BI39+BJ38</f>
        <v>56155</v>
      </c>
      <c r="BK39" s="26">
        <f>BJ39+BK38</f>
        <v>55823</v>
      </c>
      <c r="BL39" s="26">
        <f>BK39+BL38</f>
        <v>56579</v>
      </c>
      <c r="BM39" s="26">
        <f>BL39+BM38</f>
        <v>56579</v>
      </c>
      <c r="BN39" s="26">
        <f>BM39+BN38</f>
        <v>55836</v>
      </c>
      <c r="BO39" s="26">
        <f>BN39+BO38</f>
        <v>54934</v>
      </c>
      <c r="BP39" s="26">
        <f>BO39+BP38</f>
        <v>55951</v>
      </c>
      <c r="BQ39" s="26">
        <f>BP39+BQ38</f>
        <v>56883</v>
      </c>
      <c r="BR39" s="26">
        <f>BQ39+BR38</f>
        <v>57895</v>
      </c>
      <c r="BS39" s="26">
        <f>BR39+BS38</f>
        <v>58063</v>
      </c>
      <c r="BT39" s="26">
        <f>BS39+BT38</f>
        <v>58735</v>
      </c>
      <c r="BU39" s="26">
        <f>BT39+BU38</f>
        <v>58735</v>
      </c>
      <c r="BV39" s="26">
        <f>BU39+BV38</f>
        <v>58735</v>
      </c>
      <c r="BW39" s="26">
        <f>BV39+BW38</f>
        <v>58819</v>
      </c>
      <c r="BX39" s="26">
        <f>BW39+BX38</f>
        <v>59852</v>
      </c>
      <c r="BY39" s="26">
        <f>BX39+BY38</f>
        <v>61448</v>
      </c>
      <c r="BZ39" s="26">
        <f>BY39+BZ38</f>
        <v>62372</v>
      </c>
      <c r="CA39" s="26">
        <f>BZ39+CA38</f>
        <v>61735</v>
      </c>
      <c r="CB39" s="26">
        <f>CA39+CB38</f>
        <v>61504</v>
      </c>
      <c r="CC39" s="26">
        <f>CB39+CC38</f>
        <v>60520</v>
      </c>
      <c r="CD39" s="26">
        <f>CC39+CD38</f>
        <v>61192</v>
      </c>
      <c r="CE39" s="26">
        <f>CD39+CE38</f>
        <v>62200</v>
      </c>
      <c r="CF39" s="26">
        <f>CE39+CF38</f>
        <v>62317</v>
      </c>
      <c r="CG39" s="26">
        <f>CF39+CG38</f>
        <v>62905</v>
      </c>
      <c r="CH39" s="26">
        <f>CG39+CH38</f>
        <v>63493</v>
      </c>
      <c r="CI39" s="26">
        <f>CH39+CI38</f>
        <v>62445</v>
      </c>
      <c r="CJ39" s="26">
        <f>CI39+CJ38</f>
        <v>62388</v>
      </c>
      <c r="CK39" s="26">
        <f>CJ39+CK38</f>
        <v>62388</v>
      </c>
      <c r="CL39" s="26">
        <f>CK39+CL38</f>
        <v>62400</v>
      </c>
      <c r="CM39" s="26">
        <f>CL39+CM38</f>
        <v>62100</v>
      </c>
      <c r="CN39" s="26">
        <f>CM39+CN38</f>
        <v>62223</v>
      </c>
      <c r="CO39" s="26">
        <f>CN39+CO38</f>
        <v>62336</v>
      </c>
      <c r="CP39" s="26">
        <f>CO39+CP38</f>
        <v>62186</v>
      </c>
    </row>
    <row r="40" spans="2:94" x14ac:dyDescent="0.35">
      <c r="B40" s="6" t="s">
        <v>96</v>
      </c>
      <c r="C40" s="15" t="s">
        <v>116</v>
      </c>
      <c r="D40" s="6">
        <f>D39*12</f>
        <v>0</v>
      </c>
      <c r="E40" s="23">
        <f>E39*12</f>
        <v>0</v>
      </c>
      <c r="F40" s="23">
        <f>F39*12</f>
        <v>35100</v>
      </c>
      <c r="G40" s="23">
        <f>G39*12</f>
        <v>35100</v>
      </c>
      <c r="H40" s="23">
        <f>H39*12</f>
        <v>35100</v>
      </c>
      <c r="I40" s="23">
        <f>I39*12</f>
        <v>35100</v>
      </c>
      <c r="J40" s="23">
        <f>J39*12</f>
        <v>78300</v>
      </c>
      <c r="K40" s="23">
        <f>K39*12</f>
        <v>88200</v>
      </c>
      <c r="L40" s="23">
        <f>L39*12</f>
        <v>94500</v>
      </c>
      <c r="M40" s="23">
        <f>M39*12</f>
        <v>90900</v>
      </c>
      <c r="N40" s="23">
        <f>N39*12</f>
        <v>110700</v>
      </c>
      <c r="O40" s="23">
        <f>O39*12</f>
        <v>118800</v>
      </c>
      <c r="P40" s="23">
        <f>P39*12</f>
        <v>113400</v>
      </c>
      <c r="Q40" s="23">
        <f>Q39*12</f>
        <v>126000</v>
      </c>
      <c r="R40" s="23">
        <f>R39*12</f>
        <v>142200</v>
      </c>
      <c r="S40" s="23">
        <f>S39*12</f>
        <v>152100</v>
      </c>
      <c r="T40" s="23">
        <f>T39*12</f>
        <v>182700</v>
      </c>
      <c r="U40" s="23">
        <f>U39*12</f>
        <v>182700</v>
      </c>
      <c r="V40" s="23">
        <f>V39*12</f>
        <v>182700</v>
      </c>
      <c r="W40" s="23">
        <f>W39*12</f>
        <v>211500</v>
      </c>
      <c r="X40" s="23">
        <f>X39*12</f>
        <v>241200</v>
      </c>
      <c r="Y40" s="23">
        <f>Y39*12</f>
        <v>241200</v>
      </c>
      <c r="Z40" s="23">
        <f>Z39*12</f>
        <v>241200</v>
      </c>
      <c r="AA40" s="37">
        <f>AA39*12</f>
        <v>241200</v>
      </c>
      <c r="AB40" s="37">
        <f>AB39*12</f>
        <v>268080</v>
      </c>
      <c r="AC40" s="37">
        <f>AC39*12</f>
        <v>294960</v>
      </c>
      <c r="AD40" s="37">
        <f>AD39*12</f>
        <v>287400</v>
      </c>
      <c r="AE40" s="37">
        <f>AE39*12</f>
        <v>287400</v>
      </c>
      <c r="AF40" s="37">
        <f>AF39*12</f>
        <v>285660</v>
      </c>
      <c r="AG40" s="37">
        <f>AG39*12</f>
        <v>306960</v>
      </c>
      <c r="AH40" s="37">
        <f>AH39*12</f>
        <v>321360</v>
      </c>
      <c r="AI40" s="37">
        <f>AI39*12</f>
        <v>332880</v>
      </c>
      <c r="AJ40" s="37">
        <f>AJ39*12</f>
        <v>330300</v>
      </c>
      <c r="AK40" s="37">
        <f>AK39*12</f>
        <v>361980</v>
      </c>
      <c r="AL40" s="37">
        <f>AL39*12</f>
        <v>361980</v>
      </c>
      <c r="AM40" s="37">
        <f>AM39*12</f>
        <v>389100</v>
      </c>
      <c r="AN40" s="37">
        <f>AN39*12</f>
        <v>466860</v>
      </c>
      <c r="AO40" s="37">
        <f>AO39*12</f>
        <v>499500</v>
      </c>
      <c r="AP40" s="37">
        <f>AP39*12</f>
        <v>515820</v>
      </c>
      <c r="AQ40" s="37">
        <f>AQ39*12</f>
        <v>555420</v>
      </c>
      <c r="AR40" s="37">
        <f>AR39*12</f>
        <v>587100</v>
      </c>
      <c r="AS40" s="37">
        <f>AS39*12</f>
        <v>636060</v>
      </c>
      <c r="AT40" s="37">
        <f>AT39*12</f>
        <v>627660</v>
      </c>
      <c r="AU40" s="37">
        <f>AU39*12</f>
        <v>619380</v>
      </c>
      <c r="AV40" s="37">
        <f>AV39*12</f>
        <v>629940</v>
      </c>
      <c r="AW40" s="26">
        <f>AW39*12</f>
        <v>643044</v>
      </c>
      <c r="AX40" s="26">
        <f>AX39*12</f>
        <v>643044</v>
      </c>
      <c r="AY40" s="26">
        <f>AY39*12</f>
        <v>632664</v>
      </c>
      <c r="AZ40" s="26">
        <f>AZ39*12</f>
        <v>628824</v>
      </c>
      <c r="BA40" s="26">
        <f>BA39*12</f>
        <v>622164</v>
      </c>
      <c r="BB40" s="26">
        <f>BB39*12</f>
        <v>631236</v>
      </c>
      <c r="BC40" s="26">
        <f>BC39*12</f>
        <v>654420</v>
      </c>
      <c r="BD40" s="26">
        <f>BD39*12</f>
        <v>654420</v>
      </c>
      <c r="BE40" s="26">
        <f>BE39*12</f>
        <v>654420</v>
      </c>
      <c r="BF40" s="26">
        <f>BF39*12</f>
        <v>654420</v>
      </c>
      <c r="BG40" s="26">
        <f>BG39*12</f>
        <v>645636</v>
      </c>
      <c r="BH40" s="26">
        <f>BH39*12</f>
        <v>662772</v>
      </c>
      <c r="BI40" s="26">
        <f>BI39*12</f>
        <v>673860</v>
      </c>
      <c r="BJ40" s="26">
        <f>BJ39*12</f>
        <v>673860</v>
      </c>
      <c r="BK40" s="26">
        <f>BK39*12</f>
        <v>669876</v>
      </c>
      <c r="BL40" s="26">
        <f>BL39*12</f>
        <v>678948</v>
      </c>
      <c r="BM40" s="26">
        <f>BM39*12</f>
        <v>678948</v>
      </c>
      <c r="BN40" s="26">
        <f>BN39*12</f>
        <v>670032</v>
      </c>
      <c r="BO40" s="26">
        <f>BO39*12</f>
        <v>659208</v>
      </c>
      <c r="BP40" s="26">
        <f>BP39*12</f>
        <v>671412</v>
      </c>
      <c r="BQ40" s="26">
        <f>BQ39*12</f>
        <v>682596</v>
      </c>
      <c r="BR40" s="26">
        <f>BR39*12</f>
        <v>694740</v>
      </c>
      <c r="BS40" s="26">
        <f>BS39*12</f>
        <v>696756</v>
      </c>
      <c r="BT40" s="26">
        <f>BT39*12</f>
        <v>704820</v>
      </c>
      <c r="BU40" s="26">
        <f>BU39*12</f>
        <v>704820</v>
      </c>
      <c r="BV40" s="26">
        <f>BV39*12</f>
        <v>704820</v>
      </c>
      <c r="BW40" s="26">
        <f>BW39*12</f>
        <v>705828</v>
      </c>
      <c r="BX40" s="26">
        <f>BX39*12</f>
        <v>718224</v>
      </c>
      <c r="BY40" s="26">
        <f>BY39*12</f>
        <v>737376</v>
      </c>
      <c r="BZ40" s="26">
        <f>BZ39*12</f>
        <v>748464</v>
      </c>
      <c r="CA40" s="26">
        <f>CA39*12</f>
        <v>740820</v>
      </c>
      <c r="CB40" s="26">
        <f>CB39*12</f>
        <v>738048</v>
      </c>
      <c r="CC40" s="26">
        <f>CC39*12</f>
        <v>726240</v>
      </c>
      <c r="CD40" s="26">
        <f>CD39*12</f>
        <v>734304</v>
      </c>
      <c r="CE40" s="26">
        <f>CE39*12</f>
        <v>746400</v>
      </c>
      <c r="CF40" s="26">
        <f>CF39*12</f>
        <v>747804</v>
      </c>
      <c r="CG40" s="26">
        <f>CG39*12</f>
        <v>754860</v>
      </c>
      <c r="CH40" s="26">
        <f>CH39*12</f>
        <v>761916</v>
      </c>
      <c r="CI40" s="26">
        <f>CI39*12</f>
        <v>749340</v>
      </c>
      <c r="CJ40" s="26">
        <f>CJ39*12</f>
        <v>748656</v>
      </c>
      <c r="CK40" s="26">
        <f>CK39*12</f>
        <v>748656</v>
      </c>
      <c r="CL40" s="26">
        <f>CL39*12</f>
        <v>748800</v>
      </c>
      <c r="CM40" s="26">
        <f>CM39*12</f>
        <v>745200</v>
      </c>
      <c r="CN40" s="26">
        <f>CN39*12</f>
        <v>746676</v>
      </c>
      <c r="CO40" s="26">
        <f>CO39*12</f>
        <v>748032</v>
      </c>
      <c r="CP40" s="26">
        <f>CP39*12</f>
        <v>746232</v>
      </c>
    </row>
    <row r="41" spans="2:94" s="33" customFormat="1" x14ac:dyDescent="0.35"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</row>
    <row r="42" spans="2:94" x14ac:dyDescent="0.35">
      <c r="B42" s="16" t="s">
        <v>98</v>
      </c>
      <c r="C42" s="15" t="s">
        <v>137</v>
      </c>
      <c r="D42" s="17">
        <v>0</v>
      </c>
      <c r="E42" s="25">
        <f>IF(D39&lt;&gt;0,-(E36/D39),0)</f>
        <v>0</v>
      </c>
      <c r="F42" s="25">
        <f>IF(E39&lt;&gt;0,-(F36/E39),0)</f>
        <v>0</v>
      </c>
      <c r="G42" s="25">
        <f>IF(F39&lt;&gt;0,-(G36/F39),0)</f>
        <v>0</v>
      </c>
      <c r="H42" s="25">
        <f>IF(G39&lt;&gt;0,-(H36/G39),0)</f>
        <v>0</v>
      </c>
      <c r="I42" s="25">
        <f>IF(H39&lt;&gt;0,-(I36/H39),0)</f>
        <v>0</v>
      </c>
      <c r="J42" s="25">
        <f>IF(I39&lt;&gt;0,-(J36/I39),0)</f>
        <v>0</v>
      </c>
      <c r="K42" s="25">
        <f>IF(J39&lt;&gt;0,-(K36/J39),0)</f>
        <v>0</v>
      </c>
      <c r="L42" s="25">
        <f>IF(K39&lt;&gt;0,-(L36/K39),0)</f>
        <v>0</v>
      </c>
      <c r="M42" s="25">
        <f>IF(L39&lt;&gt;0,-(M36/L39),0)</f>
        <v>3.8095238095238099E-2</v>
      </c>
      <c r="N42" s="25">
        <f>IF(M39&lt;&gt;0,-(N36/M39),0)</f>
        <v>0</v>
      </c>
      <c r="O42" s="25">
        <f>IF(N39&lt;&gt;0,-(O36/N39),0)</f>
        <v>6.5040650406504072E-2</v>
      </c>
      <c r="P42" s="25">
        <f>IF(O39&lt;&gt;0,-(P36/O39),0)</f>
        <v>4.5454545454545456E-2</v>
      </c>
      <c r="Q42" s="25">
        <f>IF(P39&lt;&gt;0,-(Q36/P39),0)</f>
        <v>7.1428571428571425E-2</v>
      </c>
      <c r="R42" s="25">
        <f>IF(Q39&lt;&gt;0,-(R36/Q39),0)</f>
        <v>0</v>
      </c>
      <c r="S42" s="25">
        <f>IF(R39&lt;&gt;0,-(S36/R39),0)</f>
        <v>0</v>
      </c>
      <c r="T42" s="25">
        <f>IF(S39&lt;&gt;0,-(T36/S39),0)</f>
        <v>0</v>
      </c>
      <c r="U42" s="25">
        <f>IF(T39&lt;&gt;0,-(U36/T39),0)</f>
        <v>0</v>
      </c>
      <c r="V42" s="25">
        <f>IF(U39&lt;&gt;0,-(V36/U39),0)</f>
        <v>0</v>
      </c>
      <c r="W42" s="25">
        <f>IF(V39&lt;&gt;0,-(W36/V39),0)</f>
        <v>0</v>
      </c>
      <c r="X42" s="25">
        <f>IF(W39&lt;&gt;0,-(X36/W39),0)</f>
        <v>4.6808510638297871E-2</v>
      </c>
      <c r="Y42" s="25">
        <f>IF(X39&lt;&gt;0,-(Y36/X39),0)</f>
        <v>0</v>
      </c>
      <c r="Z42" s="25">
        <f>IF(Y39&lt;&gt;0,-(Z36/Y39),0)</f>
        <v>0</v>
      </c>
      <c r="AA42" s="39">
        <f>IF(Z39&lt;&gt;0,-(AA36/Z39),0)</f>
        <v>0</v>
      </c>
      <c r="AB42" s="39">
        <f>IF(AA39&lt;&gt;0,-(AB36/AA39),0)</f>
        <v>0</v>
      </c>
      <c r="AC42" s="39">
        <f>IF(AB39&lt;&gt;0,-(AC36/AB39),0)</f>
        <v>0</v>
      </c>
      <c r="AD42" s="39">
        <f>IF(AC39&lt;&gt;0,-(AD36/AC39),0)</f>
        <v>2.5630593978844589E-2</v>
      </c>
      <c r="AE42" s="39">
        <f>IF(AD39&lt;&gt;0,-(AE36/AD39),0)</f>
        <v>0</v>
      </c>
      <c r="AF42" s="39">
        <f>IF(AE39&lt;&gt;0,-(AF36/AE39),0)</f>
        <v>3.6116910229645097E-2</v>
      </c>
      <c r="AG42" s="39">
        <f>IF(AF39&lt;&gt;0,-(AG36/AF39),0)</f>
        <v>2.2894349926486032E-2</v>
      </c>
      <c r="AH42" s="39">
        <f>IF(AG39&lt;&gt;0,-(AH36/AG39),0)</f>
        <v>0</v>
      </c>
      <c r="AI42" s="39">
        <f>IF(AH39&lt;&gt;0,-(AI36/AH39),0)</f>
        <v>0</v>
      </c>
      <c r="AJ42" s="39">
        <f>IF(AI39&lt;&gt;0,-(AJ36/AI39),0)</f>
        <v>4.2357606344628693E-2</v>
      </c>
      <c r="AK42" s="39">
        <f>IF(AJ39&lt;&gt;0,-(AK36/AJ39),0)</f>
        <v>0</v>
      </c>
      <c r="AL42" s="39">
        <f>IF(AK39&lt;&gt;0,-(AL36/AK39),0)</f>
        <v>0</v>
      </c>
      <c r="AM42" s="39">
        <f>IF(AL39&lt;&gt;0,-(AM36/AL39),0)</f>
        <v>2.8509862423338306E-2</v>
      </c>
      <c r="AN42" s="39">
        <f>IF(AM39&lt;&gt;0,-(AN36/AM39),0)</f>
        <v>0</v>
      </c>
      <c r="AO42" s="39">
        <f>IF(AN39&lt;&gt;0,-(AO36/AN39),0)</f>
        <v>8.2251638606862867E-3</v>
      </c>
      <c r="AP42" s="39">
        <f>IF(AO39&lt;&gt;0,-(AP36/AO39),0)</f>
        <v>7.6876876876876875E-3</v>
      </c>
      <c r="AQ42" s="39">
        <f>IF(AP39&lt;&gt;0,-(AQ36/AP39),0)</f>
        <v>1.2562521809933698E-2</v>
      </c>
      <c r="AR42" s="39">
        <f>IF(AQ39&lt;&gt;0,-(AR36/AQ39),0)</f>
        <v>0</v>
      </c>
      <c r="AS42" s="39">
        <f>IF(AR39&lt;&gt;0,-(AS36/AR39),0)</f>
        <v>0</v>
      </c>
      <c r="AT42" s="39">
        <f>IF(AS39&lt;&gt;0,-(AT36/AS39),0)</f>
        <v>1.3206301292330911E-2</v>
      </c>
      <c r="AU42" s="39">
        <f>IF(AT39&lt;&gt;0,-(AU36/AT39),0)</f>
        <v>1.3191855463148839E-2</v>
      </c>
      <c r="AV42" s="39">
        <f>IF(AU39&lt;&gt;0,-(AV36/AU39),0)</f>
        <v>0</v>
      </c>
      <c r="AW42" s="28">
        <f>IF(AV39&lt;&gt;0,-(AW36/AV39),0)</f>
        <v>0</v>
      </c>
      <c r="AX42" s="28">
        <f>IF(AW39&lt;&gt;0,-(AX36/AW39),0)</f>
        <v>0</v>
      </c>
      <c r="AY42" s="28">
        <f>IF(AX39&lt;&gt;0,-(AY36/AX39),0)</f>
        <v>1.6141974732677703E-2</v>
      </c>
      <c r="AZ42" s="28">
        <f>IF(AY39&lt;&gt;0,-(AZ36/AY39),0)</f>
        <v>6.0695724744888281E-3</v>
      </c>
      <c r="BA42" s="28">
        <f>IF(AZ39&lt;&gt;0,-(BA36/AZ39),0)</f>
        <v>1.0591198809205756E-2</v>
      </c>
      <c r="BB42" s="28">
        <f>IF(BA39&lt;&gt;0,-(BB36/BA39),0)</f>
        <v>0</v>
      </c>
      <c r="BC42" s="28">
        <f>IF(BB39&lt;&gt;0,-(BC36/BB39),0)</f>
        <v>0</v>
      </c>
      <c r="BD42" s="28">
        <f>IF(BC39&lt;&gt;0,-(BD36/BC39),0)</f>
        <v>0</v>
      </c>
      <c r="BE42" s="28">
        <f>IF(BD39&lt;&gt;0,-(BE36/BD39),0)</f>
        <v>0</v>
      </c>
      <c r="BF42" s="28">
        <f>IF(BE39&lt;&gt;0,-(BF36/BE39),0)</f>
        <v>0</v>
      </c>
      <c r="BG42" s="28">
        <f>IF(BF39&lt;&gt;0,-(BG36/BF39),0)</f>
        <v>1.3422572659759787E-2</v>
      </c>
      <c r="BH42" s="28">
        <f>IF(BG39&lt;&gt;0,-(BH36/BG39),0)</f>
        <v>0</v>
      </c>
      <c r="BI42" s="28">
        <f>IF(BH39&lt;&gt;0,-(BI36/BH39),0)</f>
        <v>0</v>
      </c>
      <c r="BJ42" s="28">
        <f>IF(BI39&lt;&gt;0,-(BJ36/BI39),0)</f>
        <v>7.4792983705814263E-3</v>
      </c>
      <c r="BK42" s="28">
        <f>IF(BJ39&lt;&gt;0,-(BK36/BJ39),0)</f>
        <v>1.039978630576084E-2</v>
      </c>
      <c r="BL42" s="28">
        <f>IF(BK39&lt;&gt;0,-(BL36/BK39),0)</f>
        <v>0</v>
      </c>
      <c r="BM42" s="28">
        <f>IF(BL39&lt;&gt;0,-(BM36/BL39),0)</f>
        <v>0</v>
      </c>
      <c r="BN42" s="28">
        <f>IF(BM39&lt;&gt;0,-(BN36/BM39),0)</f>
        <v>1.313208080736669E-2</v>
      </c>
      <c r="BO42" s="28">
        <f>IF(BN39&lt;&gt;0,-(BO36/BN39),0)</f>
        <v>1.615445232466509E-2</v>
      </c>
      <c r="BP42" s="28">
        <f>IF(BO39&lt;&gt;0,-(BP36/BO39),0)</f>
        <v>2.8943823497287655E-3</v>
      </c>
      <c r="BQ42" s="28">
        <f>IF(BP39&lt;&gt;0,-(BQ36/BP39),0)</f>
        <v>2.859645046558596E-3</v>
      </c>
      <c r="BR42" s="28">
        <f>IF(BQ39&lt;&gt;0,-(BR36/BQ39),0)</f>
        <v>2.8831109470316262E-3</v>
      </c>
      <c r="BS42" s="28">
        <f>IF(BR39&lt;&gt;0,-(BS36/BR39),0)</f>
        <v>0</v>
      </c>
      <c r="BT42" s="28">
        <f>IF(BS39&lt;&gt;0,-(BT36/BS39),0)</f>
        <v>0</v>
      </c>
      <c r="BU42" s="28">
        <f>IF(BT39&lt;&gt;0,-(BU36/BT39),0)</f>
        <v>0</v>
      </c>
      <c r="BV42" s="28">
        <f>IF(BU39&lt;&gt;0,-(BV36/BU39),0)</f>
        <v>0</v>
      </c>
      <c r="BW42" s="28">
        <f>IF(BV39&lt;&gt;0,-(BW36/BV39),0)</f>
        <v>0</v>
      </c>
      <c r="BX42" s="28">
        <f>IF(BW39&lt;&gt;0,-(BX36/BW39),0)</f>
        <v>8.1436270592835647E-3</v>
      </c>
      <c r="BY42" s="28">
        <f>IF(BX39&lt;&gt;0,-(BY36/BX39),0)</f>
        <v>0</v>
      </c>
      <c r="BZ42" s="28">
        <f>IF(BY39&lt;&gt;0,-(BZ36/BY39),0)</f>
        <v>0</v>
      </c>
      <c r="CA42" s="28">
        <f>IF(BZ39&lt;&gt;0,-(CA36/BZ39),0)</f>
        <v>1.0212916052074649E-2</v>
      </c>
      <c r="CB42" s="28">
        <f>IF(CA39&lt;&gt;0,-(CB36/CA39),0)</f>
        <v>7.8237628573742616E-3</v>
      </c>
      <c r="CC42" s="28">
        <f>IF(CB39&lt;&gt;0,-(CC36/CB39),0)</f>
        <v>1.5998959417273674E-2</v>
      </c>
      <c r="CD42" s="28">
        <f>IF(CC39&lt;&gt;0,-(CD36/CC39),0)</f>
        <v>0</v>
      </c>
      <c r="CE42" s="28">
        <f>IF(CD39&lt;&gt;0,-(CE36/CD39),0)</f>
        <v>0</v>
      </c>
      <c r="CF42" s="28">
        <f>IF(CE39&lt;&gt;0,-(CF36/CE39),0)</f>
        <v>1.4324758842443729E-2</v>
      </c>
      <c r="CG42" s="28">
        <f>IF(CF39&lt;&gt;0,-(CG36/CF39),0)</f>
        <v>0</v>
      </c>
      <c r="CH42" s="28">
        <f>IF(CG39&lt;&gt;0,-(CH36/CG39),0)</f>
        <v>0</v>
      </c>
      <c r="CI42" s="28">
        <f>IF(CH39&lt;&gt;0,-(CI36/CH39),0)</f>
        <v>1.6505756540091034E-2</v>
      </c>
      <c r="CJ42" s="28">
        <f>IF(CI39&lt;&gt;0,-(CJ36/CI39),0)</f>
        <v>8.9839058371366798E-3</v>
      </c>
      <c r="CK42" s="28">
        <f>IF(CJ39&lt;&gt;0,-(CK36/CJ39),0)</f>
        <v>0</v>
      </c>
      <c r="CL42" s="28">
        <f>IF(CK39&lt;&gt;0,-(CL36/CK39),0)</f>
        <v>5.1933064050779E-3</v>
      </c>
      <c r="CM42" s="28">
        <f>IF(CL39&lt;&gt;0,-(CM36/CL39),0)</f>
        <v>4.807692307692308E-3</v>
      </c>
      <c r="CN42" s="28">
        <f>IF(CM39&lt;&gt;0,-(CN36/CM39),0)</f>
        <v>8.8405797101449267E-3</v>
      </c>
      <c r="CO42" s="28">
        <f>IF(CN39&lt;&gt;0,-(CO36/CN39),0)</f>
        <v>1.0333799398936085E-2</v>
      </c>
      <c r="CP42" s="28">
        <f>IF(CO39&lt;&gt;0,-(CP36/CO39),0)</f>
        <v>2.4063141683778235E-3</v>
      </c>
    </row>
    <row r="43" spans="2:94" x14ac:dyDescent="0.35">
      <c r="B43" s="6" t="s">
        <v>99</v>
      </c>
      <c r="C43" s="15" t="s">
        <v>262</v>
      </c>
      <c r="D43" s="6">
        <v>0</v>
      </c>
      <c r="E43" s="24">
        <f>IF(E30&lt;&gt;0,-E36/E30,0)</f>
        <v>0</v>
      </c>
      <c r="F43" s="24">
        <f>IF(F30&lt;&gt;0,-F36/F30,0)</f>
        <v>0</v>
      </c>
      <c r="G43" s="24">
        <f>IF(G30&lt;&gt;0,-G36/G30,0)</f>
        <v>0</v>
      </c>
      <c r="H43" s="24">
        <f>IF(H30&lt;&gt;0,-H36/H30,0)</f>
        <v>0</v>
      </c>
      <c r="I43" s="24">
        <f>IF(I30&lt;&gt;0,-I36/I30,0)</f>
        <v>0</v>
      </c>
      <c r="J43" s="24">
        <f>IF(J30&lt;&gt;0,-J36/J30,0)</f>
        <v>0</v>
      </c>
      <c r="K43" s="24">
        <f>IF(K30&lt;&gt;0,-K36/K30,0)</f>
        <v>0</v>
      </c>
      <c r="L43" s="24">
        <f>IF(L30&lt;&gt;0,-L36/L30,0)</f>
        <v>0</v>
      </c>
      <c r="M43" s="24">
        <f>IF(M30&lt;&gt;0,-M36/M30,0)</f>
        <v>3.8095238095238099E-2</v>
      </c>
      <c r="N43" s="24">
        <f>IF(N30&lt;&gt;0,-N36/N30,0)</f>
        <v>0</v>
      </c>
      <c r="O43" s="24">
        <f>IF(O30&lt;&gt;0,-O36/O30,0)</f>
        <v>6.5040650406504072E-2</v>
      </c>
      <c r="P43" s="24">
        <f>IF(P30&lt;&gt;0,-P36/P30,0)</f>
        <v>4.5454545454545456E-2</v>
      </c>
      <c r="Q43" s="24">
        <f>IF(Q30&lt;&gt;0,-Q36/Q30,0)</f>
        <v>7.1428571428571425E-2</v>
      </c>
      <c r="R43" s="24">
        <f>IF(R30&lt;&gt;0,-R36/R30,0)</f>
        <v>0</v>
      </c>
      <c r="S43" s="24">
        <f>IF(S30&lt;&gt;0,-S36/S30,0)</f>
        <v>0</v>
      </c>
      <c r="T43" s="24">
        <f>IF(T30&lt;&gt;0,-T36/T30,0)</f>
        <v>0</v>
      </c>
      <c r="U43" s="24">
        <f>IF(U30&lt;&gt;0,-U36/U30,0)</f>
        <v>0</v>
      </c>
      <c r="V43" s="24">
        <f>IF(V30&lt;&gt;0,-V36/V30,0)</f>
        <v>0</v>
      </c>
      <c r="W43" s="24">
        <f>IF(W30&lt;&gt;0,-W36/W30,0)</f>
        <v>0</v>
      </c>
      <c r="X43" s="24">
        <f>IF(X30&lt;&gt;0,-X36/X30,0)</f>
        <v>4.6808510638297871E-2</v>
      </c>
      <c r="Y43" s="24">
        <f>IF(Y30&lt;&gt;0,-Y36/Y30,0)</f>
        <v>0</v>
      </c>
      <c r="Z43" s="24">
        <f>IF(Z30&lt;&gt;0,-Z36/Z30,0)</f>
        <v>0</v>
      </c>
      <c r="AA43" s="38">
        <f>IF(AA30&lt;&gt;0,-AA36/AA30,0)</f>
        <v>0</v>
      </c>
      <c r="AB43" s="38">
        <f>IF(AB30&lt;&gt;0,-AB36/AB30,0)</f>
        <v>0</v>
      </c>
      <c r="AC43" s="38">
        <f>IF(AC30&lt;&gt;0,-AC36/AC30,0)</f>
        <v>0</v>
      </c>
      <c r="AD43" s="38">
        <f>IF(AD30&lt;&gt;0,-AD36/AD30,0)</f>
        <v>2.5630593978844589E-2</v>
      </c>
      <c r="AE43" s="38">
        <f>IF(AE30&lt;&gt;0,-AE36/AE30,0)</f>
        <v>0</v>
      </c>
      <c r="AF43" s="38">
        <f>IF(AF30&lt;&gt;0,-AF36/AF30,0)</f>
        <v>3.6116910229645097E-2</v>
      </c>
      <c r="AG43" s="38">
        <f>IF(AG30&lt;&gt;0,-AG36/AG30,0)</f>
        <v>2.2894349926486032E-2</v>
      </c>
      <c r="AH43" s="38">
        <f>IF(AH30&lt;&gt;0,-AH36/AH30,0)</f>
        <v>0</v>
      </c>
      <c r="AI43" s="38">
        <f>IF(AI30&lt;&gt;0,-AI36/AI30,0)</f>
        <v>0</v>
      </c>
      <c r="AJ43" s="38">
        <f>IF(AJ30&lt;&gt;0,-AJ36/AJ30,0)</f>
        <v>4.2357606344628693E-2</v>
      </c>
      <c r="AK43" s="38">
        <f>IF(AK30&lt;&gt;0,-AK36/AK30,0)</f>
        <v>0</v>
      </c>
      <c r="AL43" s="38">
        <f>IF(AL30&lt;&gt;0,-AL36/AL30,0)</f>
        <v>0</v>
      </c>
      <c r="AM43" s="38">
        <f>IF(AM30&lt;&gt;0,-AM36/AM30,0)</f>
        <v>2.8509862423338306E-2</v>
      </c>
      <c r="AN43" s="38">
        <f>IF(AN30&lt;&gt;0,-AN36/AN30,0)</f>
        <v>0</v>
      </c>
      <c r="AO43" s="38">
        <f>IF(AO30&lt;&gt;0,-AO36/AO30,0)</f>
        <v>8.2251638606862867E-3</v>
      </c>
      <c r="AP43" s="38">
        <f>IF(AP30&lt;&gt;0,-AP36/AP30,0)</f>
        <v>7.6876876876876875E-3</v>
      </c>
      <c r="AQ43" s="38">
        <f>IF(AQ30&lt;&gt;0,-AQ36/AQ30,0)</f>
        <v>1.2562521809933698E-2</v>
      </c>
      <c r="AR43" s="38">
        <f>IF(AR30&lt;&gt;0,-AR36/AR30,0)</f>
        <v>0</v>
      </c>
      <c r="AS43" s="38">
        <f>IF(AS30&lt;&gt;0,-AS36/AS30,0)</f>
        <v>0</v>
      </c>
      <c r="AT43" s="38">
        <f>IF(AT30&lt;&gt;0,-AT36/AT30,0)</f>
        <v>1.3206301292330911E-2</v>
      </c>
      <c r="AU43" s="38">
        <f>IF(AU30&lt;&gt;0,-AU36/AU30,0)</f>
        <v>1.3191855463148839E-2</v>
      </c>
      <c r="AV43" s="38">
        <f>IF(AV30&lt;&gt;0,-AV36/AV30,0)</f>
        <v>0</v>
      </c>
      <c r="AW43" s="27">
        <f>IF(AW30&lt;&gt;0,-AW36/AW30,0)</f>
        <v>0</v>
      </c>
      <c r="AX43" s="27">
        <f>IF(AX30&lt;&gt;0,-AX36/AX30,0)</f>
        <v>0</v>
      </c>
      <c r="AY43" s="27">
        <f>IF(AY30&lt;&gt;0,-AY36/AY30,0)</f>
        <v>1.6141974732677703E-2</v>
      </c>
      <c r="AZ43" s="27">
        <f>IF(AZ30&lt;&gt;0,-AZ36/AZ30,0)</f>
        <v>6.0695724744888281E-3</v>
      </c>
      <c r="BA43" s="27">
        <f>IF(BA30&lt;&gt;0,-BA36/BA30,0)</f>
        <v>1.0591198809205756E-2</v>
      </c>
      <c r="BB43" s="27">
        <f>IF(BB30&lt;&gt;0,-BB36/BB30,0)</f>
        <v>0</v>
      </c>
      <c r="BC43" s="27">
        <f>IF(BC30&lt;&gt;0,-BC36/BC30,0)</f>
        <v>0</v>
      </c>
      <c r="BD43" s="27">
        <f>IF(BD30&lt;&gt;0,-BD36/BD30,0)</f>
        <v>0</v>
      </c>
      <c r="BE43" s="27">
        <f>IF(BE30&lt;&gt;0,-BE36/BE30,0)</f>
        <v>0</v>
      </c>
      <c r="BF43" s="27">
        <f>IF(BF30&lt;&gt;0,-BF36/BF30,0)</f>
        <v>0</v>
      </c>
      <c r="BG43" s="27">
        <f>IF(BG30&lt;&gt;0,-BG36/BG30,0)</f>
        <v>1.3422572659759787E-2</v>
      </c>
      <c r="BH43" s="27">
        <f>IF(BH30&lt;&gt;0,-BH36/BH30,0)</f>
        <v>0</v>
      </c>
      <c r="BI43" s="27">
        <f>IF(BI30&lt;&gt;0,-BI36/BI30,0)</f>
        <v>0</v>
      </c>
      <c r="BJ43" s="27">
        <f>IF(BJ30&lt;&gt;0,-BJ36/BJ30,0)</f>
        <v>7.4792983705814263E-3</v>
      </c>
      <c r="BK43" s="27">
        <f>IF(BK30&lt;&gt;0,-BK36/BK30,0)</f>
        <v>1.039978630576084E-2</v>
      </c>
      <c r="BL43" s="27">
        <f>IF(BL30&lt;&gt;0,-BL36/BL30,0)</f>
        <v>0</v>
      </c>
      <c r="BM43" s="27">
        <f>IF(BM30&lt;&gt;0,-BM36/BM30,0)</f>
        <v>0</v>
      </c>
      <c r="BN43" s="27">
        <f>IF(BN30&lt;&gt;0,-BN36/BN30,0)</f>
        <v>1.313208080736669E-2</v>
      </c>
      <c r="BO43" s="27">
        <f>IF(BO30&lt;&gt;0,-BO36/BO30,0)</f>
        <v>1.615445232466509E-2</v>
      </c>
      <c r="BP43" s="27">
        <f>IF(BP30&lt;&gt;0,-BP36/BP30,0)</f>
        <v>2.8943823497287655E-3</v>
      </c>
      <c r="BQ43" s="27">
        <f>IF(BQ30&lt;&gt;0,-BQ36/BQ30,0)</f>
        <v>2.859645046558596E-3</v>
      </c>
      <c r="BR43" s="27">
        <f>IF(BR30&lt;&gt;0,-BR36/BR30,0)</f>
        <v>2.8831109470316262E-3</v>
      </c>
      <c r="BS43" s="27">
        <f>IF(BS30&lt;&gt;0,-BS36/BS30,0)</f>
        <v>0</v>
      </c>
      <c r="BT43" s="27">
        <f>IF(BT30&lt;&gt;0,-BT36/BT30,0)</f>
        <v>0</v>
      </c>
      <c r="BU43" s="27">
        <f>IF(BU30&lt;&gt;0,-BU36/BU30,0)</f>
        <v>0</v>
      </c>
      <c r="BV43" s="27">
        <f>IF(BV30&lt;&gt;0,-BV36/BV30,0)</f>
        <v>0</v>
      </c>
      <c r="BW43" s="27">
        <f>IF(BW30&lt;&gt;0,-BW36/BW30,0)</f>
        <v>0</v>
      </c>
      <c r="BX43" s="27">
        <f>IF(BX30&lt;&gt;0,-BX36/BX30,0)</f>
        <v>8.1436270592835647E-3</v>
      </c>
      <c r="BY43" s="27">
        <f>IF(BY30&lt;&gt;0,-BY36/BY30,0)</f>
        <v>0</v>
      </c>
      <c r="BZ43" s="27">
        <f>IF(BZ30&lt;&gt;0,-BZ36/BZ30,0)</f>
        <v>0</v>
      </c>
      <c r="CA43" s="27">
        <f>IF(CA30&lt;&gt;0,-CA36/CA30,0)</f>
        <v>1.0212916052074649E-2</v>
      </c>
      <c r="CB43" s="27">
        <f>IF(CB30&lt;&gt;0,-CB36/CB30,0)</f>
        <v>7.8237628573742616E-3</v>
      </c>
      <c r="CC43" s="27">
        <f>IF(CC30&lt;&gt;0,-CC36/CC30,0)</f>
        <v>1.5998959417273674E-2</v>
      </c>
      <c r="CD43" s="27">
        <f>IF(CD30&lt;&gt;0,-CD36/CD30,0)</f>
        <v>0</v>
      </c>
      <c r="CE43" s="27">
        <f>IF(CE30&lt;&gt;0,-CE36/CE30,0)</f>
        <v>0</v>
      </c>
      <c r="CF43" s="27">
        <f>IF(CF30&lt;&gt;0,-CF36/CF30,0)</f>
        <v>1.4324758842443729E-2</v>
      </c>
      <c r="CG43" s="27">
        <f>IF(CG30&lt;&gt;0,-CG36/CG30,0)</f>
        <v>0</v>
      </c>
      <c r="CH43" s="27">
        <f>IF(CH30&lt;&gt;0,-CH36/CH30,0)</f>
        <v>0</v>
      </c>
      <c r="CI43" s="27">
        <f>IF(CI30&lt;&gt;0,-CI36/CI30,0)</f>
        <v>1.6505756540091034E-2</v>
      </c>
      <c r="CJ43" s="27">
        <f>IF(CJ30&lt;&gt;0,-CJ36/CJ30,0)</f>
        <v>8.9839058371366798E-3</v>
      </c>
      <c r="CK43" s="27">
        <f>IF(CK30&lt;&gt;0,-CK36/CK30,0)</f>
        <v>0</v>
      </c>
      <c r="CL43" s="27">
        <f>IF(CL30&lt;&gt;0,-CL36/CL30,0)</f>
        <v>5.1933064050779E-3</v>
      </c>
      <c r="CM43" s="27">
        <f>IF(CM30&lt;&gt;0,-CM36/CM30,0)</f>
        <v>4.807692307692308E-3</v>
      </c>
      <c r="CN43" s="27">
        <f>IF(CN30&lt;&gt;0,-CN36/CN30,0)</f>
        <v>8.8405797101449267E-3</v>
      </c>
      <c r="CO43" s="27">
        <f>IF(CO30&lt;&gt;0,-CO36/CO30,0)</f>
        <v>1.0333799398936085E-2</v>
      </c>
      <c r="CP43" s="27">
        <f>IF(CP30&lt;&gt;0,-CP36/CP30,0)</f>
        <v>2.4063141683778235E-3</v>
      </c>
    </row>
    <row r="44" spans="2:94" s="33" customFormat="1" x14ac:dyDescent="0.35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</row>
    <row r="45" spans="2:94" x14ac:dyDescent="0.35">
      <c r="B45" s="6" t="s">
        <v>90</v>
      </c>
      <c r="C45" s="15" t="s">
        <v>142</v>
      </c>
      <c r="D45" s="6"/>
      <c r="E45" s="23">
        <f>IF(E15&lt;&gt;0,E31/E15*1000,0)</f>
        <v>0</v>
      </c>
      <c r="F45" s="23">
        <f>IF(F15&lt;&gt;0,F31/F15*1000,0)</f>
        <v>75000</v>
      </c>
      <c r="G45" s="23">
        <f>IF(G15&lt;&gt;0,G31/G15*1000,0)</f>
        <v>0</v>
      </c>
      <c r="H45" s="23">
        <f>IF(H15&lt;&gt;0,H31/H15*1000,0)</f>
        <v>0</v>
      </c>
      <c r="I45" s="23">
        <f>IF(I15&lt;&gt;0,I31/I15*1000,0)</f>
        <v>0</v>
      </c>
      <c r="J45" s="23">
        <f>IF(J15&lt;&gt;0,J31/J15*1000,0)</f>
        <v>75000</v>
      </c>
      <c r="K45" s="23">
        <f>IF(K15&lt;&gt;0,K31/K15*1000,0)</f>
        <v>75000</v>
      </c>
      <c r="L45" s="23">
        <f>IF(L15&lt;&gt;0,L31/L15*1000,0)</f>
        <v>75000</v>
      </c>
      <c r="M45" s="23">
        <f>IF(M15&lt;&gt;0,M31/M15*1000,0)</f>
        <v>0</v>
      </c>
      <c r="N45" s="23">
        <f>IF(N15&lt;&gt;0,N31/N15*1000,0)</f>
        <v>75000</v>
      </c>
      <c r="O45" s="23">
        <f>IF(O15&lt;&gt;0,O31/O15*1000,0)</f>
        <v>75000</v>
      </c>
      <c r="P45" s="23">
        <f>IF(P15&lt;&gt;0,P31/P15*1000,0)</f>
        <v>0</v>
      </c>
      <c r="Q45" s="23">
        <f>IF(Q15&lt;&gt;0,Q31/Q15*1000,0)</f>
        <v>75000</v>
      </c>
      <c r="R45" s="23">
        <f>IF(R15&lt;&gt;0,R31/R15*1000,0)</f>
        <v>75000</v>
      </c>
      <c r="S45" s="23">
        <f>IF(S15&lt;&gt;0,S31/S15*1000,0)</f>
        <v>75000</v>
      </c>
      <c r="T45" s="23">
        <f>IF(T15&lt;&gt;0,T31/T15*1000,0)</f>
        <v>75000</v>
      </c>
      <c r="U45" s="23">
        <f>IF(U15&lt;&gt;0,U31/U15*1000,0)</f>
        <v>0</v>
      </c>
      <c r="V45" s="23">
        <f>IF(V15&lt;&gt;0,V31/V15*1000,0)</f>
        <v>0</v>
      </c>
      <c r="W45" s="23">
        <f>IF(W15&lt;&gt;0,W31/W15*1000,0)</f>
        <v>75000</v>
      </c>
      <c r="X45" s="23">
        <f>IF(X15&lt;&gt;0,X31/X15*1000,0)</f>
        <v>75000</v>
      </c>
      <c r="Y45" s="23">
        <f>IF(Y15&lt;&gt;0,Y31/Y15*1000,0)</f>
        <v>0</v>
      </c>
      <c r="Z45" s="23">
        <f>IF(Z15&lt;&gt;0,Z31/Z15*1000,0)</f>
        <v>0</v>
      </c>
      <c r="AA45" s="37">
        <f>IF(AA15&lt;&gt;0,AA31/AA15*1000,0)</f>
        <v>0</v>
      </c>
      <c r="AB45" s="37">
        <f>IF(AB15&lt;&gt;0,AB31/AB15*1000,0)</f>
        <v>80000</v>
      </c>
      <c r="AC45" s="37">
        <f>IF(AC15&lt;&gt;0,AC31/AC15*1000,0)</f>
        <v>80000</v>
      </c>
      <c r="AD45" s="37">
        <f>IF(AD15&lt;&gt;0,AD31/AD15*1000,0)</f>
        <v>0</v>
      </c>
      <c r="AE45" s="37">
        <f>IF(AE15&lt;&gt;0,AE31/AE15*1000,0)</f>
        <v>0</v>
      </c>
      <c r="AF45" s="37">
        <f>IF(AF15&lt;&gt;0,AF31/AF15*1000,0)</f>
        <v>80000</v>
      </c>
      <c r="AG45" s="37">
        <f>IF(AG15&lt;&gt;0,AG31/AG15*1000,0)</f>
        <v>80000</v>
      </c>
      <c r="AH45" s="37">
        <f>IF(AH15&lt;&gt;0,AH31/AH15*1000,0)</f>
        <v>80000</v>
      </c>
      <c r="AI45" s="37">
        <f>IF(AI15&lt;&gt;0,AI31/AI15*1000,0)</f>
        <v>80000</v>
      </c>
      <c r="AJ45" s="37">
        <f>IF(AJ15&lt;&gt;0,AJ31/AJ15*1000,0)</f>
        <v>80000</v>
      </c>
      <c r="AK45" s="37">
        <f>IF(AK15&lt;&gt;0,AK31/AK15*1000,0)</f>
        <v>80000</v>
      </c>
      <c r="AL45" s="37">
        <f>IF(AL15&lt;&gt;0,AL31/AL15*1000,0)</f>
        <v>0</v>
      </c>
      <c r="AM45" s="37">
        <f>IF(AM15&lt;&gt;0,AM31/AM15*1000,0)</f>
        <v>80000</v>
      </c>
      <c r="AN45" s="37">
        <f>IF(AN15&lt;&gt;0,AN31/AN15*1000,0)</f>
        <v>80000</v>
      </c>
      <c r="AO45" s="37">
        <f>IF(AO15&lt;&gt;0,AO31/AO15*1000,0)</f>
        <v>80000</v>
      </c>
      <c r="AP45" s="37">
        <f>IF(AP15&lt;&gt;0,AP31/AP15*1000,0)</f>
        <v>80000</v>
      </c>
      <c r="AQ45" s="37">
        <f>IF(AQ15&lt;&gt;0,AQ31/AQ15*1000,0)</f>
        <v>80000</v>
      </c>
      <c r="AR45" s="37">
        <f>IF(AR15&lt;&gt;0,AR31/AR15*1000,0)</f>
        <v>80000</v>
      </c>
      <c r="AS45" s="37">
        <f>IF(AS15&lt;&gt;0,AS31/AS15*1000,0)</f>
        <v>80000</v>
      </c>
      <c r="AT45" s="37">
        <f>IF(AT15&lt;&gt;0,AT31/AT15*1000,0)</f>
        <v>0</v>
      </c>
      <c r="AU45" s="37">
        <f>IF(AU15&lt;&gt;0,AU31/AU15*1000,0)</f>
        <v>0</v>
      </c>
      <c r="AV45" s="37">
        <f>IF(AV15&lt;&gt;0,AV31/AV15*1000,0)</f>
        <v>80000</v>
      </c>
      <c r="AW45" s="26">
        <f>IF(AW15&lt;&gt;0,AW31/AW15*1000,0)</f>
        <v>84000</v>
      </c>
      <c r="AX45" s="26">
        <f>IF(AX15&lt;&gt;0,AX31/AX15*1000,0)</f>
        <v>0</v>
      </c>
      <c r="AY45" s="26">
        <f>IF(AY15&lt;&gt;0,AY31/AY15*1000,0)</f>
        <v>0</v>
      </c>
      <c r="AZ45" s="26">
        <f>IF(AZ15&lt;&gt;0,AZ31/AZ15*1000,0)</f>
        <v>0</v>
      </c>
      <c r="BA45" s="26">
        <f>IF(BA15&lt;&gt;0,BA31/BA15*1000,0)</f>
        <v>0</v>
      </c>
      <c r="BB45" s="26">
        <f>IF(BB15&lt;&gt;0,BB31/BB15*1000,0)</f>
        <v>84000</v>
      </c>
      <c r="BC45" s="26">
        <f>IF(BC15&lt;&gt;0,BC31/BC15*1000,0)</f>
        <v>84000</v>
      </c>
      <c r="BD45" s="26">
        <f>IF(BD15&lt;&gt;0,BD31/BD15*1000,0)</f>
        <v>0</v>
      </c>
      <c r="BE45" s="26">
        <f>IF(BE15&lt;&gt;0,BE31/BE15*1000,0)</f>
        <v>0</v>
      </c>
      <c r="BF45" s="26">
        <f>IF(BF15&lt;&gt;0,BF31/BF15*1000,0)</f>
        <v>0</v>
      </c>
      <c r="BG45" s="26">
        <f>IF(BG15&lt;&gt;0,BG31/BG15*1000,0)</f>
        <v>0</v>
      </c>
      <c r="BH45" s="26">
        <f>IF(BH15&lt;&gt;0,BH31/BH15*1000,0)</f>
        <v>84000</v>
      </c>
      <c r="BI45" s="26">
        <f>IF(BI15&lt;&gt;0,BI31/BI15*1000,0)</f>
        <v>84000</v>
      </c>
      <c r="BJ45" s="26">
        <f>IF(BJ15&lt;&gt;0,BJ31/BJ15*1000,0)</f>
        <v>84000</v>
      </c>
      <c r="BK45" s="26">
        <f>IF(BK15&lt;&gt;0,BK31/BK15*1000,0)</f>
        <v>84000</v>
      </c>
      <c r="BL45" s="26">
        <f>IF(BL15&lt;&gt;0,BL31/BL15*1000,0)</f>
        <v>84000</v>
      </c>
      <c r="BM45" s="26">
        <f>IF(BM15&lt;&gt;0,BM31/BM15*1000,0)</f>
        <v>0</v>
      </c>
      <c r="BN45" s="26">
        <f>IF(BN15&lt;&gt;0,BN31/BN15*1000,0)</f>
        <v>0</v>
      </c>
      <c r="BO45" s="26">
        <f>IF(BO15&lt;&gt;0,BO31/BO15*1000,0)</f>
        <v>0</v>
      </c>
      <c r="BP45" s="26">
        <f>IF(BP15&lt;&gt;0,BP31/BP15*1000,0)</f>
        <v>84000</v>
      </c>
      <c r="BQ45" s="26">
        <f>IF(BQ15&lt;&gt;0,BQ31/BQ15*1000,0)</f>
        <v>84000</v>
      </c>
      <c r="BR45" s="26">
        <f>IF(BR15&lt;&gt;0,BR31/BR15*1000,0)</f>
        <v>84000</v>
      </c>
      <c r="BS45" s="26">
        <f>IF(BS15&lt;&gt;0,BS31/BS15*1000,0)</f>
        <v>84000</v>
      </c>
      <c r="BT45" s="26">
        <f>IF(BT15&lt;&gt;0,BT31/BT15*1000,0)</f>
        <v>84000</v>
      </c>
      <c r="BU45" s="26">
        <f>IF(BU15&lt;&gt;0,BU31/BU15*1000,0)</f>
        <v>0</v>
      </c>
      <c r="BV45" s="26">
        <f>IF(BV15&lt;&gt;0,BV31/BV15*1000,0)</f>
        <v>0</v>
      </c>
      <c r="BW45" s="26">
        <f>IF(BW15&lt;&gt;0,BW31/BW15*1000,0)</f>
        <v>84000</v>
      </c>
      <c r="BX45" s="26">
        <f>IF(BX15&lt;&gt;0,BX31/BX15*1000,0)</f>
        <v>84000</v>
      </c>
      <c r="BY45" s="26">
        <f>IF(BY15&lt;&gt;0,BY31/BY15*1000,0)</f>
        <v>84000</v>
      </c>
      <c r="BZ45" s="26">
        <f>IF(BZ15&lt;&gt;0,BZ31/BZ15*1000,0)</f>
        <v>84000</v>
      </c>
      <c r="CA45" s="26">
        <f>IF(CA15&lt;&gt;0,CA31/CA15*1000,0)</f>
        <v>0</v>
      </c>
      <c r="CB45" s="26">
        <f>IF(CB15&lt;&gt;0,CB31/CB15*1000,0)</f>
        <v>84000</v>
      </c>
      <c r="CC45" s="26">
        <f>IF(CC15&lt;&gt;0,CC31/CC15*1000,0)</f>
        <v>0</v>
      </c>
      <c r="CD45" s="26">
        <f>IF(CD15&lt;&gt;0,CD31/CD15*1000,0)</f>
        <v>84000</v>
      </c>
      <c r="CE45" s="26">
        <f>IF(CE15&lt;&gt;0,CE31/CE15*1000,0)</f>
        <v>84000</v>
      </c>
      <c r="CF45" s="26">
        <f>IF(CF15&lt;&gt;0,CF31/CF15*1000,0)</f>
        <v>84000</v>
      </c>
      <c r="CG45" s="26">
        <f>IF(CG15&lt;&gt;0,CG31/CG15*1000,0)</f>
        <v>84000</v>
      </c>
      <c r="CH45" s="26">
        <f>IF(CH15&lt;&gt;0,CH31/CH15*1000,0)</f>
        <v>84000</v>
      </c>
      <c r="CI45" s="26">
        <f>IF(CI15&lt;&gt;0,CI31/CI15*1000,0)</f>
        <v>0</v>
      </c>
      <c r="CJ45" s="26">
        <f>IF(CJ15&lt;&gt;0,CJ31/CJ15*1000,0)</f>
        <v>84000</v>
      </c>
      <c r="CK45" s="26">
        <f>IF(CK15&lt;&gt;0,CK31/CK15*1000,0)</f>
        <v>0</v>
      </c>
      <c r="CL45" s="26">
        <f>IF(CL15&lt;&gt;0,CL31/CL15*1000,0)</f>
        <v>84000</v>
      </c>
      <c r="CM45" s="26">
        <f>IF(CM15&lt;&gt;0,CM31/CM15*1000,0)</f>
        <v>0</v>
      </c>
      <c r="CN45" s="26">
        <f>IF(CN15&lt;&gt;0,CN31/CN15*1000,0)</f>
        <v>84000</v>
      </c>
      <c r="CO45" s="26">
        <f>IF(CO15&lt;&gt;0,CO31/CO15*1000,0)</f>
        <v>84000</v>
      </c>
      <c r="CP45" s="26">
        <f>IF(CP15&lt;&gt;0,CP31/CP15*1000,0)</f>
        <v>0</v>
      </c>
    </row>
    <row r="46" spans="2:94" x14ac:dyDescent="0.35">
      <c r="B46" s="6" t="s">
        <v>88</v>
      </c>
      <c r="C46" s="15" t="s">
        <v>143</v>
      </c>
      <c r="D46" s="6"/>
      <c r="E46" s="23">
        <f>IF(E23&lt;&gt;0,E39/E23*1000,0)</f>
        <v>0</v>
      </c>
      <c r="F46" s="23">
        <f>IF(F23&lt;&gt;0,F39/F23*1000,0)</f>
        <v>75000</v>
      </c>
      <c r="G46" s="23">
        <f>IF(G23&lt;&gt;0,G39/G23*1000,0)</f>
        <v>75000</v>
      </c>
      <c r="H46" s="23">
        <f>IF(H23&lt;&gt;0,H39/H23*1000,0)</f>
        <v>75000</v>
      </c>
      <c r="I46" s="23">
        <f>IF(I23&lt;&gt;0,I39/I23*1000,0)</f>
        <v>75000</v>
      </c>
      <c r="J46" s="23">
        <f>IF(J23&lt;&gt;0,J39/J23*1000,0)</f>
        <v>75000</v>
      </c>
      <c r="K46" s="23">
        <f>IF(K23&lt;&gt;0,K39/K23*1000,0)</f>
        <v>75000</v>
      </c>
      <c r="L46" s="23">
        <f>IF(L23&lt;&gt;0,L39/L23*1000,0)</f>
        <v>75000</v>
      </c>
      <c r="M46" s="23">
        <f>IF(M23&lt;&gt;0,M39/M23*1000,0)</f>
        <v>75000</v>
      </c>
      <c r="N46" s="23">
        <f>IF(N23&lt;&gt;0,N39/N23*1000,0)</f>
        <v>75000</v>
      </c>
      <c r="O46" s="23">
        <f>IF(O23&lt;&gt;0,O39/O23*1000,0)</f>
        <v>75000</v>
      </c>
      <c r="P46" s="23">
        <f>IF(P23&lt;&gt;0,P39/P23*1000,0)</f>
        <v>75000</v>
      </c>
      <c r="Q46" s="23">
        <f>IF(Q23&lt;&gt;0,Q39/Q23*1000,0)</f>
        <v>75000</v>
      </c>
      <c r="R46" s="23">
        <f>IF(R23&lt;&gt;0,R39/R23*1000,0)</f>
        <v>75000</v>
      </c>
      <c r="S46" s="23">
        <f>IF(S23&lt;&gt;0,S39/S23*1000,0)</f>
        <v>75000</v>
      </c>
      <c r="T46" s="23">
        <f>IF(T23&lt;&gt;0,T39/T23*1000,0)</f>
        <v>75000</v>
      </c>
      <c r="U46" s="23">
        <f>IF(U23&lt;&gt;0,U39/U23*1000,0)</f>
        <v>75000</v>
      </c>
      <c r="V46" s="23">
        <f>IF(V23&lt;&gt;0,V39/V23*1000,0)</f>
        <v>75000</v>
      </c>
      <c r="W46" s="23">
        <f>IF(W23&lt;&gt;0,W39/W23*1000,0)</f>
        <v>75000</v>
      </c>
      <c r="X46" s="23">
        <f>IF(X23&lt;&gt;0,X39/X23*1000,0)</f>
        <v>75000</v>
      </c>
      <c r="Y46" s="23">
        <f>IF(Y23&lt;&gt;0,Y39/Y23*1000,0)</f>
        <v>75000</v>
      </c>
      <c r="Z46" s="23">
        <f>IF(Z23&lt;&gt;0,Z39/Z23*1000,0)</f>
        <v>75000</v>
      </c>
      <c r="AA46" s="37">
        <f>IF(AA23&lt;&gt;0,AA39/AA23*1000,0)</f>
        <v>75000</v>
      </c>
      <c r="AB46" s="37">
        <f>IF(AB23&lt;&gt;0,AB39/AB23*1000,0)</f>
        <v>75472.972972972973</v>
      </c>
      <c r="AC46" s="37">
        <f>IF(AC23&lt;&gt;0,AC39/AC23*1000,0)</f>
        <v>75864.1975308642</v>
      </c>
      <c r="AD46" s="37">
        <f>IF(AD23&lt;&gt;0,AD39/AD23*1000,0)</f>
        <v>75791.139240506323</v>
      </c>
      <c r="AE46" s="37">
        <f>IF(AE23&lt;&gt;0,AE39/AE23*1000,0)</f>
        <v>75791.139240506323</v>
      </c>
      <c r="AF46" s="37">
        <f>IF(AF23&lt;&gt;0,AF39/AF23*1000,0)</f>
        <v>75812.101910828016</v>
      </c>
      <c r="AG46" s="37">
        <f>IF(AG23&lt;&gt;0,AG39/AG23*1000,0)</f>
        <v>76130.952380952382</v>
      </c>
      <c r="AH46" s="37">
        <f>IF(AH23&lt;&gt;0,AH39/AH23*1000,0)</f>
        <v>76296.296296296292</v>
      </c>
      <c r="AI46" s="37">
        <f>IF(AI23&lt;&gt;0,AI39/AI23*1000,0)</f>
        <v>76418.732782369145</v>
      </c>
      <c r="AJ46" s="37">
        <f>IF(AJ23&lt;&gt;0,AJ39/AJ23*1000,0)</f>
        <v>76458.333333333328</v>
      </c>
      <c r="AK46" s="37">
        <f>IF(AK23&lt;&gt;0,AK39/AK23*1000,0)</f>
        <v>76755.725190839701</v>
      </c>
      <c r="AL46" s="37">
        <f>IF(AL23&lt;&gt;0,AL39/AL23*1000,0)</f>
        <v>76755.725190839701</v>
      </c>
      <c r="AM46" s="37">
        <f>IF(AM23&lt;&gt;0,AM39/AM23*1000,0)</f>
        <v>77019.002375296914</v>
      </c>
      <c r="AN46" s="37">
        <f>IF(AN23&lt;&gt;0,AN39/AN23*1000,0)</f>
        <v>77500</v>
      </c>
      <c r="AO46" s="37">
        <f>IF(AO23&lt;&gt;0,AO39/AO23*1000,0)</f>
        <v>77658.582089552234</v>
      </c>
      <c r="AP46" s="37">
        <f>IF(AP23&lt;&gt;0,AP39/AP23*1000,0)</f>
        <v>77730.560578661854</v>
      </c>
      <c r="AQ46" s="37">
        <f>IF(AQ23&lt;&gt;0,AQ39/AQ23*1000,0)</f>
        <v>77920.875420875425</v>
      </c>
      <c r="AR46" s="37">
        <f>IF(AR23&lt;&gt;0,AR39/AR23*1000,0)</f>
        <v>78030.303030303025</v>
      </c>
      <c r="AS46" s="37">
        <f>IF(AS23&lt;&gt;0,AS39/AS23*1000,0)</f>
        <v>78178.466076696175</v>
      </c>
      <c r="AT46" s="37">
        <f>IF(AT23&lt;&gt;0,AT39/AT23*1000,0)</f>
        <v>78183.856502242154</v>
      </c>
      <c r="AU46" s="37">
        <f>IF(AU23&lt;&gt;0,AU39/AU23*1000,0)</f>
        <v>78204.545454545456</v>
      </c>
      <c r="AV46" s="37">
        <f>IF(AV23&lt;&gt;0,AV39/AV23*1000,0)</f>
        <v>78233.979135618487</v>
      </c>
      <c r="AW46" s="26">
        <f>IF(AW23&lt;&gt;0,AW39/AW23*1000,0)</f>
        <v>78343.567251461995</v>
      </c>
      <c r="AX46" s="26">
        <f>IF(AX23&lt;&gt;0,AX39/AX23*1000,0)</f>
        <v>78343.567251461995</v>
      </c>
      <c r="AY46" s="26">
        <f>IF(AY23&lt;&gt;0,AY39/AY23*1000,0)</f>
        <v>78338.781575037152</v>
      </c>
      <c r="AZ46" s="26">
        <f>IF(AZ23&lt;&gt;0,AZ39/AZ23*1000,0)</f>
        <v>78328.849028400597</v>
      </c>
      <c r="BA46" s="26">
        <f>IF(BA23&lt;&gt;0,BA39/BA23*1000,0)</f>
        <v>78318.731117824762</v>
      </c>
      <c r="BB46" s="26">
        <f>IF(BB23&lt;&gt;0,BB39/BB23*1000,0)</f>
        <v>78394.932935916542</v>
      </c>
      <c r="BC46" s="26">
        <f>IF(BC23&lt;&gt;0,BC39/BC23*1000,0)</f>
        <v>78580.691642651305</v>
      </c>
      <c r="BD46" s="26">
        <f>IF(BD23&lt;&gt;0,BD39/BD23*1000,0)</f>
        <v>78580.691642651305</v>
      </c>
      <c r="BE46" s="26">
        <f>IF(BE23&lt;&gt;0,BE39/BE23*1000,0)</f>
        <v>78580.691642651305</v>
      </c>
      <c r="BF46" s="26">
        <f>IF(BF23&lt;&gt;0,BF39/BF23*1000,0)</f>
        <v>78580.691642651305</v>
      </c>
      <c r="BG46" s="26">
        <f>IF(BG23&lt;&gt;0,BG39/BG23*1000,0)</f>
        <v>78544.525547445257</v>
      </c>
      <c r="BH46" s="26">
        <f>IF(BH23&lt;&gt;0,BH39/BH23*1000,0)</f>
        <v>78676.638176638182</v>
      </c>
      <c r="BI46" s="26">
        <f>IF(BI23&lt;&gt;0,BI39/BI23*1000,0)</f>
        <v>78758.765778401124</v>
      </c>
      <c r="BJ46" s="26">
        <f>IF(BJ23&lt;&gt;0,BJ39/BJ23*1000,0)</f>
        <v>78758.765778401124</v>
      </c>
      <c r="BK46" s="26">
        <f>IF(BK23&lt;&gt;0,BK39/BK23*1000,0)</f>
        <v>78734.837799717905</v>
      </c>
      <c r="BL46" s="26">
        <f>IF(BL23&lt;&gt;0,BL39/BL23*1000,0)</f>
        <v>78800.8356545961</v>
      </c>
      <c r="BM46" s="26">
        <f>IF(BM23&lt;&gt;0,BM39/BM23*1000,0)</f>
        <v>78800.8356545961</v>
      </c>
      <c r="BN46" s="26">
        <f>IF(BN23&lt;&gt;0,BN39/BN23*1000,0)</f>
        <v>78753.173483779974</v>
      </c>
      <c r="BO46" s="26">
        <f>IF(BO23&lt;&gt;0,BO39/BO23*1000,0)</f>
        <v>78702.005730659032</v>
      </c>
      <c r="BP46" s="26">
        <f>IF(BP23&lt;&gt;0,BP39/BP23*1000,0)</f>
        <v>78804.225352112684</v>
      </c>
      <c r="BQ46" s="26">
        <f>IF(BQ23&lt;&gt;0,BQ39/BQ23*1000,0)</f>
        <v>78894.590846047155</v>
      </c>
      <c r="BR46" s="26">
        <f>IF(BR23&lt;&gt;0,BR39/BR23*1000,0)</f>
        <v>78983.628922237389</v>
      </c>
      <c r="BS46" s="26">
        <f>IF(BS23&lt;&gt;0,BS39/BS23*1000,0)</f>
        <v>78997.278911564616</v>
      </c>
      <c r="BT46" s="26">
        <f>IF(BT23&lt;&gt;0,BT39/BT23*1000,0)</f>
        <v>79051.144010767166</v>
      </c>
      <c r="BU46" s="26">
        <f>IF(BU23&lt;&gt;0,BU39/BU23*1000,0)</f>
        <v>79051.144010767166</v>
      </c>
      <c r="BV46" s="26">
        <f>IF(BV23&lt;&gt;0,BV39/BV23*1000,0)</f>
        <v>79051.144010767166</v>
      </c>
      <c r="BW46" s="26">
        <f>IF(BW23&lt;&gt;0,BW39/BW23*1000,0)</f>
        <v>79057.795698924732</v>
      </c>
      <c r="BX46" s="26">
        <f>IF(BX23&lt;&gt;0,BX39/BX23*1000,0)</f>
        <v>79169.312169312165</v>
      </c>
      <c r="BY46" s="26">
        <f>IF(BY23&lt;&gt;0,BY39/BY23*1000,0)</f>
        <v>79287.741935483864</v>
      </c>
      <c r="BZ46" s="26">
        <f>IF(BZ23&lt;&gt;0,BZ39/BZ23*1000,0)</f>
        <v>79353.689567430018</v>
      </c>
      <c r="CA46" s="26">
        <f>IF(CA23&lt;&gt;0,CA39/CA23*1000,0)</f>
        <v>79350.899742930589</v>
      </c>
      <c r="CB46" s="26">
        <f>IF(CB23&lt;&gt;0,CB39/CB23*1000,0)</f>
        <v>79360</v>
      </c>
      <c r="CC46" s="26">
        <f>IF(CC23&lt;&gt;0,CC39/CC23*1000,0)</f>
        <v>79318.479685452156</v>
      </c>
      <c r="CD46" s="26">
        <f>IF(CD23&lt;&gt;0,CD39/CD23*1000,0)</f>
        <v>79367.055771725034</v>
      </c>
      <c r="CE46" s="26">
        <f>IF(CE23&lt;&gt;0,CE39/CE23*1000,0)</f>
        <v>79438.058748403579</v>
      </c>
      <c r="CF46" s="26">
        <f>IF(CF23&lt;&gt;0,CF39/CF23*1000,0)</f>
        <v>79485.969387755104</v>
      </c>
      <c r="CG46" s="26">
        <f>IF(CG23&lt;&gt;0,CG39/CG23*1000,0)</f>
        <v>79525.916561314792</v>
      </c>
      <c r="CH46" s="26">
        <f>IF(CH23&lt;&gt;0,CH39/CH23*1000,0)</f>
        <v>79565.162907268168</v>
      </c>
      <c r="CI46" s="26">
        <f>IF(CI23&lt;&gt;0,CI39/CI23*1000,0)</f>
        <v>79547.770700636946</v>
      </c>
      <c r="CJ46" s="26">
        <f>IF(CJ23&lt;&gt;0,CJ39/CJ23*1000,0)</f>
        <v>79576.530612244896</v>
      </c>
      <c r="CK46" s="26">
        <f>IF(CK23&lt;&gt;0,CK39/CK23*1000,0)</f>
        <v>79576.530612244896</v>
      </c>
      <c r="CL46" s="26">
        <f>IF(CL23&lt;&gt;0,CL39/CL23*1000,0)</f>
        <v>79591.836734693876</v>
      </c>
      <c r="CM46" s="26">
        <f>IF(CM23&lt;&gt;0,CM39/CM23*1000,0)</f>
        <v>79615.38461538461</v>
      </c>
      <c r="CN46" s="26">
        <f>IF(CN23&lt;&gt;0,CN39/CN23*1000,0)</f>
        <v>79670.934699103716</v>
      </c>
      <c r="CO46" s="26">
        <f>IF(CO23&lt;&gt;0,CO39/CO23*1000,0)</f>
        <v>79713.554987212279</v>
      </c>
      <c r="CP46" s="26">
        <f>IF(CP23&lt;&gt;0,CP39/CP23*1000,0)</f>
        <v>79725.641025641031</v>
      </c>
    </row>
    <row r="47" spans="2:94" s="33" customFormat="1" x14ac:dyDescent="0.35"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</row>
    <row r="48" spans="2:94" x14ac:dyDescent="0.35">
      <c r="B48" s="6" t="s">
        <v>101</v>
      </c>
      <c r="C48" s="15" t="s">
        <v>95</v>
      </c>
      <c r="D48" s="6">
        <v>0</v>
      </c>
      <c r="E48" s="23">
        <f>E39</f>
        <v>0</v>
      </c>
      <c r="F48" s="23">
        <f>F39</f>
        <v>2925</v>
      </c>
      <c r="G48" s="23">
        <f>G39</f>
        <v>2925</v>
      </c>
      <c r="H48" s="23">
        <f>H39</f>
        <v>2925</v>
      </c>
      <c r="I48" s="23">
        <f>I39</f>
        <v>2925</v>
      </c>
      <c r="J48" s="23">
        <f>J39</f>
        <v>6525</v>
      </c>
      <c r="K48" s="23">
        <f>K39</f>
        <v>7350</v>
      </c>
      <c r="L48" s="23">
        <f>L39</f>
        <v>7875</v>
      </c>
      <c r="M48" s="23">
        <f>M39</f>
        <v>7575</v>
      </c>
      <c r="N48" s="23">
        <f>N39</f>
        <v>9225</v>
      </c>
      <c r="O48" s="23">
        <f>O39</f>
        <v>9900</v>
      </c>
      <c r="P48" s="23">
        <f>P39</f>
        <v>9450</v>
      </c>
      <c r="Q48" s="23">
        <f>Q39</f>
        <v>10500</v>
      </c>
      <c r="R48" s="23">
        <f>R39</f>
        <v>11850</v>
      </c>
      <c r="S48" s="23">
        <f>S39</f>
        <v>12675</v>
      </c>
      <c r="T48" s="23">
        <f>T39</f>
        <v>15225</v>
      </c>
      <c r="U48" s="23">
        <f>U39</f>
        <v>15225</v>
      </c>
      <c r="V48" s="23">
        <f>V39</f>
        <v>15225</v>
      </c>
      <c r="W48" s="23">
        <f>W39</f>
        <v>17625</v>
      </c>
      <c r="X48" s="23">
        <f>X39</f>
        <v>20100</v>
      </c>
      <c r="Y48" s="23">
        <f>Y39</f>
        <v>20100</v>
      </c>
      <c r="Z48" s="23">
        <f>Z39</f>
        <v>20100</v>
      </c>
      <c r="AA48" s="37">
        <f>AA39</f>
        <v>20100</v>
      </c>
      <c r="AB48" s="37">
        <f>AB39</f>
        <v>22340</v>
      </c>
      <c r="AC48" s="37">
        <f>AC39</f>
        <v>24580</v>
      </c>
      <c r="AD48" s="37">
        <f>AD39</f>
        <v>23950</v>
      </c>
      <c r="AE48" s="37">
        <f>AE39</f>
        <v>23950</v>
      </c>
      <c r="AF48" s="37">
        <f>AF39</f>
        <v>23805</v>
      </c>
      <c r="AG48" s="37">
        <f>AG39</f>
        <v>25580</v>
      </c>
      <c r="AH48" s="37">
        <f>AH39</f>
        <v>26780</v>
      </c>
      <c r="AI48" s="37">
        <f>AI39</f>
        <v>27740</v>
      </c>
      <c r="AJ48" s="37">
        <f>AJ39</f>
        <v>27525</v>
      </c>
      <c r="AK48" s="37">
        <f>AK39</f>
        <v>30165</v>
      </c>
      <c r="AL48" s="37">
        <f>AL39</f>
        <v>30165</v>
      </c>
      <c r="AM48" s="37">
        <f>AM39</f>
        <v>32425</v>
      </c>
      <c r="AN48" s="37">
        <f>AN39</f>
        <v>38905</v>
      </c>
      <c r="AO48" s="37">
        <f>AO39</f>
        <v>41625</v>
      </c>
      <c r="AP48" s="37">
        <f>AP39</f>
        <v>42985</v>
      </c>
      <c r="AQ48" s="37">
        <f>AQ39</f>
        <v>46285</v>
      </c>
      <c r="AR48" s="37">
        <f>AR39</f>
        <v>48925</v>
      </c>
      <c r="AS48" s="37">
        <f>AS39</f>
        <v>53005</v>
      </c>
      <c r="AT48" s="37">
        <f>AT39</f>
        <v>52305</v>
      </c>
      <c r="AU48" s="37">
        <f>AU39</f>
        <v>51615</v>
      </c>
      <c r="AV48" s="37">
        <f>AV39</f>
        <v>52495</v>
      </c>
      <c r="AW48" s="26">
        <f>AW39</f>
        <v>53587</v>
      </c>
      <c r="AX48" s="26">
        <f>AX39</f>
        <v>53587</v>
      </c>
      <c r="AY48" s="26">
        <f>AY39</f>
        <v>52722</v>
      </c>
      <c r="AZ48" s="26">
        <f>AZ39</f>
        <v>52402</v>
      </c>
      <c r="BA48" s="26">
        <f>BA39</f>
        <v>51847</v>
      </c>
      <c r="BB48" s="26">
        <f>BB39</f>
        <v>52603</v>
      </c>
      <c r="BC48" s="26">
        <f>BC39</f>
        <v>54535</v>
      </c>
      <c r="BD48" s="26">
        <f>BD39</f>
        <v>54535</v>
      </c>
      <c r="BE48" s="26">
        <f>BE39</f>
        <v>54535</v>
      </c>
      <c r="BF48" s="26">
        <f>BF39</f>
        <v>54535</v>
      </c>
      <c r="BG48" s="26">
        <f>BG39</f>
        <v>53803</v>
      </c>
      <c r="BH48" s="26">
        <f>BH39</f>
        <v>55231</v>
      </c>
      <c r="BI48" s="26">
        <f>BI39</f>
        <v>56155</v>
      </c>
      <c r="BJ48" s="26">
        <f>BJ39</f>
        <v>56155</v>
      </c>
      <c r="BK48" s="26">
        <f>BK39</f>
        <v>55823</v>
      </c>
      <c r="BL48" s="26">
        <f>BL39</f>
        <v>56579</v>
      </c>
      <c r="BM48" s="26">
        <f>BM39</f>
        <v>56579</v>
      </c>
      <c r="BN48" s="26">
        <f>BN39</f>
        <v>55836</v>
      </c>
      <c r="BO48" s="26">
        <f>BO39</f>
        <v>54934</v>
      </c>
      <c r="BP48" s="26">
        <f>BP39</f>
        <v>55951</v>
      </c>
      <c r="BQ48" s="26">
        <f>BQ39</f>
        <v>56883</v>
      </c>
      <c r="BR48" s="26">
        <f>BR39</f>
        <v>57895</v>
      </c>
      <c r="BS48" s="26">
        <f>BS39</f>
        <v>58063</v>
      </c>
      <c r="BT48" s="26">
        <f>BT39</f>
        <v>58735</v>
      </c>
      <c r="BU48" s="26">
        <f>BU39</f>
        <v>58735</v>
      </c>
      <c r="BV48" s="26">
        <f>BV39</f>
        <v>58735</v>
      </c>
      <c r="BW48" s="26">
        <f>BW39</f>
        <v>58819</v>
      </c>
      <c r="BX48" s="26">
        <f>BX39</f>
        <v>59852</v>
      </c>
      <c r="BY48" s="26">
        <f>BY39</f>
        <v>61448</v>
      </c>
      <c r="BZ48" s="26">
        <f>BZ39</f>
        <v>62372</v>
      </c>
      <c r="CA48" s="26">
        <f>CA39</f>
        <v>61735</v>
      </c>
      <c r="CB48" s="26">
        <f>CB39</f>
        <v>61504</v>
      </c>
      <c r="CC48" s="26">
        <f>CC39</f>
        <v>60520</v>
      </c>
      <c r="CD48" s="26">
        <f>CD39</f>
        <v>61192</v>
      </c>
      <c r="CE48" s="26">
        <f>CE39</f>
        <v>62200</v>
      </c>
      <c r="CF48" s="26">
        <f>CF39</f>
        <v>62317</v>
      </c>
      <c r="CG48" s="26">
        <f>CG39</f>
        <v>62905</v>
      </c>
      <c r="CH48" s="26">
        <f>CH39</f>
        <v>63493</v>
      </c>
      <c r="CI48" s="26">
        <f>CI39</f>
        <v>62445</v>
      </c>
      <c r="CJ48" s="26">
        <f>CJ39</f>
        <v>62388</v>
      </c>
      <c r="CK48" s="26">
        <f>CK39</f>
        <v>62388</v>
      </c>
      <c r="CL48" s="26">
        <f>CL39</f>
        <v>62400</v>
      </c>
      <c r="CM48" s="26">
        <f>CM39</f>
        <v>62100</v>
      </c>
      <c r="CN48" s="26">
        <f>CN39</f>
        <v>62223</v>
      </c>
      <c r="CO48" s="26">
        <f>CO39</f>
        <v>62336</v>
      </c>
      <c r="CP48" s="26">
        <f>CP39</f>
        <v>62186</v>
      </c>
    </row>
    <row r="49" spans="2:94" s="33" customFormat="1" x14ac:dyDescent="0.3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</row>
    <row r="50" spans="2:94" x14ac:dyDescent="0.35">
      <c r="B50" s="6" t="s">
        <v>102</v>
      </c>
      <c r="C50" s="15" t="s">
        <v>260</v>
      </c>
      <c r="D50" s="6">
        <v>0</v>
      </c>
      <c r="E50" s="23">
        <f>E5*E23</f>
        <v>0</v>
      </c>
      <c r="F50" s="23">
        <f>F5*F23</f>
        <v>1755</v>
      </c>
      <c r="G50" s="23">
        <f>G5*G23</f>
        <v>1755</v>
      </c>
      <c r="H50" s="23">
        <f>H5*H23</f>
        <v>1755</v>
      </c>
      <c r="I50" s="23">
        <f>I5*I23</f>
        <v>1755</v>
      </c>
      <c r="J50" s="23">
        <f>J5*J23</f>
        <v>3915</v>
      </c>
      <c r="K50" s="23">
        <f>K5*K23</f>
        <v>4410</v>
      </c>
      <c r="L50" s="23">
        <f>L5*L23</f>
        <v>4725</v>
      </c>
      <c r="M50" s="23">
        <f>M5*M23</f>
        <v>4545</v>
      </c>
      <c r="N50" s="23">
        <f>N5*N23</f>
        <v>5535</v>
      </c>
      <c r="O50" s="23">
        <f>O5*O23</f>
        <v>5940</v>
      </c>
      <c r="P50" s="23">
        <f>P5*P23</f>
        <v>5670</v>
      </c>
      <c r="Q50" s="23">
        <f>Q5*Q23</f>
        <v>6300</v>
      </c>
      <c r="R50" s="23">
        <f>R5*R23</f>
        <v>7110</v>
      </c>
      <c r="S50" s="23">
        <f>S5*S23</f>
        <v>7605</v>
      </c>
      <c r="T50" s="23">
        <f>T5*T23</f>
        <v>9135</v>
      </c>
      <c r="U50" s="23">
        <f>U5*U23</f>
        <v>9135</v>
      </c>
      <c r="V50" s="23">
        <f>V5*V23</f>
        <v>9135</v>
      </c>
      <c r="W50" s="23">
        <f>W5*W23</f>
        <v>10575</v>
      </c>
      <c r="X50" s="23">
        <f>X5*X23</f>
        <v>12060</v>
      </c>
      <c r="Y50" s="23">
        <f>Y5*Y23</f>
        <v>12060</v>
      </c>
      <c r="Z50" s="23">
        <f>Z5*Z23</f>
        <v>12060</v>
      </c>
      <c r="AA50" s="37">
        <f>AA5*AA23</f>
        <v>13132</v>
      </c>
      <c r="AB50" s="37">
        <f>AB5*AB23</f>
        <v>14504</v>
      </c>
      <c r="AC50" s="37">
        <f>AC5*AC23</f>
        <v>15876</v>
      </c>
      <c r="AD50" s="37">
        <f>AD5*AD23</f>
        <v>15484</v>
      </c>
      <c r="AE50" s="37">
        <f>AE5*AE23</f>
        <v>15484</v>
      </c>
      <c r="AF50" s="37">
        <f>AF5*AF23</f>
        <v>15386</v>
      </c>
      <c r="AG50" s="37">
        <f>AG5*AG23</f>
        <v>16464</v>
      </c>
      <c r="AH50" s="37">
        <f>AH5*AH23</f>
        <v>17199</v>
      </c>
      <c r="AI50" s="37">
        <f>AI5*AI23</f>
        <v>17787</v>
      </c>
      <c r="AJ50" s="37">
        <f>AJ5*AJ23</f>
        <v>17640</v>
      </c>
      <c r="AK50" s="37">
        <f>AK5*AK23</f>
        <v>19257</v>
      </c>
      <c r="AL50" s="37">
        <f>AL5*AL23</f>
        <v>19257</v>
      </c>
      <c r="AM50" s="37">
        <f>AM5*AM23</f>
        <v>20629</v>
      </c>
      <c r="AN50" s="37">
        <f>AN5*AN23</f>
        <v>24598</v>
      </c>
      <c r="AO50" s="37">
        <f>AO5*AO23</f>
        <v>26264</v>
      </c>
      <c r="AP50" s="37">
        <f>AP5*AP23</f>
        <v>27097</v>
      </c>
      <c r="AQ50" s="37">
        <f>AQ5*AQ23</f>
        <v>29106</v>
      </c>
      <c r="AR50" s="37">
        <f>AR5*AR23</f>
        <v>30723</v>
      </c>
      <c r="AS50" s="37">
        <f>AS5*AS23</f>
        <v>33222</v>
      </c>
      <c r="AT50" s="37">
        <f>AT5*AT23</f>
        <v>32781</v>
      </c>
      <c r="AU50" s="37">
        <f>AU5*AU23</f>
        <v>32340</v>
      </c>
      <c r="AV50" s="37">
        <f>AV5*AV23</f>
        <v>32879</v>
      </c>
      <c r="AW50" s="26">
        <f>AW5*AW23</f>
        <v>35568</v>
      </c>
      <c r="AX50" s="26">
        <f>AX5*AX23</f>
        <v>35568</v>
      </c>
      <c r="AY50" s="26">
        <f>AY5*AY23</f>
        <v>34996</v>
      </c>
      <c r="AZ50" s="26">
        <f>AZ5*AZ23</f>
        <v>34788</v>
      </c>
      <c r="BA50" s="26">
        <f>BA5*BA23</f>
        <v>34424</v>
      </c>
      <c r="BB50" s="26">
        <f>BB5*BB23</f>
        <v>34892</v>
      </c>
      <c r="BC50" s="26">
        <f>BC5*BC23</f>
        <v>36088</v>
      </c>
      <c r="BD50" s="26">
        <f>BD5*BD23</f>
        <v>36088</v>
      </c>
      <c r="BE50" s="26">
        <f>BE5*BE23</f>
        <v>36088</v>
      </c>
      <c r="BF50" s="26">
        <f>BF5*BF23</f>
        <v>36088</v>
      </c>
      <c r="BG50" s="26">
        <f>BG5*BG23</f>
        <v>35620</v>
      </c>
      <c r="BH50" s="26">
        <f>BH5*BH23</f>
        <v>36504</v>
      </c>
      <c r="BI50" s="26">
        <f>BI5*BI23</f>
        <v>37076</v>
      </c>
      <c r="BJ50" s="26">
        <f>BJ5*BJ23</f>
        <v>37076</v>
      </c>
      <c r="BK50" s="26">
        <f>BK5*BK23</f>
        <v>36868</v>
      </c>
      <c r="BL50" s="26">
        <f>BL5*BL23</f>
        <v>37336</v>
      </c>
      <c r="BM50" s="26">
        <f>BM5*BM23</f>
        <v>37336</v>
      </c>
      <c r="BN50" s="26">
        <f>BN5*BN23</f>
        <v>36868</v>
      </c>
      <c r="BO50" s="26">
        <f>BO5*BO23</f>
        <v>36296</v>
      </c>
      <c r="BP50" s="26">
        <f>BP5*BP23</f>
        <v>36920</v>
      </c>
      <c r="BQ50" s="26">
        <f>BQ5*BQ23</f>
        <v>37492</v>
      </c>
      <c r="BR50" s="26">
        <f>BR5*BR23</f>
        <v>38116</v>
      </c>
      <c r="BS50" s="26">
        <f>BS5*BS23</f>
        <v>38220</v>
      </c>
      <c r="BT50" s="26">
        <f>BT5*BT23</f>
        <v>38636</v>
      </c>
      <c r="BU50" s="26">
        <f>BU5*BU23</f>
        <v>38636</v>
      </c>
      <c r="BV50" s="26">
        <f>BV5*BV23</f>
        <v>38636</v>
      </c>
      <c r="BW50" s="26">
        <f>BW5*BW23</f>
        <v>38688</v>
      </c>
      <c r="BX50" s="26">
        <f>BX5*BX23</f>
        <v>39312</v>
      </c>
      <c r="BY50" s="26">
        <f>BY5*BY23</f>
        <v>40300</v>
      </c>
      <c r="BZ50" s="26">
        <f>BZ5*BZ23</f>
        <v>40872</v>
      </c>
      <c r="CA50" s="26">
        <f>CA5*CA23</f>
        <v>40456</v>
      </c>
      <c r="CB50" s="26">
        <f>CB5*CB23</f>
        <v>40300</v>
      </c>
      <c r="CC50" s="26">
        <f>CC5*CC23</f>
        <v>39676</v>
      </c>
      <c r="CD50" s="26">
        <f>CD5*CD23</f>
        <v>40092</v>
      </c>
      <c r="CE50" s="26">
        <f>CE5*CE23</f>
        <v>40716</v>
      </c>
      <c r="CF50" s="26">
        <f>CF5*CF23</f>
        <v>40768</v>
      </c>
      <c r="CG50" s="26">
        <f>CG5*CG23</f>
        <v>41132</v>
      </c>
      <c r="CH50" s="26">
        <f>CH5*CH23</f>
        <v>41496</v>
      </c>
      <c r="CI50" s="26">
        <f>CI5*CI23</f>
        <v>40820</v>
      </c>
      <c r="CJ50" s="26">
        <f>CJ5*CJ23</f>
        <v>40768</v>
      </c>
      <c r="CK50" s="26">
        <f>CK5*CK23</f>
        <v>40768</v>
      </c>
      <c r="CL50" s="26">
        <f>CL5*CL23</f>
        <v>40768</v>
      </c>
      <c r="CM50" s="26">
        <f>CM5*CM23</f>
        <v>40560</v>
      </c>
      <c r="CN50" s="26">
        <f>CN5*CN23</f>
        <v>40612</v>
      </c>
      <c r="CO50" s="26">
        <f>CO5*CO23</f>
        <v>40664</v>
      </c>
      <c r="CP50" s="26">
        <f>CP5*CP23</f>
        <v>40560</v>
      </c>
    </row>
    <row r="51" spans="2:94" x14ac:dyDescent="0.35">
      <c r="B51" s="6" t="s">
        <v>69</v>
      </c>
      <c r="C51" s="15" t="s">
        <v>119</v>
      </c>
      <c r="D51" s="6">
        <v>0</v>
      </c>
      <c r="E51" s="23">
        <f>E48-E50</f>
        <v>0</v>
      </c>
      <c r="F51" s="23">
        <f>F48-F50</f>
        <v>1170</v>
      </c>
      <c r="G51" s="23">
        <f>G48-G50</f>
        <v>1170</v>
      </c>
      <c r="H51" s="23">
        <f>H48-H50</f>
        <v>1170</v>
      </c>
      <c r="I51" s="23">
        <f>I48-I50</f>
        <v>1170</v>
      </c>
      <c r="J51" s="23">
        <f>J48-J50</f>
        <v>2610</v>
      </c>
      <c r="K51" s="23">
        <f>K48-K50</f>
        <v>2940</v>
      </c>
      <c r="L51" s="23">
        <f>L48-L50</f>
        <v>3150</v>
      </c>
      <c r="M51" s="23">
        <f>M48-M50</f>
        <v>3030</v>
      </c>
      <c r="N51" s="23">
        <f>N48-N50</f>
        <v>3690</v>
      </c>
      <c r="O51" s="23">
        <f>O48-O50</f>
        <v>3960</v>
      </c>
      <c r="P51" s="23">
        <f>P48-P50</f>
        <v>3780</v>
      </c>
      <c r="Q51" s="23">
        <f>Q48-Q50</f>
        <v>4200</v>
      </c>
      <c r="R51" s="23">
        <f>R48-R50</f>
        <v>4740</v>
      </c>
      <c r="S51" s="23">
        <f>S48-S50</f>
        <v>5070</v>
      </c>
      <c r="T51" s="23">
        <f>T48-T50</f>
        <v>6090</v>
      </c>
      <c r="U51" s="23">
        <f>U48-U50</f>
        <v>6090</v>
      </c>
      <c r="V51" s="23">
        <f>V48-V50</f>
        <v>6090</v>
      </c>
      <c r="W51" s="23">
        <f>W48-W50</f>
        <v>7050</v>
      </c>
      <c r="X51" s="23">
        <f>X48-X50</f>
        <v>8040</v>
      </c>
      <c r="Y51" s="23">
        <f>Y48-Y50</f>
        <v>8040</v>
      </c>
      <c r="Z51" s="23">
        <f>Z48-Z50</f>
        <v>8040</v>
      </c>
      <c r="AA51" s="37">
        <f>AA48-AA50</f>
        <v>6968</v>
      </c>
      <c r="AB51" s="37">
        <f>AB48-AB50</f>
        <v>7836</v>
      </c>
      <c r="AC51" s="37">
        <f>AC48-AC50</f>
        <v>8704</v>
      </c>
      <c r="AD51" s="37">
        <f>AD48-AD50</f>
        <v>8466</v>
      </c>
      <c r="AE51" s="37">
        <f>AE48-AE50</f>
        <v>8466</v>
      </c>
      <c r="AF51" s="37">
        <f>AF48-AF50</f>
        <v>8419</v>
      </c>
      <c r="AG51" s="37">
        <f>AG48-AG50</f>
        <v>9116</v>
      </c>
      <c r="AH51" s="37">
        <f>AH48-AH50</f>
        <v>9581</v>
      </c>
      <c r="AI51" s="37">
        <f>AI48-AI50</f>
        <v>9953</v>
      </c>
      <c r="AJ51" s="37">
        <f>AJ48-AJ50</f>
        <v>9885</v>
      </c>
      <c r="AK51" s="37">
        <f>AK48-AK50</f>
        <v>10908</v>
      </c>
      <c r="AL51" s="37">
        <f>AL48-AL50</f>
        <v>10908</v>
      </c>
      <c r="AM51" s="37">
        <f>AM48-AM50</f>
        <v>11796</v>
      </c>
      <c r="AN51" s="37">
        <f>AN48-AN50</f>
        <v>14307</v>
      </c>
      <c r="AO51" s="37">
        <f>AO48-AO50</f>
        <v>15361</v>
      </c>
      <c r="AP51" s="37">
        <f>AP48-AP50</f>
        <v>15888</v>
      </c>
      <c r="AQ51" s="37">
        <f>AQ48-AQ50</f>
        <v>17179</v>
      </c>
      <c r="AR51" s="37">
        <f>AR48-AR50</f>
        <v>18202</v>
      </c>
      <c r="AS51" s="37">
        <f>AS48-AS50</f>
        <v>19783</v>
      </c>
      <c r="AT51" s="37">
        <f>AT48-AT50</f>
        <v>19524</v>
      </c>
      <c r="AU51" s="37">
        <f>AU48-AU50</f>
        <v>19275</v>
      </c>
      <c r="AV51" s="37">
        <f>AV48-AV50</f>
        <v>19616</v>
      </c>
      <c r="AW51" s="26">
        <f>AW48-AW50</f>
        <v>18019</v>
      </c>
      <c r="AX51" s="26">
        <f>AX48-AX50</f>
        <v>18019</v>
      </c>
      <c r="AY51" s="26">
        <f>AY48-AY50</f>
        <v>17726</v>
      </c>
      <c r="AZ51" s="26">
        <f>AZ48-AZ50</f>
        <v>17614</v>
      </c>
      <c r="BA51" s="26">
        <f>BA48-BA50</f>
        <v>17423</v>
      </c>
      <c r="BB51" s="26">
        <f>BB48-BB50</f>
        <v>17711</v>
      </c>
      <c r="BC51" s="26">
        <f>BC48-BC50</f>
        <v>18447</v>
      </c>
      <c r="BD51" s="26">
        <f>BD48-BD50</f>
        <v>18447</v>
      </c>
      <c r="BE51" s="26">
        <f>BE48-BE50</f>
        <v>18447</v>
      </c>
      <c r="BF51" s="26">
        <f>BF48-BF50</f>
        <v>18447</v>
      </c>
      <c r="BG51" s="26">
        <f>BG48-BG50</f>
        <v>18183</v>
      </c>
      <c r="BH51" s="26">
        <f>BH48-BH50</f>
        <v>18727</v>
      </c>
      <c r="BI51" s="26">
        <f>BI48-BI50</f>
        <v>19079</v>
      </c>
      <c r="BJ51" s="26">
        <f>BJ48-BJ50</f>
        <v>19079</v>
      </c>
      <c r="BK51" s="26">
        <f>BK48-BK50</f>
        <v>18955</v>
      </c>
      <c r="BL51" s="26">
        <f>BL48-BL50</f>
        <v>19243</v>
      </c>
      <c r="BM51" s="26">
        <f>BM48-BM50</f>
        <v>19243</v>
      </c>
      <c r="BN51" s="26">
        <f>BN48-BN50</f>
        <v>18968</v>
      </c>
      <c r="BO51" s="26">
        <f>BO48-BO50</f>
        <v>18638</v>
      </c>
      <c r="BP51" s="26">
        <f>BP48-BP50</f>
        <v>19031</v>
      </c>
      <c r="BQ51" s="26">
        <f>BQ48-BQ50</f>
        <v>19391</v>
      </c>
      <c r="BR51" s="26">
        <f>BR48-BR50</f>
        <v>19779</v>
      </c>
      <c r="BS51" s="26">
        <f>BS48-BS50</f>
        <v>19843</v>
      </c>
      <c r="BT51" s="26">
        <f>BT48-BT50</f>
        <v>20099</v>
      </c>
      <c r="BU51" s="26">
        <f>BU48-BU50</f>
        <v>20099</v>
      </c>
      <c r="BV51" s="26">
        <f>BV48-BV50</f>
        <v>20099</v>
      </c>
      <c r="BW51" s="26">
        <f>BW48-BW50</f>
        <v>20131</v>
      </c>
      <c r="BX51" s="26">
        <f>BX48-BX50</f>
        <v>20540</v>
      </c>
      <c r="BY51" s="26">
        <f>BY48-BY50</f>
        <v>21148</v>
      </c>
      <c r="BZ51" s="26">
        <f>BZ48-BZ50</f>
        <v>21500</v>
      </c>
      <c r="CA51" s="26">
        <f>CA48-CA50</f>
        <v>21279</v>
      </c>
      <c r="CB51" s="26">
        <f>CB48-CB50</f>
        <v>21204</v>
      </c>
      <c r="CC51" s="26">
        <f>CC48-CC50</f>
        <v>20844</v>
      </c>
      <c r="CD51" s="26">
        <f>CD48-CD50</f>
        <v>21100</v>
      </c>
      <c r="CE51" s="26">
        <f>CE48-CE50</f>
        <v>21484</v>
      </c>
      <c r="CF51" s="26">
        <f>CF48-CF50</f>
        <v>21549</v>
      </c>
      <c r="CG51" s="26">
        <f>CG48-CG50</f>
        <v>21773</v>
      </c>
      <c r="CH51" s="26">
        <f>CH48-CH50</f>
        <v>21997</v>
      </c>
      <c r="CI51" s="26">
        <f>CI48-CI50</f>
        <v>21625</v>
      </c>
      <c r="CJ51" s="26">
        <f>CJ48-CJ50</f>
        <v>21620</v>
      </c>
      <c r="CK51" s="26">
        <f>CK48-CK50</f>
        <v>21620</v>
      </c>
      <c r="CL51" s="26">
        <f>CL48-CL50</f>
        <v>21632</v>
      </c>
      <c r="CM51" s="26">
        <f>CM48-CM50</f>
        <v>21540</v>
      </c>
      <c r="CN51" s="26">
        <f>CN48-CN50</f>
        <v>21611</v>
      </c>
      <c r="CO51" s="26">
        <f>CO48-CO50</f>
        <v>21672</v>
      </c>
      <c r="CP51" s="26">
        <f>CP48-CP50</f>
        <v>21626</v>
      </c>
    </row>
    <row r="52" spans="2:94" x14ac:dyDescent="0.35">
      <c r="B52" s="6" t="s">
        <v>103</v>
      </c>
      <c r="C52" s="15" t="s">
        <v>120</v>
      </c>
      <c r="D52" s="17">
        <v>0</v>
      </c>
      <c r="E52" s="24">
        <f>IF(E48&lt;&gt;0,E51/E48,0)</f>
        <v>0</v>
      </c>
      <c r="F52" s="24">
        <f>IF(F48&lt;&gt;0,F51/F48,0)</f>
        <v>0.4</v>
      </c>
      <c r="G52" s="24">
        <f>IF(G48&lt;&gt;0,G51/G48,0)</f>
        <v>0.4</v>
      </c>
      <c r="H52" s="24">
        <f>IF(H48&lt;&gt;0,H51/H48,0)</f>
        <v>0.4</v>
      </c>
      <c r="I52" s="24">
        <f>IF(I48&lt;&gt;0,I51/I48,0)</f>
        <v>0.4</v>
      </c>
      <c r="J52" s="24">
        <f>IF(J48&lt;&gt;0,J51/J48,0)</f>
        <v>0.4</v>
      </c>
      <c r="K52" s="24">
        <f>IF(K48&lt;&gt;0,K51/K48,0)</f>
        <v>0.4</v>
      </c>
      <c r="L52" s="24">
        <f>IF(L48&lt;&gt;0,L51/L48,0)</f>
        <v>0.4</v>
      </c>
      <c r="M52" s="24">
        <f>IF(M48&lt;&gt;0,M51/M48,0)</f>
        <v>0.4</v>
      </c>
      <c r="N52" s="24">
        <f>IF(N48&lt;&gt;0,N51/N48,0)</f>
        <v>0.4</v>
      </c>
      <c r="O52" s="24">
        <f>IF(O48&lt;&gt;0,O51/O48,0)</f>
        <v>0.4</v>
      </c>
      <c r="P52" s="24">
        <f>IF(P48&lt;&gt;0,P51/P48,0)</f>
        <v>0.4</v>
      </c>
      <c r="Q52" s="24">
        <f>IF(Q48&lt;&gt;0,Q51/Q48,0)</f>
        <v>0.4</v>
      </c>
      <c r="R52" s="24">
        <f>IF(R48&lt;&gt;0,R51/R48,0)</f>
        <v>0.4</v>
      </c>
      <c r="S52" s="24">
        <f>IF(S48&lt;&gt;0,S51/S48,0)</f>
        <v>0.4</v>
      </c>
      <c r="T52" s="24">
        <f>IF(T48&lt;&gt;0,T51/T48,0)</f>
        <v>0.4</v>
      </c>
      <c r="U52" s="24">
        <f>IF(U48&lt;&gt;0,U51/U48,0)</f>
        <v>0.4</v>
      </c>
      <c r="V52" s="24">
        <f>IF(V48&lt;&gt;0,V51/V48,0)</f>
        <v>0.4</v>
      </c>
      <c r="W52" s="24">
        <f>IF(W48&lt;&gt;0,W51/W48,0)</f>
        <v>0.4</v>
      </c>
      <c r="X52" s="24">
        <f>IF(X48&lt;&gt;0,X51/X48,0)</f>
        <v>0.4</v>
      </c>
      <c r="Y52" s="24">
        <f>IF(Y48&lt;&gt;0,Y51/Y48,0)</f>
        <v>0.4</v>
      </c>
      <c r="Z52" s="24">
        <f>IF(Z48&lt;&gt;0,Z51/Z48,0)</f>
        <v>0.4</v>
      </c>
      <c r="AA52" s="38">
        <f>IF(AA48&lt;&gt;0,AA51/AA48,0)</f>
        <v>0.34666666666666668</v>
      </c>
      <c r="AB52" s="38">
        <f>IF(AB48&lt;&gt;0,AB51/AB48,0)</f>
        <v>0.35076096687555952</v>
      </c>
      <c r="AC52" s="38">
        <f>IF(AC48&lt;&gt;0,AC51/AC48,0)</f>
        <v>0.35410903173311636</v>
      </c>
      <c r="AD52" s="38">
        <f>IF(AD48&lt;&gt;0,AD51/AD48,0)</f>
        <v>0.35348643006263047</v>
      </c>
      <c r="AE52" s="38">
        <f>IF(AE48&lt;&gt;0,AE51/AE48,0)</f>
        <v>0.35348643006263047</v>
      </c>
      <c r="AF52" s="38">
        <f>IF(AF48&lt;&gt;0,AF51/AF48,0)</f>
        <v>0.35366519638731359</v>
      </c>
      <c r="AG52" s="38">
        <f>IF(AG48&lt;&gt;0,AG51/AG48,0)</f>
        <v>0.35637216575449571</v>
      </c>
      <c r="AH52" s="38">
        <f>IF(AH48&lt;&gt;0,AH51/AH48,0)</f>
        <v>0.35776699029126213</v>
      </c>
      <c r="AI52" s="38">
        <f>IF(AI48&lt;&gt;0,AI51/AI48,0)</f>
        <v>0.35879596250901225</v>
      </c>
      <c r="AJ52" s="38">
        <f>IF(AJ48&lt;&gt;0,AJ51/AJ48,0)</f>
        <v>0.35912806539509534</v>
      </c>
      <c r="AK52" s="38">
        <f>IF(AK48&lt;&gt;0,AK51/AK48,0)</f>
        <v>0.36161113873694678</v>
      </c>
      <c r="AL52" s="38">
        <f>IF(AL48&lt;&gt;0,AL51/AL48,0)</f>
        <v>0.36161113873694678</v>
      </c>
      <c r="AM52" s="38">
        <f>IF(AM48&lt;&gt;0,AM51/AM48,0)</f>
        <v>0.36379336931380107</v>
      </c>
      <c r="AN52" s="38">
        <f>IF(AN48&lt;&gt;0,AN51/AN48,0)</f>
        <v>0.36774193548387096</v>
      </c>
      <c r="AO52" s="38">
        <f>IF(AO48&lt;&gt;0,AO51/AO48,0)</f>
        <v>0.36903303303303303</v>
      </c>
      <c r="AP52" s="38">
        <f>IF(AP48&lt;&gt;0,AP51/AP48,0)</f>
        <v>0.36961730836338258</v>
      </c>
      <c r="AQ52" s="38">
        <f>IF(AQ48&lt;&gt;0,AQ51/AQ48,0)</f>
        <v>0.37115696229880091</v>
      </c>
      <c r="AR52" s="38">
        <f>IF(AR48&lt;&gt;0,AR51/AR48,0)</f>
        <v>0.37203883495145629</v>
      </c>
      <c r="AS52" s="38">
        <f>IF(AS48&lt;&gt;0,AS51/AS48,0)</f>
        <v>0.3732289406659749</v>
      </c>
      <c r="AT52" s="38">
        <f>IF(AT48&lt;&gt;0,AT51/AT48,0)</f>
        <v>0.37327215371379407</v>
      </c>
      <c r="AU52" s="38">
        <f>IF(AU48&lt;&gt;0,AU51/AU48,0)</f>
        <v>0.37343795408311536</v>
      </c>
      <c r="AV52" s="38">
        <f>IF(AV48&lt;&gt;0,AV51/AV48,0)</f>
        <v>0.37367368320792455</v>
      </c>
      <c r="AW52" s="27">
        <f>IF(AW48&lt;&gt;0,AW51/AW48,0)</f>
        <v>0.33625692798626533</v>
      </c>
      <c r="AX52" s="27">
        <f>IF(AX48&lt;&gt;0,AX51/AX48,0)</f>
        <v>0.33625692798626533</v>
      </c>
      <c r="AY52" s="27">
        <f>IF(AY48&lt;&gt;0,AY51/AY48,0)</f>
        <v>0.33621638025871553</v>
      </c>
      <c r="AZ52" s="27">
        <f>IF(AZ48&lt;&gt;0,AZ51/AZ48,0)</f>
        <v>0.33613220869432464</v>
      </c>
      <c r="BA52" s="27">
        <f>IF(BA48&lt;&gt;0,BA51/BA48,0)</f>
        <v>0.33604644434586378</v>
      </c>
      <c r="BB52" s="27">
        <f>IF(BB48&lt;&gt;0,BB51/BB48,0)</f>
        <v>0.33669182366024752</v>
      </c>
      <c r="BC52" s="27">
        <f>IF(BC48&lt;&gt;0,BC51/BC48,0)</f>
        <v>0.33825983313468416</v>
      </c>
      <c r="BD52" s="27">
        <f>IF(BD48&lt;&gt;0,BD51/BD48,0)</f>
        <v>0.33825983313468416</v>
      </c>
      <c r="BE52" s="27">
        <f>IF(BE48&lt;&gt;0,BE51/BE48,0)</f>
        <v>0.33825983313468416</v>
      </c>
      <c r="BF52" s="27">
        <f>IF(BF48&lt;&gt;0,BF51/BF48,0)</f>
        <v>0.33825983313468416</v>
      </c>
      <c r="BG52" s="27">
        <f>IF(BG48&lt;&gt;0,BG51/BG48,0)</f>
        <v>0.33795513261342303</v>
      </c>
      <c r="BH52" s="27">
        <f>IF(BH48&lt;&gt;0,BH51/BH48,0)</f>
        <v>0.33906682841158048</v>
      </c>
      <c r="BI52" s="27">
        <f>IF(BI48&lt;&gt;0,BI51/BI48,0)</f>
        <v>0.33975603241029295</v>
      </c>
      <c r="BJ52" s="27">
        <f>IF(BJ48&lt;&gt;0,BJ51/BJ48,0)</f>
        <v>0.33975603241029295</v>
      </c>
      <c r="BK52" s="27">
        <f>IF(BK48&lt;&gt;0,BK51/BK48,0)</f>
        <v>0.33955538039876038</v>
      </c>
      <c r="BL52" s="27">
        <f>IF(BL48&lt;&gt;0,BL51/BL48,0)</f>
        <v>0.34010852082928295</v>
      </c>
      <c r="BM52" s="27">
        <f>IF(BM48&lt;&gt;0,BM51/BM48,0)</f>
        <v>0.34010852082928295</v>
      </c>
      <c r="BN52" s="27">
        <f>IF(BN48&lt;&gt;0,BN51/BN48,0)</f>
        <v>0.33970914821978654</v>
      </c>
      <c r="BO52" s="27">
        <f>IF(BO48&lt;&gt;0,BO51/BO48,0)</f>
        <v>0.33927986310845742</v>
      </c>
      <c r="BP52" s="27">
        <f>IF(BP48&lt;&gt;0,BP51/BP48,0)</f>
        <v>0.34013690550660397</v>
      </c>
      <c r="BQ52" s="27">
        <f>IF(BQ48&lt;&gt;0,BQ51/BQ48,0)</f>
        <v>0.34089270959689189</v>
      </c>
      <c r="BR52" s="27">
        <f>IF(BR48&lt;&gt;0,BR51/BR48,0)</f>
        <v>0.34163571983763708</v>
      </c>
      <c r="BS52" s="27">
        <f>IF(BS48&lt;&gt;0,BS51/BS48,0)</f>
        <v>0.34174947901417424</v>
      </c>
      <c r="BT52" s="27">
        <f>IF(BT48&lt;&gt;0,BT51/BT48,0)</f>
        <v>0.34219800800204309</v>
      </c>
      <c r="BU52" s="27">
        <f>IF(BU48&lt;&gt;0,BU51/BU48,0)</f>
        <v>0.34219800800204309</v>
      </c>
      <c r="BV52" s="27">
        <f>IF(BV48&lt;&gt;0,BV51/BV48,0)</f>
        <v>0.34219800800204309</v>
      </c>
      <c r="BW52" s="27">
        <f>IF(BW48&lt;&gt;0,BW51/BW48,0)</f>
        <v>0.34225335350822012</v>
      </c>
      <c r="BX52" s="27">
        <f>IF(BX48&lt;&gt;0,BX51/BX48,0)</f>
        <v>0.34317984361424847</v>
      </c>
      <c r="BY52" s="27">
        <f>IF(BY48&lt;&gt;0,BY51/BY48,0)</f>
        <v>0.34416091654732456</v>
      </c>
      <c r="BZ52" s="27">
        <f>IF(BZ48&lt;&gt;0,BZ51/BZ48,0)</f>
        <v>0.34470595780157764</v>
      </c>
      <c r="CA52" s="27">
        <f>IF(CA48&lt;&gt;0,CA51/CA48,0)</f>
        <v>0.34468291892767472</v>
      </c>
      <c r="CB52" s="27">
        <f>IF(CB48&lt;&gt;0,CB51/CB48,0)</f>
        <v>0.34475806451612906</v>
      </c>
      <c r="CC52" s="27">
        <f>IF(CC48&lt;&gt;0,CC51/CC48,0)</f>
        <v>0.34441506939854594</v>
      </c>
      <c r="CD52" s="27">
        <f>IF(CD48&lt;&gt;0,CD51/CD48,0)</f>
        <v>0.34481631585828215</v>
      </c>
      <c r="CE52" s="27">
        <f>IF(CE48&lt;&gt;0,CE51/CE48,0)</f>
        <v>0.34540192926045016</v>
      </c>
      <c r="CF52" s="27">
        <f>IF(CF48&lt;&gt;0,CF51/CF48,0)</f>
        <v>0.34579649212895358</v>
      </c>
      <c r="CG52" s="27">
        <f>IF(CG48&lt;&gt;0,CG51/CG48,0)</f>
        <v>0.34612510929178919</v>
      </c>
      <c r="CH52" s="27">
        <f>IF(CH48&lt;&gt;0,CH51/CH48,0)</f>
        <v>0.34644763989731153</v>
      </c>
      <c r="CI52" s="27">
        <f>IF(CI48&lt;&gt;0,CI51/CI48,0)</f>
        <v>0.34630474817839701</v>
      </c>
      <c r="CJ52" s="27">
        <f>IF(CJ48&lt;&gt;0,CJ51/CJ48,0)</f>
        <v>0.34654100147464256</v>
      </c>
      <c r="CK52" s="27">
        <f>IF(CK48&lt;&gt;0,CK51/CK48,0)</f>
        <v>0.34654100147464256</v>
      </c>
      <c r="CL52" s="27">
        <f>IF(CL48&lt;&gt;0,CL51/CL48,0)</f>
        <v>0.34666666666666668</v>
      </c>
      <c r="CM52" s="27">
        <f>IF(CM48&lt;&gt;0,CM51/CM48,0)</f>
        <v>0.34685990338164252</v>
      </c>
      <c r="CN52" s="27">
        <f>IF(CN48&lt;&gt;0,CN51/CN48,0)</f>
        <v>0.34731530141587513</v>
      </c>
      <c r="CO52" s="27">
        <f>IF(CO48&lt;&gt;0,CO51/CO48,0)</f>
        <v>0.34766427104722791</v>
      </c>
      <c r="CP52" s="27">
        <f>IF(CP48&lt;&gt;0,CP51/CP48,0)</f>
        <v>0.34776316212652364</v>
      </c>
    </row>
    <row r="53" spans="2:94" s="33" customFormat="1" x14ac:dyDescent="0.35"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</row>
    <row r="54" spans="2:94" x14ac:dyDescent="0.35">
      <c r="B54" s="14" t="s">
        <v>138</v>
      </c>
      <c r="C54" s="14"/>
      <c r="D54" s="6"/>
      <c r="E54" s="23">
        <f>IF((E48*0.1)&gt;550,(E48*0.1),550)</f>
        <v>550</v>
      </c>
      <c r="F54" s="23">
        <f t="shared" ref="F54:BQ54" si="88">IF((F48*0.1)&gt;550,(F48*0.1),550)</f>
        <v>550</v>
      </c>
      <c r="G54" s="23">
        <f t="shared" si="88"/>
        <v>550</v>
      </c>
      <c r="H54" s="23">
        <f t="shared" si="88"/>
        <v>550</v>
      </c>
      <c r="I54" s="23">
        <f t="shared" si="88"/>
        <v>550</v>
      </c>
      <c r="J54" s="23">
        <f t="shared" si="88"/>
        <v>652.5</v>
      </c>
      <c r="K54" s="23">
        <f t="shared" si="88"/>
        <v>735</v>
      </c>
      <c r="L54" s="23">
        <f t="shared" si="88"/>
        <v>787.5</v>
      </c>
      <c r="M54" s="23">
        <f t="shared" si="88"/>
        <v>757.5</v>
      </c>
      <c r="N54" s="23">
        <f t="shared" si="88"/>
        <v>922.5</v>
      </c>
      <c r="O54" s="23">
        <f t="shared" si="88"/>
        <v>990</v>
      </c>
      <c r="P54" s="23">
        <f t="shared" si="88"/>
        <v>945</v>
      </c>
      <c r="Q54" s="23">
        <f t="shared" si="88"/>
        <v>1050</v>
      </c>
      <c r="R54" s="23">
        <f t="shared" si="88"/>
        <v>1185</v>
      </c>
      <c r="S54" s="23">
        <f t="shared" si="88"/>
        <v>1267.5</v>
      </c>
      <c r="T54" s="23">
        <f t="shared" si="88"/>
        <v>1522.5</v>
      </c>
      <c r="U54" s="23">
        <f t="shared" si="88"/>
        <v>1522.5</v>
      </c>
      <c r="V54" s="23">
        <f t="shared" si="88"/>
        <v>1522.5</v>
      </c>
      <c r="W54" s="23">
        <f t="shared" si="88"/>
        <v>1762.5</v>
      </c>
      <c r="X54" s="23">
        <f t="shared" si="88"/>
        <v>2010</v>
      </c>
      <c r="Y54" s="23">
        <f t="shared" si="88"/>
        <v>2010</v>
      </c>
      <c r="Z54" s="23">
        <f t="shared" si="88"/>
        <v>2010</v>
      </c>
      <c r="AA54" s="37">
        <f t="shared" si="88"/>
        <v>2010</v>
      </c>
      <c r="AB54" s="37">
        <f t="shared" si="88"/>
        <v>2234</v>
      </c>
      <c r="AC54" s="37">
        <f t="shared" si="88"/>
        <v>2458</v>
      </c>
      <c r="AD54" s="37">
        <f t="shared" si="88"/>
        <v>2395</v>
      </c>
      <c r="AE54" s="37">
        <f t="shared" si="88"/>
        <v>2395</v>
      </c>
      <c r="AF54" s="37">
        <f t="shared" si="88"/>
        <v>2380.5</v>
      </c>
      <c r="AG54" s="37">
        <f t="shared" si="88"/>
        <v>2558</v>
      </c>
      <c r="AH54" s="37">
        <f t="shared" si="88"/>
        <v>2678</v>
      </c>
      <c r="AI54" s="37">
        <f t="shared" si="88"/>
        <v>2774</v>
      </c>
      <c r="AJ54" s="37">
        <f t="shared" si="88"/>
        <v>2752.5</v>
      </c>
      <c r="AK54" s="37">
        <f t="shared" si="88"/>
        <v>3016.5</v>
      </c>
      <c r="AL54" s="37">
        <f t="shared" si="88"/>
        <v>3016.5</v>
      </c>
      <c r="AM54" s="37">
        <f t="shared" si="88"/>
        <v>3242.5</v>
      </c>
      <c r="AN54" s="37">
        <f t="shared" si="88"/>
        <v>3890.5</v>
      </c>
      <c r="AO54" s="37">
        <f t="shared" si="88"/>
        <v>4162.5</v>
      </c>
      <c r="AP54" s="37">
        <f t="shared" si="88"/>
        <v>4298.5</v>
      </c>
      <c r="AQ54" s="37">
        <f t="shared" si="88"/>
        <v>4628.5</v>
      </c>
      <c r="AR54" s="37">
        <f t="shared" si="88"/>
        <v>4892.5</v>
      </c>
      <c r="AS54" s="37">
        <f t="shared" si="88"/>
        <v>5300.5</v>
      </c>
      <c r="AT54" s="37">
        <f t="shared" si="88"/>
        <v>5230.5</v>
      </c>
      <c r="AU54" s="37">
        <f t="shared" si="88"/>
        <v>5161.5</v>
      </c>
      <c r="AV54" s="37">
        <f t="shared" si="88"/>
        <v>5249.5</v>
      </c>
      <c r="AW54" s="26">
        <f t="shared" si="88"/>
        <v>5358.7000000000007</v>
      </c>
      <c r="AX54" s="26">
        <f t="shared" si="88"/>
        <v>5358.7000000000007</v>
      </c>
      <c r="AY54" s="26">
        <f t="shared" si="88"/>
        <v>5272.2000000000007</v>
      </c>
      <c r="AZ54" s="26">
        <f t="shared" si="88"/>
        <v>5240.2000000000007</v>
      </c>
      <c r="BA54" s="26">
        <f t="shared" si="88"/>
        <v>5184.7000000000007</v>
      </c>
      <c r="BB54" s="26">
        <f t="shared" si="88"/>
        <v>5260.3</v>
      </c>
      <c r="BC54" s="26">
        <f t="shared" si="88"/>
        <v>5453.5</v>
      </c>
      <c r="BD54" s="26">
        <f t="shared" si="88"/>
        <v>5453.5</v>
      </c>
      <c r="BE54" s="26">
        <f t="shared" si="88"/>
        <v>5453.5</v>
      </c>
      <c r="BF54" s="26">
        <f t="shared" si="88"/>
        <v>5453.5</v>
      </c>
      <c r="BG54" s="26">
        <f t="shared" si="88"/>
        <v>5380.3</v>
      </c>
      <c r="BH54" s="26">
        <f t="shared" si="88"/>
        <v>5523.1</v>
      </c>
      <c r="BI54" s="26">
        <f t="shared" si="88"/>
        <v>5615.5</v>
      </c>
      <c r="BJ54" s="26">
        <f t="shared" si="88"/>
        <v>5615.5</v>
      </c>
      <c r="BK54" s="26">
        <f t="shared" si="88"/>
        <v>5582.3</v>
      </c>
      <c r="BL54" s="26">
        <f t="shared" si="88"/>
        <v>5657.9000000000005</v>
      </c>
      <c r="BM54" s="26">
        <f t="shared" si="88"/>
        <v>5657.9000000000005</v>
      </c>
      <c r="BN54" s="26">
        <f t="shared" si="88"/>
        <v>5583.6</v>
      </c>
      <c r="BO54" s="26">
        <f t="shared" si="88"/>
        <v>5493.4000000000005</v>
      </c>
      <c r="BP54" s="26">
        <f t="shared" si="88"/>
        <v>5595.1</v>
      </c>
      <c r="BQ54" s="26">
        <f t="shared" si="88"/>
        <v>5688.3</v>
      </c>
      <c r="BR54" s="26">
        <f t="shared" ref="BR54:CP54" si="89">IF((BR48*0.1)&gt;550,(BR48*0.1),550)</f>
        <v>5789.5</v>
      </c>
      <c r="BS54" s="26">
        <f t="shared" si="89"/>
        <v>5806.3</v>
      </c>
      <c r="BT54" s="26">
        <f t="shared" si="89"/>
        <v>5873.5</v>
      </c>
      <c r="BU54" s="26">
        <f t="shared" si="89"/>
        <v>5873.5</v>
      </c>
      <c r="BV54" s="26">
        <f t="shared" si="89"/>
        <v>5873.5</v>
      </c>
      <c r="BW54" s="26">
        <f t="shared" si="89"/>
        <v>5881.9000000000005</v>
      </c>
      <c r="BX54" s="26">
        <f t="shared" si="89"/>
        <v>5985.2000000000007</v>
      </c>
      <c r="BY54" s="26">
        <f t="shared" si="89"/>
        <v>6144.8</v>
      </c>
      <c r="BZ54" s="26">
        <f t="shared" si="89"/>
        <v>6237.2000000000007</v>
      </c>
      <c r="CA54" s="26">
        <f t="shared" si="89"/>
        <v>6173.5</v>
      </c>
      <c r="CB54" s="26">
        <f t="shared" si="89"/>
        <v>6150.4000000000005</v>
      </c>
      <c r="CC54" s="26">
        <f t="shared" si="89"/>
        <v>6052</v>
      </c>
      <c r="CD54" s="26">
        <f t="shared" si="89"/>
        <v>6119.2000000000007</v>
      </c>
      <c r="CE54" s="26">
        <f t="shared" si="89"/>
        <v>6220</v>
      </c>
      <c r="CF54" s="26">
        <f t="shared" si="89"/>
        <v>6231.7000000000007</v>
      </c>
      <c r="CG54" s="26">
        <f t="shared" si="89"/>
        <v>6290.5</v>
      </c>
      <c r="CH54" s="26">
        <f t="shared" si="89"/>
        <v>6349.3</v>
      </c>
      <c r="CI54" s="26">
        <f t="shared" si="89"/>
        <v>6244.5</v>
      </c>
      <c r="CJ54" s="26">
        <f t="shared" si="89"/>
        <v>6238.8</v>
      </c>
      <c r="CK54" s="26">
        <f t="shared" si="89"/>
        <v>6238.8</v>
      </c>
      <c r="CL54" s="26">
        <f t="shared" si="89"/>
        <v>6240</v>
      </c>
      <c r="CM54" s="26">
        <f t="shared" si="89"/>
        <v>6210</v>
      </c>
      <c r="CN54" s="26">
        <f t="shared" si="89"/>
        <v>6222.3</v>
      </c>
      <c r="CO54" s="26">
        <f t="shared" si="89"/>
        <v>6233.6</v>
      </c>
      <c r="CP54" s="26">
        <f t="shared" si="89"/>
        <v>6218.6</v>
      </c>
    </row>
    <row r="55" spans="2:94" s="33" customFormat="1" x14ac:dyDescent="0.35"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</row>
    <row r="56" spans="2:94" x14ac:dyDescent="0.35">
      <c r="B56" s="6" t="s">
        <v>104</v>
      </c>
      <c r="C56" s="15" t="s">
        <v>133</v>
      </c>
      <c r="D56" s="6"/>
      <c r="E56" s="23">
        <f>E48*E52-E54</f>
        <v>-550</v>
      </c>
      <c r="F56" s="23">
        <f>F48*F52-F54</f>
        <v>620</v>
      </c>
      <c r="G56" s="23">
        <f>G48*G52-G54</f>
        <v>620</v>
      </c>
      <c r="H56" s="23">
        <f>H48*H52-H54</f>
        <v>620</v>
      </c>
      <c r="I56" s="23">
        <f>I48*I52-I54</f>
        <v>620</v>
      </c>
      <c r="J56" s="23">
        <f>J48*J52-J54</f>
        <v>1957.5</v>
      </c>
      <c r="K56" s="23">
        <f>K48*K52-K54</f>
        <v>2205</v>
      </c>
      <c r="L56" s="23">
        <f>L48*L52-L54</f>
        <v>2362.5</v>
      </c>
      <c r="M56" s="23">
        <f>M48*M52-M54</f>
        <v>2272.5</v>
      </c>
      <c r="N56" s="23">
        <f>N48*N52-N54</f>
        <v>2767.5</v>
      </c>
      <c r="O56" s="23">
        <f>O48*O52-O54</f>
        <v>2970</v>
      </c>
      <c r="P56" s="23">
        <f>P48*P52-P54</f>
        <v>2835</v>
      </c>
      <c r="Q56" s="23">
        <f>Q48*Q52-Q54</f>
        <v>3150</v>
      </c>
      <c r="R56" s="23">
        <f>R48*R52-R54</f>
        <v>3555</v>
      </c>
      <c r="S56" s="23">
        <f>S48*S52-S54</f>
        <v>3802.5</v>
      </c>
      <c r="T56" s="23">
        <f>T48*T52-T54</f>
        <v>4567.5</v>
      </c>
      <c r="U56" s="23">
        <f>U48*U52-U54</f>
        <v>4567.5</v>
      </c>
      <c r="V56" s="23">
        <f>V48*V52-V54</f>
        <v>4567.5</v>
      </c>
      <c r="W56" s="23">
        <f>W48*W52-W54</f>
        <v>5287.5</v>
      </c>
      <c r="X56" s="23">
        <f>X48*X52-X54</f>
        <v>6030</v>
      </c>
      <c r="Y56" s="23">
        <f>Y48*Y52-Y54</f>
        <v>6030</v>
      </c>
      <c r="Z56" s="23">
        <f>Z48*Z52-Z54</f>
        <v>6030</v>
      </c>
      <c r="AA56" s="37">
        <f>AA48*AA52-AA54</f>
        <v>4958</v>
      </c>
      <c r="AB56" s="37">
        <f>AB48*AB52-AB54</f>
        <v>5602</v>
      </c>
      <c r="AC56" s="37">
        <f>AC48*AC52-AC54</f>
        <v>6246</v>
      </c>
      <c r="AD56" s="37">
        <f>AD48*AD52-AD54</f>
        <v>6071</v>
      </c>
      <c r="AE56" s="37">
        <f>AE48*AE52-AE54</f>
        <v>6071</v>
      </c>
      <c r="AF56" s="37">
        <f>AF48*AF52-AF54</f>
        <v>6038.5</v>
      </c>
      <c r="AG56" s="37">
        <f>AG48*AG52-AG54</f>
        <v>6558</v>
      </c>
      <c r="AH56" s="37">
        <f>AH48*AH52-AH54</f>
        <v>6903</v>
      </c>
      <c r="AI56" s="37">
        <f>AI48*AI52-AI54</f>
        <v>7179</v>
      </c>
      <c r="AJ56" s="37">
        <f>AJ48*AJ52-AJ54</f>
        <v>7132.5</v>
      </c>
      <c r="AK56" s="37">
        <f>AK48*AK52-AK54</f>
        <v>7891.5</v>
      </c>
      <c r="AL56" s="37">
        <f>AL48*AL52-AL54</f>
        <v>7891.5</v>
      </c>
      <c r="AM56" s="37">
        <f>AM48*AM52-AM54</f>
        <v>8553.5</v>
      </c>
      <c r="AN56" s="37">
        <f>AN48*AN52-AN54</f>
        <v>10416.5</v>
      </c>
      <c r="AO56" s="37">
        <f>AO48*AO52-AO54</f>
        <v>11198.5</v>
      </c>
      <c r="AP56" s="37">
        <f>AP48*AP52-AP54</f>
        <v>11589.5</v>
      </c>
      <c r="AQ56" s="37">
        <f>AQ48*AQ52-AQ54</f>
        <v>12550.5</v>
      </c>
      <c r="AR56" s="37">
        <f>AR48*AR52-AR54</f>
        <v>13309.5</v>
      </c>
      <c r="AS56" s="37">
        <f>AS48*AS52-AS54</f>
        <v>14482.5</v>
      </c>
      <c r="AT56" s="37">
        <f>AT48*AT52-AT54</f>
        <v>14293.5</v>
      </c>
      <c r="AU56" s="37">
        <f>AU48*AU52-AU54</f>
        <v>14113.5</v>
      </c>
      <c r="AV56" s="37">
        <f>AV48*AV52-AV54</f>
        <v>14366.5</v>
      </c>
      <c r="AW56" s="26">
        <f>AW48*AW52-AW54</f>
        <v>12660.3</v>
      </c>
      <c r="AX56" s="26">
        <f>AX48*AX52-AX54</f>
        <v>12660.3</v>
      </c>
      <c r="AY56" s="26">
        <f>AY48*AY52-AY54</f>
        <v>12453.8</v>
      </c>
      <c r="AZ56" s="26">
        <f>AZ48*AZ52-AZ54</f>
        <v>12373.8</v>
      </c>
      <c r="BA56" s="26">
        <f>BA48*BA52-BA54</f>
        <v>12238.3</v>
      </c>
      <c r="BB56" s="26">
        <f>BB48*BB52-BB54</f>
        <v>12450.7</v>
      </c>
      <c r="BC56" s="26">
        <f>BC48*BC52-BC54</f>
        <v>12993.5</v>
      </c>
      <c r="BD56" s="26">
        <f>BD48*BD52-BD54</f>
        <v>12993.5</v>
      </c>
      <c r="BE56" s="26">
        <f>BE48*BE52-BE54</f>
        <v>12993.5</v>
      </c>
      <c r="BF56" s="26">
        <f>BF48*BF52-BF54</f>
        <v>12993.5</v>
      </c>
      <c r="BG56" s="26">
        <f>BG48*BG52-BG54</f>
        <v>12802.7</v>
      </c>
      <c r="BH56" s="26">
        <f>BH48*BH52-BH54</f>
        <v>13203.9</v>
      </c>
      <c r="BI56" s="26">
        <f>BI48*BI52-BI54</f>
        <v>13463.5</v>
      </c>
      <c r="BJ56" s="26">
        <f>BJ48*BJ52-BJ54</f>
        <v>13463.5</v>
      </c>
      <c r="BK56" s="26">
        <f>BK48*BK52-BK54</f>
        <v>13372.7</v>
      </c>
      <c r="BL56" s="26">
        <f>BL48*BL52-BL54</f>
        <v>13585.099999999999</v>
      </c>
      <c r="BM56" s="26">
        <f>BM48*BM52-BM54</f>
        <v>13585.099999999999</v>
      </c>
      <c r="BN56" s="26">
        <f>BN48*BN52-BN54</f>
        <v>13384.4</v>
      </c>
      <c r="BO56" s="26">
        <f>BO48*BO52-BO54</f>
        <v>13144.599999999999</v>
      </c>
      <c r="BP56" s="26">
        <f>BP48*BP52-BP54</f>
        <v>13435.9</v>
      </c>
      <c r="BQ56" s="26">
        <f>BQ48*BQ52-BQ54</f>
        <v>13702.7</v>
      </c>
      <c r="BR56" s="26">
        <f>BR48*BR52-BR54</f>
        <v>13989.5</v>
      </c>
      <c r="BS56" s="26">
        <f>BS48*BS52-BS54</f>
        <v>14036.7</v>
      </c>
      <c r="BT56" s="26">
        <f>BT48*BT52-BT54</f>
        <v>14225.5</v>
      </c>
      <c r="BU56" s="26">
        <f>BU48*BU52-BU54</f>
        <v>14225.5</v>
      </c>
      <c r="BV56" s="26">
        <f>BV48*BV52-BV54</f>
        <v>14225.5</v>
      </c>
      <c r="BW56" s="26">
        <f>BW48*BW52-BW54</f>
        <v>14249.099999999999</v>
      </c>
      <c r="BX56" s="26">
        <f>BX48*BX52-BX54</f>
        <v>14554.8</v>
      </c>
      <c r="BY56" s="26">
        <f>BY48*BY52-BY54</f>
        <v>15003.2</v>
      </c>
      <c r="BZ56" s="26">
        <f>BZ48*BZ52-BZ54</f>
        <v>15262.8</v>
      </c>
      <c r="CA56" s="26">
        <f>CA48*CA52-CA54</f>
        <v>15105.5</v>
      </c>
      <c r="CB56" s="26">
        <f>CB48*CB52-CB54</f>
        <v>15053.599999999999</v>
      </c>
      <c r="CC56" s="26">
        <f>CC48*CC52-CC54</f>
        <v>14792</v>
      </c>
      <c r="CD56" s="26">
        <f>CD48*CD52-CD54</f>
        <v>14980.8</v>
      </c>
      <c r="CE56" s="26">
        <f>CE48*CE52-CE54</f>
        <v>15264</v>
      </c>
      <c r="CF56" s="26">
        <f>CF48*CF52-CF54</f>
        <v>15317.3</v>
      </c>
      <c r="CG56" s="26">
        <f>CG48*CG52-CG54</f>
        <v>15482.5</v>
      </c>
      <c r="CH56" s="26">
        <f>CH48*CH52-CH54</f>
        <v>15647.7</v>
      </c>
      <c r="CI56" s="26">
        <f>CI48*CI52-CI54</f>
        <v>15380.5</v>
      </c>
      <c r="CJ56" s="26">
        <f>CJ48*CJ52-CJ54</f>
        <v>15381.2</v>
      </c>
      <c r="CK56" s="26">
        <f>CK48*CK52-CK54</f>
        <v>15381.2</v>
      </c>
      <c r="CL56" s="26">
        <f>CL48*CL52-CL54</f>
        <v>15392</v>
      </c>
      <c r="CM56" s="26">
        <f>CM48*CM52-CM54</f>
        <v>15330</v>
      </c>
      <c r="CN56" s="26">
        <f>CN48*CN52-CN54</f>
        <v>15388.7</v>
      </c>
      <c r="CO56" s="26">
        <f>CO48*CO52-CO54</f>
        <v>15438.4</v>
      </c>
      <c r="CP56" s="26">
        <f>CP48*CP52-CP54</f>
        <v>15407.4</v>
      </c>
    </row>
    <row r="57" spans="2:94" x14ac:dyDescent="0.35">
      <c r="B57" s="6" t="s">
        <v>132</v>
      </c>
      <c r="C57" s="15" t="s">
        <v>257</v>
      </c>
      <c r="D57" s="6"/>
      <c r="E57" s="24">
        <f>IF(E50&lt;&gt;0,E56/E50,0)</f>
        <v>0</v>
      </c>
      <c r="F57" s="24">
        <f t="shared" ref="F57:BQ57" si="90">IF(F50&lt;&gt;0,F56/F50,0)</f>
        <v>0.35327635327635326</v>
      </c>
      <c r="G57" s="24">
        <f t="shared" si="90"/>
        <v>0.35327635327635326</v>
      </c>
      <c r="H57" s="24">
        <f t="shared" si="90"/>
        <v>0.35327635327635326</v>
      </c>
      <c r="I57" s="24">
        <f t="shared" si="90"/>
        <v>0.35327635327635326</v>
      </c>
      <c r="J57" s="24">
        <f t="shared" si="90"/>
        <v>0.5</v>
      </c>
      <c r="K57" s="24">
        <f t="shared" si="90"/>
        <v>0.5</v>
      </c>
      <c r="L57" s="24">
        <f t="shared" si="90"/>
        <v>0.5</v>
      </c>
      <c r="M57" s="24">
        <f t="shared" si="90"/>
        <v>0.5</v>
      </c>
      <c r="N57" s="24">
        <f t="shared" si="90"/>
        <v>0.5</v>
      </c>
      <c r="O57" s="24">
        <f t="shared" si="90"/>
        <v>0.5</v>
      </c>
      <c r="P57" s="24">
        <f t="shared" si="90"/>
        <v>0.5</v>
      </c>
      <c r="Q57" s="24">
        <f t="shared" si="90"/>
        <v>0.5</v>
      </c>
      <c r="R57" s="24">
        <f t="shared" si="90"/>
        <v>0.5</v>
      </c>
      <c r="S57" s="24">
        <f t="shared" si="90"/>
        <v>0.5</v>
      </c>
      <c r="T57" s="24">
        <f t="shared" si="90"/>
        <v>0.5</v>
      </c>
      <c r="U57" s="24">
        <f t="shared" si="90"/>
        <v>0.5</v>
      </c>
      <c r="V57" s="24">
        <f t="shared" si="90"/>
        <v>0.5</v>
      </c>
      <c r="W57" s="24">
        <f t="shared" si="90"/>
        <v>0.5</v>
      </c>
      <c r="X57" s="24">
        <f t="shared" si="90"/>
        <v>0.5</v>
      </c>
      <c r="Y57" s="24">
        <f t="shared" si="90"/>
        <v>0.5</v>
      </c>
      <c r="Z57" s="24">
        <f t="shared" si="90"/>
        <v>0.5</v>
      </c>
      <c r="AA57" s="38">
        <f t="shared" si="90"/>
        <v>0.37755102040816324</v>
      </c>
      <c r="AB57" s="38">
        <f t="shared" si="90"/>
        <v>0.38623827909542197</v>
      </c>
      <c r="AC57" s="38">
        <f t="shared" si="90"/>
        <v>0.39342403628117911</v>
      </c>
      <c r="AD57" s="38">
        <f t="shared" si="90"/>
        <v>0.39208214931542235</v>
      </c>
      <c r="AE57" s="38">
        <f t="shared" si="90"/>
        <v>0.39208214931542235</v>
      </c>
      <c r="AF57" s="38">
        <f t="shared" si="90"/>
        <v>0.39246717795398411</v>
      </c>
      <c r="AG57" s="38">
        <f t="shared" si="90"/>
        <v>0.39832361516034986</v>
      </c>
      <c r="AH57" s="38">
        <f t="shared" si="90"/>
        <v>0.40136054421768708</v>
      </c>
      <c r="AI57" s="38">
        <f t="shared" si="90"/>
        <v>0.40360937763535165</v>
      </c>
      <c r="AJ57" s="38">
        <f t="shared" si="90"/>
        <v>0.40433673469387754</v>
      </c>
      <c r="AK57" s="38">
        <f t="shared" si="90"/>
        <v>0.40979903411746377</v>
      </c>
      <c r="AL57" s="38">
        <f t="shared" si="90"/>
        <v>0.40979903411746377</v>
      </c>
      <c r="AM57" s="38">
        <f t="shared" si="90"/>
        <v>0.41463473750545349</v>
      </c>
      <c r="AN57" s="38">
        <f t="shared" si="90"/>
        <v>0.42346938775510207</v>
      </c>
      <c r="AO57" s="38">
        <f t="shared" si="90"/>
        <v>0.42638212001218395</v>
      </c>
      <c r="AP57" s="38">
        <f t="shared" si="90"/>
        <v>0.42770417389378901</v>
      </c>
      <c r="AQ57" s="38">
        <f t="shared" si="90"/>
        <v>0.43119975262832405</v>
      </c>
      <c r="AR57" s="38">
        <f t="shared" si="90"/>
        <v>0.43320964749536178</v>
      </c>
      <c r="AS57" s="38">
        <f t="shared" si="90"/>
        <v>0.4359310095719704</v>
      </c>
      <c r="AT57" s="38">
        <f t="shared" si="90"/>
        <v>0.43603001738812119</v>
      </c>
      <c r="AU57" s="38">
        <f t="shared" si="90"/>
        <v>0.4364100185528757</v>
      </c>
      <c r="AV57" s="38">
        <f t="shared" si="90"/>
        <v>0.43695063718482924</v>
      </c>
      <c r="AW57" s="27">
        <f t="shared" si="90"/>
        <v>0.35594635627530363</v>
      </c>
      <c r="AX57" s="27">
        <f t="shared" si="90"/>
        <v>0.35594635627530363</v>
      </c>
      <c r="AY57" s="27">
        <f t="shared" si="90"/>
        <v>0.35586352726025827</v>
      </c>
      <c r="AZ57" s="27">
        <f t="shared" si="90"/>
        <v>0.35569161779924108</v>
      </c>
      <c r="BA57" s="27">
        <f t="shared" si="90"/>
        <v>0.35551650011619795</v>
      </c>
      <c r="BB57" s="27">
        <f t="shared" si="90"/>
        <v>0.35683537773701712</v>
      </c>
      <c r="BC57" s="27">
        <f t="shared" si="90"/>
        <v>0.36005043227665706</v>
      </c>
      <c r="BD57" s="27">
        <f t="shared" si="90"/>
        <v>0.36005043227665706</v>
      </c>
      <c r="BE57" s="27">
        <f t="shared" si="90"/>
        <v>0.36005043227665706</v>
      </c>
      <c r="BF57" s="27">
        <f t="shared" si="90"/>
        <v>0.36005043227665706</v>
      </c>
      <c r="BG57" s="27">
        <f t="shared" si="90"/>
        <v>0.35942448062886023</v>
      </c>
      <c r="BH57" s="27">
        <f t="shared" si="90"/>
        <v>0.36171104536489151</v>
      </c>
      <c r="BI57" s="27">
        <f t="shared" si="90"/>
        <v>0.36313248462617326</v>
      </c>
      <c r="BJ57" s="27">
        <f t="shared" si="90"/>
        <v>0.36313248462617326</v>
      </c>
      <c r="BK57" s="27">
        <f t="shared" si="90"/>
        <v>0.36271834653357926</v>
      </c>
      <c r="BL57" s="27">
        <f t="shared" si="90"/>
        <v>0.36386061709877859</v>
      </c>
      <c r="BM57" s="27">
        <f t="shared" si="90"/>
        <v>0.36386061709877859</v>
      </c>
      <c r="BN57" s="27">
        <f t="shared" si="90"/>
        <v>0.36303569491157645</v>
      </c>
      <c r="BO57" s="27">
        <f t="shared" si="90"/>
        <v>0.3621500991844831</v>
      </c>
      <c r="BP57" s="27">
        <f t="shared" si="90"/>
        <v>0.3639192849404117</v>
      </c>
      <c r="BQ57" s="27">
        <f t="shared" si="90"/>
        <v>0.36548330310466237</v>
      </c>
      <c r="BR57" s="27">
        <f t="shared" ref="BR57:CP57" si="91">IF(BR50&lt;&gt;0,BR56/BR50,0)</f>
        <v>0.36702434673103157</v>
      </c>
      <c r="BS57" s="27">
        <f t="shared" si="91"/>
        <v>0.36726059654631082</v>
      </c>
      <c r="BT57" s="27">
        <f t="shared" si="91"/>
        <v>0.3681928771094316</v>
      </c>
      <c r="BU57" s="27">
        <f t="shared" si="91"/>
        <v>0.3681928771094316</v>
      </c>
      <c r="BV57" s="27">
        <f t="shared" si="91"/>
        <v>0.3681928771094316</v>
      </c>
      <c r="BW57" s="27">
        <f t="shared" si="91"/>
        <v>0.36830800248138956</v>
      </c>
      <c r="BX57" s="27">
        <f t="shared" si="91"/>
        <v>0.3702380952380952</v>
      </c>
      <c r="BY57" s="27">
        <f t="shared" si="91"/>
        <v>0.372287841191067</v>
      </c>
      <c r="BZ57" s="27">
        <f t="shared" si="91"/>
        <v>0.37342924251321197</v>
      </c>
      <c r="CA57" s="27">
        <f t="shared" si="91"/>
        <v>0.37338095708918329</v>
      </c>
      <c r="CB57" s="27">
        <f t="shared" si="91"/>
        <v>0.37353846153846149</v>
      </c>
      <c r="CC57" s="27">
        <f t="shared" si="91"/>
        <v>0.37281984070974894</v>
      </c>
      <c r="CD57" s="27">
        <f t="shared" si="91"/>
        <v>0.37366058066447172</v>
      </c>
      <c r="CE57" s="27">
        <f t="shared" si="91"/>
        <v>0.37488947833775421</v>
      </c>
      <c r="CF57" s="27">
        <f t="shared" si="91"/>
        <v>0.37571870094191523</v>
      </c>
      <c r="CG57" s="27">
        <f t="shared" si="91"/>
        <v>0.37641009433044831</v>
      </c>
      <c r="CH57" s="27">
        <f t="shared" si="91"/>
        <v>0.37708935801041066</v>
      </c>
      <c r="CI57" s="27">
        <f t="shared" si="91"/>
        <v>0.37678833904948555</v>
      </c>
      <c r="CJ57" s="27">
        <f t="shared" si="91"/>
        <v>0.37728610675039248</v>
      </c>
      <c r="CK57" s="27">
        <f t="shared" si="91"/>
        <v>0.37728610675039248</v>
      </c>
      <c r="CL57" s="27">
        <f t="shared" si="91"/>
        <v>0.37755102040816324</v>
      </c>
      <c r="CM57" s="27">
        <f t="shared" si="91"/>
        <v>0.37795857988165682</v>
      </c>
      <c r="CN57" s="27">
        <f t="shared" si="91"/>
        <v>0.37892002363833349</v>
      </c>
      <c r="CO57" s="27">
        <f t="shared" si="91"/>
        <v>0.37965768247098169</v>
      </c>
      <c r="CP57" s="27">
        <f t="shared" si="91"/>
        <v>0.37986686390532542</v>
      </c>
    </row>
    <row r="58" spans="2:94" s="33" customFormat="1" x14ac:dyDescent="0.35"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</row>
    <row r="59" spans="2:94" ht="29" x14ac:dyDescent="0.35">
      <c r="B59" s="19" t="s">
        <v>105</v>
      </c>
      <c r="C59" s="6" t="s">
        <v>261</v>
      </c>
      <c r="D59" s="6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  <c r="AS59" s="37"/>
      <c r="AT59" s="37"/>
      <c r="AU59" s="37"/>
      <c r="AV59" s="37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</row>
    <row r="60" spans="2:94" ht="29" x14ac:dyDescent="0.35">
      <c r="B60" s="6" t="s">
        <v>100</v>
      </c>
      <c r="C60" s="15" t="s">
        <v>121</v>
      </c>
      <c r="D60" s="6"/>
      <c r="E60" s="23">
        <f>IF(E42&lt;&gt;0,E45*E52/E42,0)</f>
        <v>0</v>
      </c>
      <c r="F60" s="23">
        <f>IF(F42&lt;&gt;0,F45*F52/F42,0)</f>
        <v>0</v>
      </c>
      <c r="G60" s="23">
        <f>IF(G42&lt;&gt;0,G45*G52/G42,0)</f>
        <v>0</v>
      </c>
      <c r="H60" s="23">
        <f>IF(H42&lt;&gt;0,H45*H52/H42,0)</f>
        <v>0</v>
      </c>
      <c r="I60" s="23">
        <f>IF(I42&lt;&gt;0,I45*I52/I42,0)</f>
        <v>0</v>
      </c>
      <c r="J60" s="23">
        <f>IF(J42&lt;&gt;0,J45*J52/J42,0)</f>
        <v>0</v>
      </c>
      <c r="K60" s="23">
        <f>IF(K42&lt;&gt;0,K45*K52/K42,0)</f>
        <v>0</v>
      </c>
      <c r="L60" s="23">
        <f>IF(L42&lt;&gt;0,L45*L52/L42,0)</f>
        <v>0</v>
      </c>
      <c r="M60" s="23">
        <f>IF(M42&lt;&gt;0,M45*M52/M42,0)</f>
        <v>0</v>
      </c>
      <c r="N60" s="23">
        <f>IF(N42&lt;&gt;0,N45*N52/N42,0)</f>
        <v>0</v>
      </c>
      <c r="O60" s="23">
        <f>IF(O42&lt;&gt;0,O45*O52/O42,0)</f>
        <v>461249.99999999994</v>
      </c>
      <c r="P60" s="23">
        <f>IF(P42&lt;&gt;0,P45*P52/P42,0)</f>
        <v>0</v>
      </c>
      <c r="Q60" s="23">
        <f>IF(Q42&lt;&gt;0,Q45*Q52/Q42,0)</f>
        <v>420000</v>
      </c>
      <c r="R60" s="23">
        <f>IF(R42&lt;&gt;0,R45*R52/R42,0)</f>
        <v>0</v>
      </c>
      <c r="S60" s="23">
        <f>IF(S42&lt;&gt;0,S45*S52/S42,0)</f>
        <v>0</v>
      </c>
      <c r="T60" s="23">
        <f>IF(T42&lt;&gt;0,T45*T52/T42,0)</f>
        <v>0</v>
      </c>
      <c r="U60" s="23">
        <f>IF(U42&lt;&gt;0,U45*U52/U42,0)</f>
        <v>0</v>
      </c>
      <c r="V60" s="23">
        <f>IF(V42&lt;&gt;0,V45*V52/V42,0)</f>
        <v>0</v>
      </c>
      <c r="W60" s="23">
        <f>IF(W42&lt;&gt;0,W45*W52/W42,0)</f>
        <v>0</v>
      </c>
      <c r="X60" s="23">
        <f>IF(X42&lt;&gt;0,X45*X52/X42,0)</f>
        <v>640909.09090909094</v>
      </c>
      <c r="Y60" s="23">
        <f>IF(Y42&lt;&gt;0,Y45*Y52/Y42,0)</f>
        <v>0</v>
      </c>
      <c r="Z60" s="23">
        <f>IF(Z42&lt;&gt;0,Z45*Z52/Z42,0)</f>
        <v>0</v>
      </c>
      <c r="AA60" s="37">
        <f>IF(AA42&lt;&gt;0,AA45*AA52/AA42,0)</f>
        <v>0</v>
      </c>
      <c r="AB60" s="37">
        <f>IF(AB42&lt;&gt;0,AB45*AB52/AB42,0)</f>
        <v>0</v>
      </c>
      <c r="AC60" s="37">
        <f>IF(AC42&lt;&gt;0,AC45*AC52/AC42,0)</f>
        <v>0</v>
      </c>
      <c r="AD60" s="37">
        <f>IF(AD42&lt;&gt;0,AD45*AD52/AD42,0)</f>
        <v>0</v>
      </c>
      <c r="AE60" s="37">
        <f>IF(AE42&lt;&gt;0,AE45*AE52/AE42,0)</f>
        <v>0</v>
      </c>
      <c r="AF60" s="37">
        <f>IF(AF42&lt;&gt;0,AF45*AF52/AF42,0)</f>
        <v>783378.63153536734</v>
      </c>
      <c r="AG60" s="37">
        <f>IF(AG42&lt;&gt;0,AG45*AG52/AG42,0)</f>
        <v>1245275.5091061681</v>
      </c>
      <c r="AH60" s="37">
        <f>IF(AH42&lt;&gt;0,AH45*AH52/AH42,0)</f>
        <v>0</v>
      </c>
      <c r="AI60" s="37">
        <f>IF(AI42&lt;&gt;0,AI45*AI52/AI42,0)</f>
        <v>0</v>
      </c>
      <c r="AJ60" s="37">
        <f>IF(AJ42&lt;&gt;0,AJ45*AJ52/AJ42,0)</f>
        <v>678278.30019131547</v>
      </c>
      <c r="AK60" s="37">
        <f>IF(AK42&lt;&gt;0,AK45*AK52/AK42,0)</f>
        <v>0</v>
      </c>
      <c r="AL60" s="37">
        <f>IF(AL42&lt;&gt;0,AL45*AL52/AL42,0)</f>
        <v>0</v>
      </c>
      <c r="AM60" s="37">
        <f>IF(AM42&lt;&gt;0,AM45*AM52/AM42,0)</f>
        <v>1020821.1149163544</v>
      </c>
      <c r="AN60" s="37">
        <f>IF(AN42&lt;&gt;0,AN45*AN52/AN42,0)</f>
        <v>0</v>
      </c>
      <c r="AO60" s="37">
        <f>IF(AO42&lt;&gt;0,AO45*AO52/AO42,0)</f>
        <v>3589307.537537538</v>
      </c>
      <c r="AP60" s="37">
        <f>IF(AP42&lt;&gt;0,AP45*AP52/AP42,0)</f>
        <v>3846330.1151564498</v>
      </c>
      <c r="AQ60" s="37">
        <f>IF(AQ42&lt;&gt;0,AQ45*AQ52/AQ42,0)</f>
        <v>2363582.5221354011</v>
      </c>
      <c r="AR60" s="37">
        <f>IF(AR42&lt;&gt;0,AR45*AR52/AR42,0)</f>
        <v>0</v>
      </c>
      <c r="AS60" s="37">
        <f>IF(AS42&lt;&gt;0,AS45*AS52/AS42,0)</f>
        <v>0</v>
      </c>
      <c r="AT60" s="37">
        <f>IF(AT42&lt;&gt;0,AT45*AT52/AT42,0)</f>
        <v>0</v>
      </c>
      <c r="AU60" s="37">
        <f>IF(AU42&lt;&gt;0,AU45*AU52/AU42,0)</f>
        <v>0</v>
      </c>
      <c r="AV60" s="37">
        <f>IF(AV42&lt;&gt;0,AV45*AV52/AV42,0)</f>
        <v>0</v>
      </c>
      <c r="AW60" s="26">
        <f>IF(AW42&lt;&gt;0,AW45*AW52/AW42,0)</f>
        <v>0</v>
      </c>
      <c r="AX60" s="26">
        <f>IF(AX42&lt;&gt;0,AX45*AX52/AX42,0)</f>
        <v>0</v>
      </c>
      <c r="AY60" s="26">
        <f>IF(AY42&lt;&gt;0,AY45*AY52/AY42,0)</f>
        <v>0</v>
      </c>
      <c r="AZ60" s="26">
        <f>IF(AZ42&lt;&gt;0,AZ45*AZ52/AZ42,0)</f>
        <v>0</v>
      </c>
      <c r="BA60" s="26">
        <f>IF(BA42&lt;&gt;0,BA45*BA52/BA42,0)</f>
        <v>0</v>
      </c>
      <c r="BB60" s="26">
        <f>IF(BB42&lt;&gt;0,BB45*BB52/BB42,0)</f>
        <v>0</v>
      </c>
      <c r="BC60" s="26">
        <f>IF(BC42&lt;&gt;0,BC45*BC52/BC42,0)</f>
        <v>0</v>
      </c>
      <c r="BD60" s="26">
        <f>IF(BD42&lt;&gt;0,BD45*BD52/BD42,0)</f>
        <v>0</v>
      </c>
      <c r="BE60" s="26">
        <f>IF(BE42&lt;&gt;0,BE45*BE52/BE42,0)</f>
        <v>0</v>
      </c>
      <c r="BF60" s="26">
        <f>IF(BF42&lt;&gt;0,BF45*BF52/BF42,0)</f>
        <v>0</v>
      </c>
      <c r="BG60" s="26">
        <f>IF(BG42&lt;&gt;0,BG45*BG52/BG42,0)</f>
        <v>0</v>
      </c>
      <c r="BH60" s="26">
        <f>IF(BH42&lt;&gt;0,BH45*BH52/BH42,0)</f>
        <v>0</v>
      </c>
      <c r="BI60" s="26">
        <f>IF(BI42&lt;&gt;0,BI45*BI52/BI42,0)</f>
        <v>0</v>
      </c>
      <c r="BJ60" s="26">
        <f>IF(BJ42&lt;&gt;0,BJ45*BJ52/BJ42,0)</f>
        <v>3815800</v>
      </c>
      <c r="BK60" s="26">
        <f>IF(BK42&lt;&gt;0,BK45*BK52/BK42,0)</f>
        <v>2742619.0418639742</v>
      </c>
      <c r="BL60" s="26">
        <f>IF(BL42&lt;&gt;0,BL45*BL52/BL42,0)</f>
        <v>0</v>
      </c>
      <c r="BM60" s="26">
        <f>IF(BM42&lt;&gt;0,BM45*BM52/BM42,0)</f>
        <v>0</v>
      </c>
      <c r="BN60" s="26">
        <f>IF(BN42&lt;&gt;0,BN45*BN52/BN42,0)</f>
        <v>0</v>
      </c>
      <c r="BO60" s="26">
        <f>IF(BO42&lt;&gt;0,BO45*BO52/BO42,0)</f>
        <v>0</v>
      </c>
      <c r="BP60" s="26">
        <f>IF(BP42&lt;&gt;0,BP45*BP52/BP42,0)</f>
        <v>9871363.424128186</v>
      </c>
      <c r="BQ60" s="26">
        <f>IF(BQ42&lt;&gt;0,BQ45*BQ52/BQ42,0)</f>
        <v>10013476.197194241</v>
      </c>
      <c r="BR60" s="26">
        <f>IF(BR42&lt;&gt;0,BR45*BR52/BR42,0)</f>
        <v>9953623.3580978177</v>
      </c>
      <c r="BS60" s="26">
        <f>IF(BS42&lt;&gt;0,BS45*BS52/BS42,0)</f>
        <v>0</v>
      </c>
      <c r="BT60" s="26">
        <f>IF(BT42&lt;&gt;0,BT45*BT52/BT42,0)</f>
        <v>0</v>
      </c>
      <c r="BU60" s="26">
        <f>IF(BU42&lt;&gt;0,BU45*BU52/BU42,0)</f>
        <v>0</v>
      </c>
      <c r="BV60" s="26">
        <f>IF(BV42&lt;&gt;0,BV45*BV52/BV42,0)</f>
        <v>0</v>
      </c>
      <c r="BW60" s="26">
        <f>IF(BW42&lt;&gt;0,BW45*BW52/BW42,0)</f>
        <v>0</v>
      </c>
      <c r="BX60" s="26">
        <f>IF(BX42&lt;&gt;0,BX45*BX52/BX42,0)</f>
        <v>3539836.3227764186</v>
      </c>
      <c r="BY60" s="26">
        <f>IF(BY42&lt;&gt;0,BY45*BY52/BY42,0)</f>
        <v>0</v>
      </c>
      <c r="BZ60" s="26">
        <f>IF(BZ42&lt;&gt;0,BZ45*BZ52/BZ42,0)</f>
        <v>0</v>
      </c>
      <c r="CA60" s="26">
        <f>IF(CA42&lt;&gt;0,CA45*CA52/CA42,0)</f>
        <v>0</v>
      </c>
      <c r="CB60" s="26">
        <f>IF(CB42&lt;&gt;0,CB45*CB52/CB42,0)</f>
        <v>3701502.4544179523</v>
      </c>
      <c r="CC60" s="26">
        <f>IF(CC42&lt;&gt;0,CC45*CC52/CC42,0)</f>
        <v>0</v>
      </c>
      <c r="CD60" s="26">
        <f>IF(CD42&lt;&gt;0,CD45*CD52/CD42,0)</f>
        <v>0</v>
      </c>
      <c r="CE60" s="26">
        <f>IF(CE42&lt;&gt;0,CE45*CE52/CE42,0)</f>
        <v>0</v>
      </c>
      <c r="CF60" s="26">
        <f>IF(CF42&lt;&gt;0,CF45*CF52/CF42,0)</f>
        <v>2027741.3154605576</v>
      </c>
      <c r="CG60" s="26">
        <f>IF(CG42&lt;&gt;0,CG45*CG52/CG42,0)</f>
        <v>0</v>
      </c>
      <c r="CH60" s="26">
        <f>IF(CH42&lt;&gt;0,CH45*CH52/CH42,0)</f>
        <v>0</v>
      </c>
      <c r="CI60" s="26">
        <f>IF(CI42&lt;&gt;0,CI45*CI52/CI42,0)</f>
        <v>0</v>
      </c>
      <c r="CJ60" s="26">
        <f>IF(CJ42&lt;&gt;0,CJ45*CJ52/CJ42,0)</f>
        <v>3240176.8953922652</v>
      </c>
      <c r="CK60" s="26">
        <f>IF(CK42&lt;&gt;0,CK45*CK52/CK42,0)</f>
        <v>0</v>
      </c>
      <c r="CL60" s="26">
        <f>IF(CL42&lt;&gt;0,CL45*CL52/CL42,0)</f>
        <v>5607217.7777777771</v>
      </c>
      <c r="CM60" s="26">
        <f>IF(CM42&lt;&gt;0,CM45*CM52/CM42,0)</f>
        <v>0</v>
      </c>
      <c r="CN60" s="26">
        <f>IF(CN42&lt;&gt;0,CN45*CN52/CN42,0)</f>
        <v>3300064.7327973978</v>
      </c>
      <c r="CO60" s="26">
        <f>IF(CO42&lt;&gt;0,CO45*CO52/CO42,0)</f>
        <v>2826046.6107919435</v>
      </c>
      <c r="CP60" s="26">
        <f>IF(CP42&lt;&gt;0,CP45*CP52/CP42,0)</f>
        <v>0</v>
      </c>
    </row>
    <row r="61" spans="2:94" x14ac:dyDescent="0.35">
      <c r="B61" s="6" t="s">
        <v>135</v>
      </c>
      <c r="C61" s="15" t="s">
        <v>136</v>
      </c>
      <c r="D61" s="6"/>
      <c r="E61" s="23">
        <f>IF(E24&lt;&gt;0,1/E24,0)</f>
        <v>0</v>
      </c>
      <c r="F61" s="23">
        <f>IF(F24&lt;&gt;0,1/F24,0)</f>
        <v>0</v>
      </c>
      <c r="G61" s="23">
        <f>IF(G24&lt;&gt;0,1/G24,0)</f>
        <v>0</v>
      </c>
      <c r="H61" s="23">
        <f>IF(H24&lt;&gt;0,1/H24,0)</f>
        <v>0</v>
      </c>
      <c r="I61" s="23">
        <f>IF(I24&lt;&gt;0,1/I24,0)</f>
        <v>0</v>
      </c>
      <c r="J61" s="23">
        <f>IF(J24&lt;&gt;0,1/J24,0)</f>
        <v>0</v>
      </c>
      <c r="K61" s="23">
        <f>IF(K24&lt;&gt;0,1/K24,0)</f>
        <v>0</v>
      </c>
      <c r="L61" s="23">
        <f>IF(L24&lt;&gt;0,1/L24,0)</f>
        <v>0</v>
      </c>
      <c r="M61" s="23">
        <f>IF(M24&lt;&gt;0,1/M24,0)</f>
        <v>26.249999999999996</v>
      </c>
      <c r="N61" s="23">
        <f>IF(N24&lt;&gt;0,1/N24,0)</f>
        <v>0</v>
      </c>
      <c r="O61" s="23">
        <f>IF(O24&lt;&gt;0,1/O24,0)</f>
        <v>15.374999999999998</v>
      </c>
      <c r="P61" s="23">
        <f>IF(P24&lt;&gt;0,1/P24,0)</f>
        <v>22</v>
      </c>
      <c r="Q61" s="23">
        <f>IF(Q24&lt;&gt;0,1/Q24,0)</f>
        <v>14</v>
      </c>
      <c r="R61" s="23">
        <f>IF(R24&lt;&gt;0,1/R24,0)</f>
        <v>0</v>
      </c>
      <c r="S61" s="23">
        <f>IF(S24&lt;&gt;0,1/S24,0)</f>
        <v>0</v>
      </c>
      <c r="T61" s="23">
        <f>IF(T24&lt;&gt;0,1/T24,0)</f>
        <v>0</v>
      </c>
      <c r="U61" s="23">
        <f>IF(U24&lt;&gt;0,1/U24,0)</f>
        <v>0</v>
      </c>
      <c r="V61" s="23">
        <f>IF(V24&lt;&gt;0,1/V24,0)</f>
        <v>0</v>
      </c>
      <c r="W61" s="23">
        <f>IF(W24&lt;&gt;0,1/W24,0)</f>
        <v>0</v>
      </c>
      <c r="X61" s="23">
        <f>IF(X24&lt;&gt;0,1/X24,0)</f>
        <v>21.363636363636363</v>
      </c>
      <c r="Y61" s="23">
        <f>IF(Y24&lt;&gt;0,1/Y24,0)</f>
        <v>0</v>
      </c>
      <c r="Z61" s="23">
        <f>IF(Z24&lt;&gt;0,1/Z24,0)</f>
        <v>0</v>
      </c>
      <c r="AA61" s="37">
        <f>IF(AA24&lt;&gt;0,1/AA24,0)</f>
        <v>0</v>
      </c>
      <c r="AB61" s="37">
        <f>IF(AB24&lt;&gt;0,1/AB24,0)</f>
        <v>0</v>
      </c>
      <c r="AC61" s="37">
        <f>IF(AC24&lt;&gt;0,1/AC24,0)</f>
        <v>0</v>
      </c>
      <c r="AD61" s="37">
        <f>IF(AD24&lt;&gt;0,1/AD24,0)</f>
        <v>40.5</v>
      </c>
      <c r="AE61" s="37">
        <f>IF(AE24&lt;&gt;0,1/AE24,0)</f>
        <v>0</v>
      </c>
      <c r="AF61" s="37">
        <f>IF(AF24&lt;&gt;0,1/AF24,0)</f>
        <v>28.72727272727273</v>
      </c>
      <c r="AG61" s="37">
        <f>IF(AG24&lt;&gt;0,1/AG24,0)</f>
        <v>44.857142857142861</v>
      </c>
      <c r="AH61" s="37">
        <f>IF(AH24&lt;&gt;0,1/AH24,0)</f>
        <v>0</v>
      </c>
      <c r="AI61" s="37">
        <f>IF(AI24&lt;&gt;0,1/AI24,0)</f>
        <v>0</v>
      </c>
      <c r="AJ61" s="37">
        <f>IF(AJ24&lt;&gt;0,1/AJ24,0)</f>
        <v>24.2</v>
      </c>
      <c r="AK61" s="37">
        <f>IF(AK24&lt;&gt;0,1/AK24,0)</f>
        <v>0</v>
      </c>
      <c r="AL61" s="37">
        <f>IF(AL24&lt;&gt;0,1/AL24,0)</f>
        <v>0</v>
      </c>
      <c r="AM61" s="37">
        <f>IF(AM24&lt;&gt;0,1/AM24,0)</f>
        <v>35.727272727272727</v>
      </c>
      <c r="AN61" s="37">
        <f>IF(AN24&lt;&gt;0,1/AN24,0)</f>
        <v>0</v>
      </c>
      <c r="AO61" s="37">
        <f>IF(AO24&lt;&gt;0,1/AO24,0)</f>
        <v>125.5</v>
      </c>
      <c r="AP61" s="37">
        <f>IF(AP24&lt;&gt;0,1/AP24,0)</f>
        <v>134</v>
      </c>
      <c r="AQ61" s="37">
        <f>IF(AQ24&lt;&gt;0,1/AQ24,0)</f>
        <v>79</v>
      </c>
      <c r="AR61" s="37">
        <f>IF(AR24&lt;&gt;0,1/AR24,0)</f>
        <v>0</v>
      </c>
      <c r="AS61" s="37">
        <f>IF(AS24&lt;&gt;0,1/AS24,0)</f>
        <v>0</v>
      </c>
      <c r="AT61" s="37">
        <f>IF(AT24&lt;&gt;0,1/AT24,0)</f>
        <v>75.333333333333329</v>
      </c>
      <c r="AU61" s="37">
        <f>IF(AU24&lt;&gt;0,1/AU24,0)</f>
        <v>74.333333333333329</v>
      </c>
      <c r="AV61" s="37">
        <f>IF(AV24&lt;&gt;0,1/AV24,0)</f>
        <v>0</v>
      </c>
      <c r="AW61" s="26">
        <f>IF(AW24&lt;&gt;0,1/AW24,0)</f>
        <v>0</v>
      </c>
      <c r="AX61" s="26">
        <f>IF(AX24&lt;&gt;0,1/AX24,0)</f>
        <v>0</v>
      </c>
      <c r="AY61" s="26">
        <f>IF(AY24&lt;&gt;0,1/AY24,0)</f>
        <v>62.181818181818187</v>
      </c>
      <c r="AZ61" s="26">
        <f>IF(AZ24&lt;&gt;0,1/AZ24,0)</f>
        <v>168.25</v>
      </c>
      <c r="BA61" s="26">
        <f>IF(BA24&lt;&gt;0,1/BA24,0)</f>
        <v>95.571428571428569</v>
      </c>
      <c r="BB61" s="26">
        <f>IF(BB24&lt;&gt;0,1/BB24,0)</f>
        <v>0</v>
      </c>
      <c r="BC61" s="26">
        <f>IF(BC24&lt;&gt;0,1/BC24,0)</f>
        <v>0</v>
      </c>
      <c r="BD61" s="26">
        <f>IF(BD24&lt;&gt;0,1/BD24,0)</f>
        <v>0</v>
      </c>
      <c r="BE61" s="26">
        <f>IF(BE24&lt;&gt;0,1/BE24,0)</f>
        <v>0</v>
      </c>
      <c r="BF61" s="26">
        <f>IF(BF24&lt;&gt;0,1/BF24,0)</f>
        <v>0</v>
      </c>
      <c r="BG61" s="26">
        <f>IF(BG24&lt;&gt;0,1/BG24,0)</f>
        <v>77.111111111111114</v>
      </c>
      <c r="BH61" s="26">
        <f>IF(BH24&lt;&gt;0,1/BH24,0)</f>
        <v>0</v>
      </c>
      <c r="BI61" s="26">
        <f>IF(BI24&lt;&gt;0,1/BI24,0)</f>
        <v>0</v>
      </c>
      <c r="BJ61" s="26">
        <f>IF(BJ24&lt;&gt;0,1/BJ24,0)</f>
        <v>142.6</v>
      </c>
      <c r="BK61" s="26">
        <f>IF(BK24&lt;&gt;0,1/BK24,0)</f>
        <v>101.85714285714286</v>
      </c>
      <c r="BL61" s="26">
        <f>IF(BL24&lt;&gt;0,1/BL24,0)</f>
        <v>0</v>
      </c>
      <c r="BM61" s="26">
        <f>IF(BM24&lt;&gt;0,1/BM24,0)</f>
        <v>0</v>
      </c>
      <c r="BN61" s="26">
        <f>IF(BN24&lt;&gt;0,1/BN24,0)</f>
        <v>79.777777777777786</v>
      </c>
      <c r="BO61" s="26">
        <f>IF(BO24&lt;&gt;0,1/BO24,0)</f>
        <v>64.454545454545453</v>
      </c>
      <c r="BP61" s="26">
        <f>IF(BP24&lt;&gt;0,1/BP24,0)</f>
        <v>349</v>
      </c>
      <c r="BQ61" s="26">
        <f>IF(BQ24&lt;&gt;0,1/BQ24,0)</f>
        <v>355</v>
      </c>
      <c r="BR61" s="26">
        <f>IF(BR24&lt;&gt;0,1/BR24,0)</f>
        <v>360.5</v>
      </c>
      <c r="BS61" s="26">
        <f>IF(BS24&lt;&gt;0,1/BS24,0)</f>
        <v>0</v>
      </c>
      <c r="BT61" s="26">
        <f>IF(BT24&lt;&gt;0,1/BT24,0)</f>
        <v>0</v>
      </c>
      <c r="BU61" s="26">
        <f>IF(BU24&lt;&gt;0,1/BU24,0)</f>
        <v>0</v>
      </c>
      <c r="BV61" s="26">
        <f>IF(BV24&lt;&gt;0,1/BV24,0)</f>
        <v>0</v>
      </c>
      <c r="BW61" s="26">
        <f>IF(BW24&lt;&gt;0,1/BW24,0)</f>
        <v>0</v>
      </c>
      <c r="BX61" s="26">
        <f>IF(BX24&lt;&gt;0,1/BX24,0)</f>
        <v>124</v>
      </c>
      <c r="BY61" s="26">
        <f>IF(BY24&lt;&gt;0,1/BY24,0)</f>
        <v>0</v>
      </c>
      <c r="BZ61" s="26">
        <f>IF(BZ24&lt;&gt;0,1/BZ24,0)</f>
        <v>0</v>
      </c>
      <c r="CA61" s="26">
        <f>IF(CA24&lt;&gt;0,1/CA24,0)</f>
        <v>98.249999999999986</v>
      </c>
      <c r="CB61" s="26">
        <f>IF(CB24&lt;&gt;0,1/CB24,0)</f>
        <v>129.66666666666666</v>
      </c>
      <c r="CC61" s="26">
        <f>IF(CC24&lt;&gt;0,1/CC24,0)</f>
        <v>64.583333333333329</v>
      </c>
      <c r="CD61" s="26">
        <f>IF(CD24&lt;&gt;0,1/CD24,0)</f>
        <v>0</v>
      </c>
      <c r="CE61" s="26">
        <f>IF(CE24&lt;&gt;0,1/CE24,0)</f>
        <v>0</v>
      </c>
      <c r="CF61" s="26">
        <f>IF(CF24&lt;&gt;0,1/CF24,0)</f>
        <v>71.181818181818187</v>
      </c>
      <c r="CG61" s="26">
        <f>IF(CG24&lt;&gt;0,1/CG24,0)</f>
        <v>0</v>
      </c>
      <c r="CH61" s="26">
        <f>IF(CH24&lt;&gt;0,1/CH24,0)</f>
        <v>0</v>
      </c>
      <c r="CI61" s="26">
        <f>IF(CI24&lt;&gt;0,1/CI24,0)</f>
        <v>61.384615384615387</v>
      </c>
      <c r="CJ61" s="26">
        <f>IF(CJ24&lt;&gt;0,1/CJ24,0)</f>
        <v>112.14285714285715</v>
      </c>
      <c r="CK61" s="26">
        <f>IF(CK24&lt;&gt;0,1/CK24,0)</f>
        <v>0</v>
      </c>
      <c r="CL61" s="26">
        <f>IF(CL24&lt;&gt;0,1/CL24,0)</f>
        <v>196.00000000000003</v>
      </c>
      <c r="CM61" s="26">
        <f>IF(CM24&lt;&gt;0,1/CM24,0)</f>
        <v>196.00000000000003</v>
      </c>
      <c r="CN61" s="26">
        <f>IF(CN24&lt;&gt;0,1/CN24,0)</f>
        <v>111.42857142857143</v>
      </c>
      <c r="CO61" s="26">
        <f>IF(CO24&lt;&gt;0,1/CO24,0)</f>
        <v>97.625</v>
      </c>
      <c r="CP61" s="26">
        <f>IF(CP24&lt;&gt;0,1/CP24,0)</f>
        <v>390.99999999999994</v>
      </c>
    </row>
    <row r="62" spans="2:94" x14ac:dyDescent="0.35">
      <c r="B62" s="6" t="s">
        <v>106</v>
      </c>
      <c r="C62" s="15" t="s">
        <v>126</v>
      </c>
      <c r="D62" s="6"/>
      <c r="E62" s="23">
        <f>IF(E15&lt;&gt;0,E66/E15*1000,0)</f>
        <v>0</v>
      </c>
      <c r="F62" s="23">
        <f>IF(F15&lt;&gt;0,F66/F15*1000,0)</f>
        <v>37615.38461538461</v>
      </c>
      <c r="G62" s="23">
        <f>IF(G15&lt;&gt;0,G66/G15*1000,0)</f>
        <v>0</v>
      </c>
      <c r="H62" s="23">
        <f>IF(H15&lt;&gt;0,H66/H15*1000,0)</f>
        <v>0</v>
      </c>
      <c r="I62" s="23">
        <f>IF(I15&lt;&gt;0,I66/I15*1000,0)</f>
        <v>0</v>
      </c>
      <c r="J62" s="23">
        <f>IF(J15&lt;&gt;0,J66/J15*1000,0)</f>
        <v>30562.5</v>
      </c>
      <c r="K62" s="23">
        <f>IF(K15&lt;&gt;0,K66/K15*1000,0)</f>
        <v>133363.63636363638</v>
      </c>
      <c r="L62" s="23">
        <f>IF(L15&lt;&gt;0,L66/L15*1000,0)</f>
        <v>209571.42857142858</v>
      </c>
      <c r="M62" s="23">
        <f>IF(M15&lt;&gt;0,M66/M15*1000,0)</f>
        <v>0</v>
      </c>
      <c r="N62" s="23">
        <f>IF(N15&lt;&gt;0,N66/N15*1000,0)</f>
        <v>66681.818181818191</v>
      </c>
      <c r="O62" s="23">
        <f>IF(O15&lt;&gt;0,O66/O15*1000,0)</f>
        <v>86294.117647058825</v>
      </c>
      <c r="P62" s="23">
        <f>IF(P15&lt;&gt;0,P66/P15*1000,0)</f>
        <v>0</v>
      </c>
      <c r="Q62" s="23">
        <f>IF(Q15&lt;&gt;0,Q66/Q15*1000,0)</f>
        <v>63782.608695652169</v>
      </c>
      <c r="R62" s="23">
        <f>IF(R15&lt;&gt;0,R66/R15*1000,0)</f>
        <v>81500</v>
      </c>
      <c r="S62" s="23">
        <f>IF(S15&lt;&gt;0,S66/S15*1000,0)</f>
        <v>133363.63636363638</v>
      </c>
      <c r="T62" s="23">
        <f>IF(T15&lt;&gt;0,T66/T15*1000,0)</f>
        <v>43147.058823529413</v>
      </c>
      <c r="U62" s="23">
        <f>IF(U15&lt;&gt;0,U66/U15*1000,0)</f>
        <v>0</v>
      </c>
      <c r="V62" s="23">
        <f>IF(V15&lt;&gt;0,V66/V15*1000,0)</f>
        <v>0</v>
      </c>
      <c r="W62" s="23">
        <f>IF(W15&lt;&gt;0,W66/W15*1000,0)</f>
        <v>45843.75</v>
      </c>
      <c r="X62" s="23">
        <f>IF(X15&lt;&gt;0,X66/X15*1000,0)</f>
        <v>33340.909090909096</v>
      </c>
      <c r="Y62" s="23">
        <f>IF(Y15&lt;&gt;0,Y66/Y15*1000,0)</f>
        <v>0</v>
      </c>
      <c r="Z62" s="23">
        <f>IF(Z15&lt;&gt;0,Z66/Z15*1000,0)</f>
        <v>0</v>
      </c>
      <c r="AA62" s="37">
        <f>IF(AA15&lt;&gt;0,AA66/AA15*1000,0)</f>
        <v>0</v>
      </c>
      <c r="AB62" s="37">
        <f>IF(AB15&lt;&gt;0,AB66/AB15*1000,0)</f>
        <v>52392.857142857145</v>
      </c>
      <c r="AC62" s="37">
        <f>IF(AC15&lt;&gt;0,AC66/AC15*1000,0)</f>
        <v>52392.857142857145</v>
      </c>
      <c r="AD62" s="37">
        <f>IF(AD15&lt;&gt;0,AD66/AD15*1000,0)</f>
        <v>0</v>
      </c>
      <c r="AE62" s="37">
        <f>IF(AE15&lt;&gt;0,AE66/AE15*1000,0)</f>
        <v>0</v>
      </c>
      <c r="AF62" s="37">
        <f>IF(AF15&lt;&gt;0,AF66/AF15*1000,0)</f>
        <v>163000</v>
      </c>
      <c r="AG62" s="37">
        <f>IF(AG15&lt;&gt;0,AG66/AG15*1000,0)</f>
        <v>50586.206896551725</v>
      </c>
      <c r="AH62" s="37">
        <f>IF(AH15&lt;&gt;0,AH66/AH15*1000,0)</f>
        <v>97800</v>
      </c>
      <c r="AI62" s="37">
        <f>IF(AI15&lt;&gt;0,AI66/AI15*1000,0)</f>
        <v>122250</v>
      </c>
      <c r="AJ62" s="37">
        <f>IF(AJ15&lt;&gt;0,AJ66/AJ15*1000,0)</f>
        <v>122250</v>
      </c>
      <c r="AK62" s="37">
        <f>IF(AK15&lt;&gt;0,AK66/AK15*1000,0)</f>
        <v>44454.545454545456</v>
      </c>
      <c r="AL62" s="37">
        <f>IF(AL15&lt;&gt;0,AL66/AL15*1000,0)</f>
        <v>0</v>
      </c>
      <c r="AM62" s="37">
        <f>IF(AM15&lt;&gt;0,AM66/AM15*1000,0)</f>
        <v>37615.38461538461</v>
      </c>
      <c r="AN62" s="37">
        <f>IF(AN15&lt;&gt;0,AN66/AN15*1000,0)</f>
        <v>18111.111111111109</v>
      </c>
      <c r="AO62" s="37">
        <f>IF(AO15&lt;&gt;0,AO66/AO15*1000,0)</f>
        <v>38605.26315789474</v>
      </c>
      <c r="AP62" s="37">
        <f>IF(AP15&lt;&gt;0,AP66/AP15*1000,0)</f>
        <v>69857.142857142855</v>
      </c>
      <c r="AQ62" s="37">
        <f>IF(AQ15&lt;&gt;0,AQ66/AQ15*1000,0)</f>
        <v>30562.5</v>
      </c>
      <c r="AR62" s="37">
        <f>IF(AR15&lt;&gt;0,AR66/AR15*1000,0)</f>
        <v>44454.545454545456</v>
      </c>
      <c r="AS62" s="37">
        <f>IF(AS15&lt;&gt;0,AS66/AS15*1000,0)</f>
        <v>28764.705882352941</v>
      </c>
      <c r="AT62" s="37">
        <f>IF(AT15&lt;&gt;0,AT66/AT15*1000,0)</f>
        <v>0</v>
      </c>
      <c r="AU62" s="37">
        <f>IF(AU15&lt;&gt;0,AU66/AU15*1000,0)</f>
        <v>0</v>
      </c>
      <c r="AV62" s="37">
        <f>IF(AV15&lt;&gt;0,AV66/AV15*1000,0)</f>
        <v>133363.63636363638</v>
      </c>
      <c r="AW62" s="26">
        <f>IF(AW15&lt;&gt;0,AW66/AW15*1000,0)</f>
        <v>112846.15384615384</v>
      </c>
      <c r="AX62" s="26">
        <f>IF(AX15&lt;&gt;0,AX66/AX15*1000,0)</f>
        <v>0</v>
      </c>
      <c r="AY62" s="26">
        <f>IF(AY15&lt;&gt;0,AY66/AY15*1000,0)</f>
        <v>0</v>
      </c>
      <c r="AZ62" s="26">
        <f>IF(AZ15&lt;&gt;0,AZ66/AZ15*1000,0)</f>
        <v>0</v>
      </c>
      <c r="BA62" s="26">
        <f>IF(BA15&lt;&gt;0,BA66/BA15*1000,0)</f>
        <v>0</v>
      </c>
      <c r="BB62" s="26">
        <f>IF(BB15&lt;&gt;0,BB66/BB15*1000,0)</f>
        <v>163000</v>
      </c>
      <c r="BC62" s="26">
        <f>IF(BC15&lt;&gt;0,BC66/BC15*1000,0)</f>
        <v>63782.608695652169</v>
      </c>
      <c r="BD62" s="26">
        <f>IF(BD15&lt;&gt;0,BD66/BD15*1000,0)</f>
        <v>0</v>
      </c>
      <c r="BE62" s="26">
        <f>IF(BE15&lt;&gt;0,BE66/BE15*1000,0)</f>
        <v>0</v>
      </c>
      <c r="BF62" s="26">
        <f>IF(BF15&lt;&gt;0,BF66/BF15*1000,0)</f>
        <v>0</v>
      </c>
      <c r="BG62" s="26">
        <f>IF(BG15&lt;&gt;0,BG66/BG15*1000,0)</f>
        <v>0</v>
      </c>
      <c r="BH62" s="26">
        <f>IF(BH15&lt;&gt;0,BH66/BH15*1000,0)</f>
        <v>86294.117647058825</v>
      </c>
      <c r="BI62" s="26">
        <f>IF(BI15&lt;&gt;0,BI66/BI15*1000,0)</f>
        <v>133363.63636363638</v>
      </c>
      <c r="BJ62" s="26">
        <f>IF(BJ15&lt;&gt;0,BJ66/BJ15*1000,0)</f>
        <v>293400</v>
      </c>
      <c r="BK62" s="26">
        <f>IF(BK15&lt;&gt;0,BK66/BK15*1000,0)</f>
        <v>489000</v>
      </c>
      <c r="BL62" s="26">
        <f>IF(BL15&lt;&gt;0,BL66/BL15*1000,0)</f>
        <v>163000</v>
      </c>
      <c r="BM62" s="26">
        <f>IF(BM15&lt;&gt;0,BM66/BM15*1000,0)</f>
        <v>0</v>
      </c>
      <c r="BN62" s="26">
        <f>IF(BN15&lt;&gt;0,BN66/BN15*1000,0)</f>
        <v>0</v>
      </c>
      <c r="BO62" s="26">
        <f>IF(BO15&lt;&gt;0,BO66/BO15*1000,0)</f>
        <v>0</v>
      </c>
      <c r="BP62" s="26">
        <f>IF(BP15&lt;&gt;0,BP66/BP15*1000,0)</f>
        <v>104785.71428571429</v>
      </c>
      <c r="BQ62" s="26">
        <f>IF(BQ15&lt;&gt;0,BQ66/BQ15*1000,0)</f>
        <v>112846.15384615384</v>
      </c>
      <c r="BR62" s="26">
        <f>IF(BR15&lt;&gt;0,BR66/BR15*1000,0)</f>
        <v>104785.71428571429</v>
      </c>
      <c r="BS62" s="26">
        <f>IF(BS15&lt;&gt;0,BS66/BS15*1000,0)</f>
        <v>733500</v>
      </c>
      <c r="BT62" s="26">
        <f>IF(BT15&lt;&gt;0,BT66/BT15*1000,0)</f>
        <v>183375</v>
      </c>
      <c r="BU62" s="26">
        <f>IF(BU15&lt;&gt;0,BU66/BU15*1000,0)</f>
        <v>0</v>
      </c>
      <c r="BV62" s="26">
        <f>IF(BV15&lt;&gt;0,BV66/BV15*1000,0)</f>
        <v>0</v>
      </c>
      <c r="BW62" s="26">
        <f>IF(BW15&lt;&gt;0,BW66/BW15*1000,0)</f>
        <v>1467000</v>
      </c>
      <c r="BX62" s="26">
        <f>IF(BX15&lt;&gt;0,BX66/BX15*1000,0)</f>
        <v>81500</v>
      </c>
      <c r="BY62" s="26">
        <f>IF(BY15&lt;&gt;0,BY66/BY15*1000,0)</f>
        <v>77210.526315789481</v>
      </c>
      <c r="BZ62" s="26">
        <f>IF(BZ15&lt;&gt;0,BZ66/BZ15*1000,0)</f>
        <v>133363.63636363638</v>
      </c>
      <c r="CA62" s="26">
        <f>IF(CA15&lt;&gt;0,CA66/CA15*1000,0)</f>
        <v>0</v>
      </c>
      <c r="CB62" s="26">
        <f>IF(CB15&lt;&gt;0,CB66/CB15*1000,0)</f>
        <v>489000</v>
      </c>
      <c r="CC62" s="26">
        <f>IF(CC15&lt;&gt;0,CC66/CC15*1000,0)</f>
        <v>0</v>
      </c>
      <c r="CD62" s="26">
        <f>IF(CD15&lt;&gt;0,CD66/CD15*1000,0)</f>
        <v>183375</v>
      </c>
      <c r="CE62" s="26">
        <f>IF(CE15&lt;&gt;0,CE66/CE15*1000,0)</f>
        <v>122250</v>
      </c>
      <c r="CF62" s="26">
        <f>IF(CF15&lt;&gt;0,CF66/CF15*1000,0)</f>
        <v>122250</v>
      </c>
      <c r="CG62" s="26">
        <f>IF(CG15&lt;&gt;0,CG66/CG15*1000,0)</f>
        <v>209571.42857142858</v>
      </c>
      <c r="CH62" s="26">
        <f>IF(CH15&lt;&gt;0,CH66/CH15*1000,0)</f>
        <v>209571.42857142858</v>
      </c>
      <c r="CI62" s="26">
        <f>IF(CI15&lt;&gt;0,CI66/CI15*1000,0)</f>
        <v>0</v>
      </c>
      <c r="CJ62" s="26">
        <f>IF(CJ15&lt;&gt;0,CJ66/CJ15*1000,0)</f>
        <v>244500</v>
      </c>
      <c r="CK62" s="26">
        <f>IF(CK15&lt;&gt;0,CK66/CK15*1000,0)</f>
        <v>0</v>
      </c>
      <c r="CL62" s="26">
        <f>IF(CL15&lt;&gt;0,CL66/CL15*1000,0)</f>
        <v>366750</v>
      </c>
      <c r="CM62" s="26">
        <f>IF(CM15&lt;&gt;0,CM66/CM15*1000,0)</f>
        <v>0</v>
      </c>
      <c r="CN62" s="26">
        <f>IF(CN15&lt;&gt;0,CN66/CN15*1000,0)</f>
        <v>183375</v>
      </c>
      <c r="CO62" s="26">
        <f>IF(CO15&lt;&gt;0,CO66/CO15*1000,0)</f>
        <v>163000</v>
      </c>
      <c r="CP62" s="26">
        <f>IF(CP15&lt;&gt;0,CP66/CP15*1000,0)</f>
        <v>0</v>
      </c>
    </row>
    <row r="63" spans="2:94" x14ac:dyDescent="0.35">
      <c r="B63" s="6" t="s">
        <v>108</v>
      </c>
      <c r="C63" s="15" t="s">
        <v>131</v>
      </c>
      <c r="D63" s="6"/>
      <c r="E63" s="23">
        <f>IF(E62&lt;&gt;0,E60/E62,0)</f>
        <v>0</v>
      </c>
      <c r="F63" s="23">
        <f t="shared" ref="F63:BQ63" si="92">IF(F62&lt;&gt;0,F60/F62,0)</f>
        <v>0</v>
      </c>
      <c r="G63" s="23">
        <f t="shared" si="92"/>
        <v>0</v>
      </c>
      <c r="H63" s="23">
        <f t="shared" si="92"/>
        <v>0</v>
      </c>
      <c r="I63" s="23">
        <f t="shared" si="92"/>
        <v>0</v>
      </c>
      <c r="J63" s="23">
        <f t="shared" si="92"/>
        <v>0</v>
      </c>
      <c r="K63" s="23">
        <f t="shared" si="92"/>
        <v>0</v>
      </c>
      <c r="L63" s="23">
        <f t="shared" si="92"/>
        <v>0</v>
      </c>
      <c r="M63" s="23">
        <f t="shared" si="92"/>
        <v>0</v>
      </c>
      <c r="N63" s="23">
        <f t="shared" si="92"/>
        <v>0</v>
      </c>
      <c r="O63" s="23">
        <f t="shared" si="92"/>
        <v>5.3450920245398761</v>
      </c>
      <c r="P63" s="23">
        <f t="shared" si="92"/>
        <v>0</v>
      </c>
      <c r="Q63" s="23">
        <f t="shared" si="92"/>
        <v>6.5848670756646221</v>
      </c>
      <c r="R63" s="23">
        <f t="shared" si="92"/>
        <v>0</v>
      </c>
      <c r="S63" s="23">
        <f t="shared" si="92"/>
        <v>0</v>
      </c>
      <c r="T63" s="23">
        <f t="shared" si="92"/>
        <v>0</v>
      </c>
      <c r="U63" s="23">
        <f t="shared" si="92"/>
        <v>0</v>
      </c>
      <c r="V63" s="23">
        <f t="shared" si="92"/>
        <v>0</v>
      </c>
      <c r="W63" s="23">
        <f t="shared" si="92"/>
        <v>0</v>
      </c>
      <c r="X63" s="23">
        <f t="shared" si="92"/>
        <v>19.222903885480569</v>
      </c>
      <c r="Y63" s="23">
        <f t="shared" si="92"/>
        <v>0</v>
      </c>
      <c r="Z63" s="23">
        <f t="shared" si="92"/>
        <v>0</v>
      </c>
      <c r="AA63" s="37">
        <f t="shared" si="92"/>
        <v>0</v>
      </c>
      <c r="AB63" s="37">
        <f t="shared" si="92"/>
        <v>0</v>
      </c>
      <c r="AC63" s="37">
        <f t="shared" si="92"/>
        <v>0</v>
      </c>
      <c r="AD63" s="37">
        <f t="shared" si="92"/>
        <v>0</v>
      </c>
      <c r="AE63" s="37">
        <f t="shared" si="92"/>
        <v>0</v>
      </c>
      <c r="AF63" s="37">
        <f t="shared" si="92"/>
        <v>4.8060038744501066</v>
      </c>
      <c r="AG63" s="37">
        <f t="shared" si="92"/>
        <v>24.61689827135574</v>
      </c>
      <c r="AH63" s="37">
        <f t="shared" si="92"/>
        <v>0</v>
      </c>
      <c r="AI63" s="37">
        <f t="shared" si="92"/>
        <v>0</v>
      </c>
      <c r="AJ63" s="37">
        <f t="shared" si="92"/>
        <v>5.5482887541211898</v>
      </c>
      <c r="AK63" s="37">
        <f t="shared" si="92"/>
        <v>0</v>
      </c>
      <c r="AL63" s="37">
        <f t="shared" si="92"/>
        <v>0</v>
      </c>
      <c r="AM63" s="37">
        <f t="shared" si="92"/>
        <v>27.138393648083046</v>
      </c>
      <c r="AN63" s="37">
        <f t="shared" si="92"/>
        <v>0</v>
      </c>
      <c r="AO63" s="37">
        <f t="shared" si="92"/>
        <v>92.974564707857141</v>
      </c>
      <c r="AP63" s="37">
        <f t="shared" si="92"/>
        <v>55.059940298763088</v>
      </c>
      <c r="AQ63" s="37">
        <f t="shared" si="92"/>
        <v>77.336033444103109</v>
      </c>
      <c r="AR63" s="37">
        <f t="shared" si="92"/>
        <v>0</v>
      </c>
      <c r="AS63" s="37">
        <f t="shared" si="92"/>
        <v>0</v>
      </c>
      <c r="AT63" s="37">
        <f t="shared" si="92"/>
        <v>0</v>
      </c>
      <c r="AU63" s="37">
        <f t="shared" si="92"/>
        <v>0</v>
      </c>
      <c r="AV63" s="37">
        <f t="shared" si="92"/>
        <v>0</v>
      </c>
      <c r="AW63" s="26">
        <f t="shared" si="92"/>
        <v>0</v>
      </c>
      <c r="AX63" s="26">
        <f t="shared" si="92"/>
        <v>0</v>
      </c>
      <c r="AY63" s="26">
        <f t="shared" si="92"/>
        <v>0</v>
      </c>
      <c r="AZ63" s="26">
        <f t="shared" si="92"/>
        <v>0</v>
      </c>
      <c r="BA63" s="26">
        <f t="shared" si="92"/>
        <v>0</v>
      </c>
      <c r="BB63" s="26">
        <f t="shared" si="92"/>
        <v>0</v>
      </c>
      <c r="BC63" s="26">
        <f t="shared" si="92"/>
        <v>0</v>
      </c>
      <c r="BD63" s="26">
        <f t="shared" si="92"/>
        <v>0</v>
      </c>
      <c r="BE63" s="26">
        <f t="shared" si="92"/>
        <v>0</v>
      </c>
      <c r="BF63" s="26">
        <f t="shared" si="92"/>
        <v>0</v>
      </c>
      <c r="BG63" s="26">
        <f t="shared" si="92"/>
        <v>0</v>
      </c>
      <c r="BH63" s="26">
        <f t="shared" si="92"/>
        <v>0</v>
      </c>
      <c r="BI63" s="26">
        <f t="shared" si="92"/>
        <v>0</v>
      </c>
      <c r="BJ63" s="26">
        <f t="shared" si="92"/>
        <v>13.005453306066803</v>
      </c>
      <c r="BK63" s="26">
        <f t="shared" si="92"/>
        <v>5.6086278974723403</v>
      </c>
      <c r="BL63" s="26">
        <f t="shared" si="92"/>
        <v>0</v>
      </c>
      <c r="BM63" s="26">
        <f t="shared" si="92"/>
        <v>0</v>
      </c>
      <c r="BN63" s="26">
        <f t="shared" si="92"/>
        <v>0</v>
      </c>
      <c r="BO63" s="26">
        <f t="shared" si="92"/>
        <v>0</v>
      </c>
      <c r="BP63" s="26">
        <f t="shared" si="92"/>
        <v>94.205240584727065</v>
      </c>
      <c r="BQ63" s="26">
        <f t="shared" si="92"/>
        <v>88.735644555913524</v>
      </c>
      <c r="BR63" s="26">
        <f t="shared" ref="BR63:CP63" si="93">IF(BR62&lt;&gt;0,BR60/BR62,0)</f>
        <v>94.990270629427016</v>
      </c>
      <c r="BS63" s="26">
        <f t="shared" si="93"/>
        <v>0</v>
      </c>
      <c r="BT63" s="26">
        <f t="shared" si="93"/>
        <v>0</v>
      </c>
      <c r="BU63" s="26">
        <f t="shared" si="93"/>
        <v>0</v>
      </c>
      <c r="BV63" s="26">
        <f t="shared" si="93"/>
        <v>0</v>
      </c>
      <c r="BW63" s="26">
        <f t="shared" si="93"/>
        <v>0</v>
      </c>
      <c r="BX63" s="26">
        <f t="shared" si="93"/>
        <v>43.433574512594092</v>
      </c>
      <c r="BY63" s="26">
        <f t="shared" si="93"/>
        <v>0</v>
      </c>
      <c r="BZ63" s="26">
        <f t="shared" si="93"/>
        <v>0</v>
      </c>
      <c r="CA63" s="26">
        <f t="shared" si="93"/>
        <v>0</v>
      </c>
      <c r="CB63" s="26">
        <f t="shared" si="93"/>
        <v>7.5695346716113541</v>
      </c>
      <c r="CC63" s="26">
        <f t="shared" si="93"/>
        <v>0</v>
      </c>
      <c r="CD63" s="26">
        <f t="shared" si="93"/>
        <v>0</v>
      </c>
      <c r="CE63" s="26">
        <f t="shared" si="93"/>
        <v>0</v>
      </c>
      <c r="CF63" s="26">
        <f t="shared" si="93"/>
        <v>16.586841026262231</v>
      </c>
      <c r="CG63" s="26">
        <f t="shared" si="93"/>
        <v>0</v>
      </c>
      <c r="CH63" s="26">
        <f t="shared" si="93"/>
        <v>0</v>
      </c>
      <c r="CI63" s="26">
        <f t="shared" si="93"/>
        <v>0</v>
      </c>
      <c r="CJ63" s="26">
        <f t="shared" si="93"/>
        <v>13.252257240868159</v>
      </c>
      <c r="CK63" s="26">
        <f t="shared" si="93"/>
        <v>0</v>
      </c>
      <c r="CL63" s="26">
        <f t="shared" si="93"/>
        <v>15.288937362720592</v>
      </c>
      <c r="CM63" s="26">
        <f t="shared" si="93"/>
        <v>0</v>
      </c>
      <c r="CN63" s="26">
        <f t="shared" si="93"/>
        <v>17.99626302820667</v>
      </c>
      <c r="CO63" s="26">
        <f t="shared" si="93"/>
        <v>17.33770926866223</v>
      </c>
      <c r="CP63" s="26">
        <f t="shared" si="93"/>
        <v>0</v>
      </c>
    </row>
    <row r="64" spans="2:94" x14ac:dyDescent="0.35">
      <c r="B64" s="6" t="s">
        <v>127</v>
      </c>
      <c r="C64" s="15" t="s">
        <v>129</v>
      </c>
      <c r="D64" s="6" t="s">
        <v>128</v>
      </c>
      <c r="E64" s="23">
        <f>IF(E45*E52&lt;&gt;0, E62/(E45*E52),0)</f>
        <v>0</v>
      </c>
      <c r="F64" s="23">
        <f>IF(F45*F52&lt;&gt;0, F62/(F45*F52),0)</f>
        <v>1.2538461538461536</v>
      </c>
      <c r="G64" s="23">
        <f>IF(G45*G52&lt;&gt;0, G62/(G45*G52),0)</f>
        <v>0</v>
      </c>
      <c r="H64" s="23">
        <f>IF(H45*H52&lt;&gt;0, H62/(H45*H52),0)</f>
        <v>0</v>
      </c>
      <c r="I64" s="23">
        <f>IF(I45*I52&lt;&gt;0, I62/(I45*I52),0)</f>
        <v>0</v>
      </c>
      <c r="J64" s="23">
        <f>IF(J45*J52&lt;&gt;0, J62/(J45*J52),0)</f>
        <v>1.01875</v>
      </c>
      <c r="K64" s="23">
        <f>IF(K45*K52&lt;&gt;0, K62/(K45*K52),0)</f>
        <v>4.4454545454545462</v>
      </c>
      <c r="L64" s="23">
        <f>IF(L45*L52&lt;&gt;0, L62/(L45*L52),0)</f>
        <v>6.9857142857142858</v>
      </c>
      <c r="M64" s="23">
        <f>IF(M45*M52&lt;&gt;0, M62/(M45*M52),0)</f>
        <v>0</v>
      </c>
      <c r="N64" s="23">
        <f>IF(N45*N52&lt;&gt;0, N62/(N45*N52),0)</f>
        <v>2.2227272727272731</v>
      </c>
      <c r="O64" s="23">
        <f>IF(O45*O52&lt;&gt;0, O62/(O45*O52),0)</f>
        <v>2.8764705882352941</v>
      </c>
      <c r="P64" s="23">
        <f>IF(P45*P52&lt;&gt;0, P62/(P45*P52),0)</f>
        <v>0</v>
      </c>
      <c r="Q64" s="23">
        <f>IF(Q45*Q52&lt;&gt;0, Q62/(Q45*Q52),0)</f>
        <v>2.1260869565217391</v>
      </c>
      <c r="R64" s="23">
        <f>IF(R45*R52&lt;&gt;0, R62/(R45*R52),0)</f>
        <v>2.7166666666666668</v>
      </c>
      <c r="S64" s="23">
        <f>IF(S45*S52&lt;&gt;0, S62/(S45*S52),0)</f>
        <v>4.4454545454545462</v>
      </c>
      <c r="T64" s="23">
        <f>IF(T45*T52&lt;&gt;0, T62/(T45*T52),0)</f>
        <v>1.4382352941176471</v>
      </c>
      <c r="U64" s="23">
        <f>IF(U45*U52&lt;&gt;0, U62/(U45*U52),0)</f>
        <v>0</v>
      </c>
      <c r="V64" s="23">
        <f>IF(V45*V52&lt;&gt;0, V62/(V45*V52),0)</f>
        <v>0</v>
      </c>
      <c r="W64" s="23">
        <f>IF(W45*W52&lt;&gt;0, W62/(W45*W52),0)</f>
        <v>1.528125</v>
      </c>
      <c r="X64" s="23">
        <f>IF(X45*X52&lt;&gt;0, X62/(X45*X52),0)</f>
        <v>1.1113636363636366</v>
      </c>
      <c r="Y64" s="23">
        <f>IF(Y45*Y52&lt;&gt;0, Y62/(Y45*Y52),0)</f>
        <v>0</v>
      </c>
      <c r="Z64" s="23">
        <f>IF(Z45*Z52&lt;&gt;0, Z62/(Z45*Z52),0)</f>
        <v>0</v>
      </c>
      <c r="AA64" s="37">
        <f>IF(AA45*AA52&lt;&gt;0, AA62/(AA45*AA52),0)</f>
        <v>0</v>
      </c>
      <c r="AB64" s="37">
        <f>IF(AB45*AB52&lt;&gt;0, AB62/(AB45*AB52),0)</f>
        <v>1.8671140067818861</v>
      </c>
      <c r="AC64" s="37">
        <f>IF(AC45*AC52&lt;&gt;0, AC62/(AC45*AC52),0)</f>
        <v>1.8494606338629203</v>
      </c>
      <c r="AD64" s="37">
        <f>IF(AD45*AD52&lt;&gt;0, AD62/(AD45*AD52),0)</f>
        <v>0</v>
      </c>
      <c r="AE64" s="37">
        <f>IF(AE45*AE52&lt;&gt;0, AE62/(AE45*AE52),0)</f>
        <v>0</v>
      </c>
      <c r="AF64" s="37">
        <f>IF(AF45*AF52&lt;&gt;0, AF62/(AF45*AF52),0)</f>
        <v>5.7610984083620389</v>
      </c>
      <c r="AG64" s="37">
        <f>IF(AG45*AG52&lt;&gt;0, AG62/(AG45*AG52),0)</f>
        <v>1.7743461666490143</v>
      </c>
      <c r="AH64" s="37">
        <f>IF(AH45*AH52&lt;&gt;0, AH62/(AH45*AH52),0)</f>
        <v>3.4170284938941657</v>
      </c>
      <c r="AI64" s="37">
        <f>IF(AI45*AI52&lt;&gt;0, AI62/(AI45*AI52),0)</f>
        <v>4.2590362202351058</v>
      </c>
      <c r="AJ64" s="37">
        <f>IF(AJ45*AJ52&lt;&gt;0, AJ62/(AJ45*AJ52),0)</f>
        <v>4.2550976858877094</v>
      </c>
      <c r="AK64" s="37">
        <f>IF(AK45*AK52&lt;&gt;0, AK62/(AK45*AK52),0)</f>
        <v>1.5366833558355837</v>
      </c>
      <c r="AL64" s="37">
        <f>IF(AL45*AL52&lt;&gt;0, AL62/(AL45*AL52),0)</f>
        <v>0</v>
      </c>
      <c r="AM64" s="37">
        <f>IF(AM45*AM52&lt;&gt;0, AM62/(AM45*AM52),0)</f>
        <v>1.2924708017059237</v>
      </c>
      <c r="AN64" s="37">
        <f>IF(AN45*AN52&lt;&gt;0, AN62/(AN45*AN52),0)</f>
        <v>0.61561890838206623</v>
      </c>
      <c r="AO64" s="37">
        <f>IF(AO45*AO52&lt;&gt;0, AO62/(AO45*AO52),0)</f>
        <v>1.3076493058291847</v>
      </c>
      <c r="AP64" s="37">
        <f>IF(AP45*AP52&lt;&gt;0, AP62/(AP45*AP52),0)</f>
        <v>2.3624821293698748</v>
      </c>
      <c r="AQ64" s="37">
        <f>IF(AQ45*AQ52&lt;&gt;0, AQ62/(AQ45*AQ52),0)</f>
        <v>1.0292983530036672</v>
      </c>
      <c r="AR64" s="37">
        <f>IF(AR45*AR52&lt;&gt;0, AR62/(AR45*AR52),0)</f>
        <v>1.4936124027329665</v>
      </c>
      <c r="AS64" s="37">
        <f>IF(AS45*AS52&lt;&gt;0, AS62/(AS45*AS52),0)</f>
        <v>0.96337337315758331</v>
      </c>
      <c r="AT64" s="37">
        <f>IF(AT45*AT52&lt;&gt;0, AT62/(AT45*AT52),0)</f>
        <v>0</v>
      </c>
      <c r="AU64" s="37">
        <f>IF(AU45*AU52&lt;&gt;0, AU62/(AU45*AU52),0)</f>
        <v>0</v>
      </c>
      <c r="AV64" s="37">
        <f>IF(AV45*AV52&lt;&gt;0, AV62/(AV45*AV52),0)</f>
        <v>4.461233234928816</v>
      </c>
      <c r="AW64" s="26">
        <f>IF(AW45*AW52&lt;&gt;0, AW62/(AW45*AW52),0)</f>
        <v>3.9951789289571629</v>
      </c>
      <c r="AX64" s="26">
        <f>IF(AX45*AX52&lt;&gt;0, AX62/(AX45*AX52),0)</f>
        <v>0</v>
      </c>
      <c r="AY64" s="26">
        <f>IF(AY45*AY52&lt;&gt;0, AY62/(AY45*AY52),0)</f>
        <v>0</v>
      </c>
      <c r="AZ64" s="26">
        <f>IF(AZ45*AZ52&lt;&gt;0, AZ62/(AZ45*AZ52),0)</f>
        <v>0</v>
      </c>
      <c r="BA64" s="26">
        <f>IF(BA45*BA52&lt;&gt;0, BA62/(BA45*BA52),0)</f>
        <v>0</v>
      </c>
      <c r="BB64" s="26">
        <f>IF(BB45*BB52&lt;&gt;0, BB62/(BB45*BB52),0)</f>
        <v>5.7633600049471543</v>
      </c>
      <c r="BC64" s="26">
        <f>IF(BC45*BC52&lt;&gt;0, BC62/(BC45*BC52),0)</f>
        <v>2.2447736793035071</v>
      </c>
      <c r="BD64" s="26">
        <f>IF(BD45*BD52&lt;&gt;0, BD62/(BD45*BD52),0)</f>
        <v>0</v>
      </c>
      <c r="BE64" s="26">
        <f>IF(BE45*BE52&lt;&gt;0, BE62/(BE45*BE52),0)</f>
        <v>0</v>
      </c>
      <c r="BF64" s="26">
        <f>IF(BF45*BF52&lt;&gt;0, BF62/(BF45*BF52),0)</f>
        <v>0</v>
      </c>
      <c r="BG64" s="26">
        <f>IF(BG45*BG52&lt;&gt;0, BG62/(BG45*BG52),0)</f>
        <v>0</v>
      </c>
      <c r="BH64" s="26">
        <f>IF(BH45*BH52&lt;&gt;0, BH62/(BH45*BH52),0)</f>
        <v>3.0298184260087333</v>
      </c>
      <c r="BI64" s="26">
        <f>IF(BI45*BI52&lt;&gt;0, BI62/(BI45*BI52),0)</f>
        <v>4.6729481928522763</v>
      </c>
      <c r="BJ64" s="26">
        <f>IF(BJ45*BJ52&lt;&gt;0, BJ62/(BJ45*BJ52),0)</f>
        <v>10.280486024275007</v>
      </c>
      <c r="BK64" s="26">
        <f>IF(BK45*BK52&lt;&gt;0, BK62/(BK45*BK52),0)</f>
        <v>17.14426837999774</v>
      </c>
      <c r="BL64" s="26">
        <f>IF(BL45*BL52&lt;&gt;0, BL62/(BL45*BL52),0)</f>
        <v>5.7054618500728775</v>
      </c>
      <c r="BM64" s="26">
        <f>IF(BM45*BM52&lt;&gt;0, BM62/(BM45*BM52),0)</f>
        <v>0</v>
      </c>
      <c r="BN64" s="26">
        <f>IF(BN45*BN52&lt;&gt;0, BN62/(BN45*BN52),0)</f>
        <v>0</v>
      </c>
      <c r="BO64" s="26">
        <f>IF(BO45*BO52&lt;&gt;0, BO62/(BO45*BO52),0)</f>
        <v>0</v>
      </c>
      <c r="BP64" s="26">
        <f>IF(BP45*BP52&lt;&gt;0, BP62/(BP45*BP52),0)</f>
        <v>3.6674908232432801</v>
      </c>
      <c r="BQ64" s="26">
        <f>IF(BQ45*BQ52&lt;&gt;0, BQ62/(BQ45*BQ52),0)</f>
        <v>3.9408487057267414</v>
      </c>
      <c r="BR64" s="26">
        <f>IF(BR45*BR52&lt;&gt;0, BR62/(BR45*BR52),0)</f>
        <v>3.6514009137706349</v>
      </c>
      <c r="BS64" s="26">
        <f>IF(BS45*BS52&lt;&gt;0, BS62/(BS45*BS52),0)</f>
        <v>25.551298226794625</v>
      </c>
      <c r="BT64" s="26">
        <f>IF(BT45*BT52&lt;&gt;0, BT62/(BT45*BT52),0)</f>
        <v>6.3794518472845132</v>
      </c>
      <c r="BU64" s="26">
        <f>IF(BU45*BU52&lt;&gt;0, BU62/(BU45*BU52),0)</f>
        <v>0</v>
      </c>
      <c r="BV64" s="26">
        <f>IF(BV45*BV52&lt;&gt;0, BV62/(BV45*BV52),0)</f>
        <v>0</v>
      </c>
      <c r="BW64" s="26">
        <f>IF(BW45*BW52&lt;&gt;0, BW62/(BW45*BW52),0)</f>
        <v>51.027361851302544</v>
      </c>
      <c r="BX64" s="26">
        <f>IF(BX45*BX52&lt;&gt;0, BX62/(BX45*BX52),0)</f>
        <v>2.8272001205545507</v>
      </c>
      <c r="BY64" s="26">
        <f>IF(BY45*BY52&lt;&gt;0, BY62/(BY45*BY52),0)</f>
        <v>2.670765005951611</v>
      </c>
      <c r="BZ64" s="26">
        <f>IF(BZ45*BZ52&lt;&gt;0, BZ62/(BZ45*BZ52),0)</f>
        <v>4.6058453639383874</v>
      </c>
      <c r="CA64" s="26">
        <f>IF(CA45*CA52&lt;&gt;0, CA62/(CA45*CA52),0)</f>
        <v>0</v>
      </c>
      <c r="CB64" s="26">
        <f>IF(CB45*CB52&lt;&gt;0, CB62/(CB45*CB52),0)</f>
        <v>16.885547201336674</v>
      </c>
      <c r="CC64" s="26">
        <f>IF(CC45*CC52&lt;&gt;0, CC62/(CC45*CC52),0)</f>
        <v>0</v>
      </c>
      <c r="CD64" s="26">
        <f>IF(CD45*CD52&lt;&gt;0, CD62/(CD45*CD52),0)</f>
        <v>6.3310104942450902</v>
      </c>
      <c r="CE64" s="26">
        <f>IF(CE45*CE52&lt;&gt;0, CE62/(CE45*CE52),0)</f>
        <v>4.2135177008803897</v>
      </c>
      <c r="CF64" s="26">
        <f>IF(CF45*CF52&lt;&gt;0, CF62/(CF45*CF52),0)</f>
        <v>4.2087099666540704</v>
      </c>
      <c r="CG64" s="26">
        <f>IF(CG45*CG52&lt;&gt;0, CG62/(CG45*CG52),0)</f>
        <v>7.2080813908257468</v>
      </c>
      <c r="CH64" s="26">
        <f>IF(CH45*CH52&lt;&gt;0, CH62/(CH45*CH52),0)</f>
        <v>7.2013709197821969</v>
      </c>
      <c r="CI64" s="26">
        <f>IF(CI45*CI52&lt;&gt;0, CI62/(CI45*CI52),0)</f>
        <v>0</v>
      </c>
      <c r="CJ64" s="26">
        <f>IF(CJ45*CJ52&lt;&gt;0, CJ62/(CJ45*CJ52),0)</f>
        <v>8.3993359323377828</v>
      </c>
      <c r="CK64" s="26">
        <f>IF(CK45*CK52&lt;&gt;0, CK62/(CK45*CK52),0)</f>
        <v>0</v>
      </c>
      <c r="CL64" s="26">
        <f>IF(CL45*CL52&lt;&gt;0, CL62/(CL45*CL52),0)</f>
        <v>12.594436813186814</v>
      </c>
      <c r="CM64" s="26">
        <f>IF(CM45*CM52&lt;&gt;0, CM62/(CM45*CM52),0)</f>
        <v>0</v>
      </c>
      <c r="CN64" s="26">
        <f>IF(CN45*CN52&lt;&gt;0, CN62/(CN45*CN52),0)</f>
        <v>6.2854579265189026</v>
      </c>
      <c r="CO64" s="26">
        <f>IF(CO45*CO52&lt;&gt;0, CO62/(CO45*CO52),0)</f>
        <v>5.5814656611998803</v>
      </c>
      <c r="CP64" s="26">
        <f>IF(CP45*CP52&lt;&gt;0, CP62/(CP45*CP52),0)</f>
        <v>0</v>
      </c>
    </row>
    <row r="65" spans="2:94" x14ac:dyDescent="0.35">
      <c r="B65" s="6"/>
      <c r="C65" s="6"/>
      <c r="D65" s="6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  <c r="AO65" s="37"/>
      <c r="AP65" s="37"/>
      <c r="AQ65" s="37"/>
      <c r="AR65" s="37"/>
      <c r="AS65" s="37"/>
      <c r="AT65" s="37"/>
      <c r="AU65" s="37"/>
      <c r="AV65" s="37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</row>
    <row r="66" spans="2:94" x14ac:dyDescent="0.35">
      <c r="B66" s="14" t="s">
        <v>107</v>
      </c>
      <c r="C66" s="14" t="s">
        <v>110</v>
      </c>
      <c r="D66" s="6"/>
      <c r="E66" s="23">
        <v>1467</v>
      </c>
      <c r="F66" s="23">
        <v>1467</v>
      </c>
      <c r="G66" s="23">
        <v>1467</v>
      </c>
      <c r="H66" s="23">
        <v>1467</v>
      </c>
      <c r="I66" s="23">
        <v>1467</v>
      </c>
      <c r="J66" s="23">
        <v>1467</v>
      </c>
      <c r="K66" s="23">
        <v>1467</v>
      </c>
      <c r="L66" s="23">
        <v>1467</v>
      </c>
      <c r="M66" s="23">
        <v>1467</v>
      </c>
      <c r="N66" s="23">
        <v>1467</v>
      </c>
      <c r="O66" s="23">
        <v>1467</v>
      </c>
      <c r="P66" s="23">
        <v>1467</v>
      </c>
      <c r="Q66" s="23">
        <v>1467</v>
      </c>
      <c r="R66" s="23">
        <v>1467</v>
      </c>
      <c r="S66" s="23">
        <v>1467</v>
      </c>
      <c r="T66" s="23">
        <v>1467</v>
      </c>
      <c r="U66" s="23">
        <v>1467</v>
      </c>
      <c r="V66" s="23">
        <v>1467</v>
      </c>
      <c r="W66" s="23">
        <v>1467</v>
      </c>
      <c r="X66" s="23">
        <v>1467</v>
      </c>
      <c r="Y66" s="23">
        <v>1467</v>
      </c>
      <c r="Z66" s="23">
        <v>1467</v>
      </c>
      <c r="AA66" s="37">
        <v>1467</v>
      </c>
      <c r="AB66" s="37">
        <v>1467</v>
      </c>
      <c r="AC66" s="37">
        <v>1467</v>
      </c>
      <c r="AD66" s="37">
        <v>1467</v>
      </c>
      <c r="AE66" s="37">
        <v>1467</v>
      </c>
      <c r="AF66" s="37">
        <v>1467</v>
      </c>
      <c r="AG66" s="37">
        <v>1467</v>
      </c>
      <c r="AH66" s="37">
        <v>1467</v>
      </c>
      <c r="AI66" s="37">
        <v>1467</v>
      </c>
      <c r="AJ66" s="37">
        <v>1467</v>
      </c>
      <c r="AK66" s="37">
        <v>1467</v>
      </c>
      <c r="AL66" s="37">
        <v>1467</v>
      </c>
      <c r="AM66" s="37">
        <v>1467</v>
      </c>
      <c r="AN66" s="37">
        <v>1467</v>
      </c>
      <c r="AO66" s="37">
        <v>1467</v>
      </c>
      <c r="AP66" s="37">
        <v>1467</v>
      </c>
      <c r="AQ66" s="37">
        <v>1467</v>
      </c>
      <c r="AR66" s="37">
        <v>1467</v>
      </c>
      <c r="AS66" s="37">
        <v>1467</v>
      </c>
      <c r="AT66" s="37">
        <v>1467</v>
      </c>
      <c r="AU66" s="37">
        <v>1467</v>
      </c>
      <c r="AV66" s="37">
        <v>1467</v>
      </c>
      <c r="AW66" s="26">
        <v>1467</v>
      </c>
      <c r="AX66" s="26">
        <v>1467</v>
      </c>
      <c r="AY66" s="26">
        <v>1467</v>
      </c>
      <c r="AZ66" s="26">
        <v>1467</v>
      </c>
      <c r="BA66" s="26">
        <v>1467</v>
      </c>
      <c r="BB66" s="26">
        <v>1467</v>
      </c>
      <c r="BC66" s="26">
        <v>1467</v>
      </c>
      <c r="BD66" s="26">
        <v>1467</v>
      </c>
      <c r="BE66" s="26">
        <v>1467</v>
      </c>
      <c r="BF66" s="26">
        <v>1467</v>
      </c>
      <c r="BG66" s="26">
        <v>1467</v>
      </c>
      <c r="BH66" s="26">
        <v>1467</v>
      </c>
      <c r="BI66" s="26">
        <v>1467</v>
      </c>
      <c r="BJ66" s="26">
        <v>1467</v>
      </c>
      <c r="BK66" s="26">
        <v>1467</v>
      </c>
      <c r="BL66" s="26">
        <v>1467</v>
      </c>
      <c r="BM66" s="26">
        <v>1467</v>
      </c>
      <c r="BN66" s="26">
        <v>1467</v>
      </c>
      <c r="BO66" s="26">
        <v>1467</v>
      </c>
      <c r="BP66" s="26">
        <v>1467</v>
      </c>
      <c r="BQ66" s="26">
        <v>1467</v>
      </c>
      <c r="BR66" s="26">
        <v>1467</v>
      </c>
      <c r="BS66" s="26">
        <v>1467</v>
      </c>
      <c r="BT66" s="26">
        <v>1467</v>
      </c>
      <c r="BU66" s="26">
        <v>1467</v>
      </c>
      <c r="BV66" s="26">
        <v>1467</v>
      </c>
      <c r="BW66" s="26">
        <v>1467</v>
      </c>
      <c r="BX66" s="26">
        <v>1467</v>
      </c>
      <c r="BY66" s="26">
        <v>1467</v>
      </c>
      <c r="BZ66" s="26">
        <v>1467</v>
      </c>
      <c r="CA66" s="26">
        <v>1467</v>
      </c>
      <c r="CB66" s="26">
        <v>1467</v>
      </c>
      <c r="CC66" s="26">
        <v>1467</v>
      </c>
      <c r="CD66" s="26">
        <v>1467</v>
      </c>
      <c r="CE66" s="26">
        <v>1467</v>
      </c>
      <c r="CF66" s="26">
        <v>1467</v>
      </c>
      <c r="CG66" s="26">
        <v>1467</v>
      </c>
      <c r="CH66" s="26">
        <v>1467</v>
      </c>
      <c r="CI66" s="26">
        <v>1467</v>
      </c>
      <c r="CJ66" s="26">
        <v>1467</v>
      </c>
      <c r="CK66" s="26">
        <v>1467</v>
      </c>
      <c r="CL66" s="26">
        <v>1467</v>
      </c>
      <c r="CM66" s="26">
        <v>1467</v>
      </c>
      <c r="CN66" s="26">
        <v>1467</v>
      </c>
      <c r="CO66" s="26">
        <v>1467</v>
      </c>
      <c r="CP66" s="26">
        <v>1467</v>
      </c>
    </row>
  </sheetData>
  <mergeCells count="3">
    <mergeCell ref="E2:AH2"/>
    <mergeCell ref="AI2:BM2"/>
    <mergeCell ref="BN2:CP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D16" zoomScale="90" zoomScaleNormal="90" workbookViewId="0">
      <selection activeCell="E30" sqref="E30:P30"/>
    </sheetView>
  </sheetViews>
  <sheetFormatPr defaultColWidth="8.7265625" defaultRowHeight="14.5" x14ac:dyDescent="0.35"/>
  <cols>
    <col min="1" max="1" width="3.1796875" style="5" customWidth="1"/>
    <col min="2" max="2" width="43.1796875" style="5" bestFit="1" customWidth="1"/>
    <col min="3" max="3" width="36.1796875" style="5" customWidth="1"/>
    <col min="4" max="4" width="7.7265625" style="5" customWidth="1"/>
    <col min="5" max="5" width="11.54296875" style="5" bestFit="1" customWidth="1"/>
    <col min="6" max="6" width="12" style="5" bestFit="1" customWidth="1"/>
    <col min="7" max="7" width="11.453125" style="5" bestFit="1" customWidth="1"/>
    <col min="8" max="8" width="12" style="5" bestFit="1" customWidth="1"/>
    <col min="9" max="10" width="11.453125" style="5" bestFit="1" customWidth="1"/>
    <col min="11" max="12" width="12" style="5" bestFit="1" customWidth="1"/>
    <col min="13" max="13" width="11.453125" style="5" bestFit="1" customWidth="1"/>
    <col min="14" max="16" width="12" style="5" bestFit="1" customWidth="1"/>
    <col min="17" max="16384" width="8.7265625" style="5"/>
  </cols>
  <sheetData>
    <row r="3" spans="2:18" ht="43.5" x14ac:dyDescent="0.35">
      <c r="B3" s="13" t="s">
        <v>83</v>
      </c>
      <c r="C3" s="13" t="s">
        <v>109</v>
      </c>
      <c r="D3" s="12" t="s">
        <v>93</v>
      </c>
      <c r="E3" s="12" t="s">
        <v>72</v>
      </c>
      <c r="F3" s="12" t="s">
        <v>71</v>
      </c>
      <c r="G3" s="12" t="s">
        <v>73</v>
      </c>
      <c r="H3" s="12" t="s">
        <v>74</v>
      </c>
      <c r="I3" s="12" t="s">
        <v>75</v>
      </c>
      <c r="J3" s="12" t="s">
        <v>76</v>
      </c>
      <c r="K3" s="12" t="s">
        <v>77</v>
      </c>
      <c r="L3" s="12" t="s">
        <v>78</v>
      </c>
      <c r="M3" s="12" t="s">
        <v>79</v>
      </c>
      <c r="N3" s="12" t="s">
        <v>80</v>
      </c>
      <c r="O3" s="12" t="s">
        <v>81</v>
      </c>
      <c r="P3" s="12" t="s">
        <v>82</v>
      </c>
    </row>
    <row r="5" spans="2:18" x14ac:dyDescent="0.35">
      <c r="B5" s="14" t="s">
        <v>84</v>
      </c>
      <c r="C5" s="14" t="s">
        <v>110</v>
      </c>
      <c r="D5" s="6">
        <v>0</v>
      </c>
      <c r="E5" s="6">
        <v>45</v>
      </c>
      <c r="F5" s="6">
        <v>45</v>
      </c>
      <c r="G5" s="6">
        <v>45</v>
      </c>
      <c r="H5" s="6">
        <v>45</v>
      </c>
      <c r="I5" s="6">
        <v>45</v>
      </c>
      <c r="J5" s="6">
        <v>45</v>
      </c>
      <c r="K5" s="6">
        <v>45</v>
      </c>
      <c r="L5" s="6">
        <v>45</v>
      </c>
      <c r="M5" s="6">
        <v>45</v>
      </c>
      <c r="N5" s="6">
        <v>45</v>
      </c>
      <c r="O5" s="6">
        <v>45</v>
      </c>
      <c r="P5" s="6">
        <v>45</v>
      </c>
    </row>
    <row r="6" spans="2:18" x14ac:dyDescent="0.35">
      <c r="B6" s="14" t="s">
        <v>85</v>
      </c>
      <c r="C6" s="14" t="s">
        <v>110</v>
      </c>
      <c r="D6" s="6">
        <v>0</v>
      </c>
      <c r="E6" s="6">
        <v>75</v>
      </c>
      <c r="F6" s="6">
        <v>75</v>
      </c>
      <c r="G6" s="6">
        <v>75</v>
      </c>
      <c r="H6" s="6">
        <v>75</v>
      </c>
      <c r="I6" s="6">
        <v>75</v>
      </c>
      <c r="J6" s="6">
        <v>75</v>
      </c>
      <c r="K6" s="6">
        <v>75</v>
      </c>
      <c r="L6" s="6">
        <v>75</v>
      </c>
      <c r="M6" s="6">
        <v>75</v>
      </c>
      <c r="N6" s="6">
        <v>75</v>
      </c>
      <c r="O6" s="6">
        <v>75</v>
      </c>
      <c r="P6" s="6">
        <v>75</v>
      </c>
    </row>
    <row r="7" spans="2:18" x14ac:dyDescent="0.3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2:18" ht="29" x14ac:dyDescent="0.35">
      <c r="B8" s="6" t="s">
        <v>125</v>
      </c>
      <c r="C8" s="6" t="s">
        <v>124</v>
      </c>
      <c r="D8" s="6">
        <v>0</v>
      </c>
      <c r="E8" s="6">
        <v>6</v>
      </c>
      <c r="F8" s="6">
        <v>6</v>
      </c>
      <c r="G8" s="6">
        <v>7</v>
      </c>
      <c r="H8" s="6">
        <v>7</v>
      </c>
      <c r="I8" s="6">
        <v>7</v>
      </c>
      <c r="J8" s="6">
        <v>8</v>
      </c>
      <c r="K8" s="6">
        <v>8</v>
      </c>
      <c r="L8" s="6">
        <v>8</v>
      </c>
      <c r="M8" s="6">
        <v>8</v>
      </c>
      <c r="N8" s="6">
        <v>8</v>
      </c>
      <c r="O8" s="6">
        <v>8</v>
      </c>
      <c r="P8" s="6">
        <v>8</v>
      </c>
    </row>
    <row r="9" spans="2:18" ht="58" x14ac:dyDescent="0.35">
      <c r="B9" s="6" t="s">
        <v>123</v>
      </c>
      <c r="C9" s="15" t="s">
        <v>141</v>
      </c>
      <c r="D9" s="6">
        <v>0</v>
      </c>
      <c r="E9" s="6">
        <f>E11/1000*E29*E8</f>
        <v>157500</v>
      </c>
      <c r="F9" s="6">
        <f t="shared" ref="F9:P9" si="0">F11/1000*F29*F8</f>
        <v>135000</v>
      </c>
      <c r="G9" s="6">
        <f t="shared" si="0"/>
        <v>220500</v>
      </c>
      <c r="H9" s="6">
        <f t="shared" si="0"/>
        <v>183750</v>
      </c>
      <c r="I9" s="6">
        <f t="shared" si="0"/>
        <v>163800</v>
      </c>
      <c r="J9" s="6">
        <f t="shared" si="0"/>
        <v>264000</v>
      </c>
      <c r="K9" s="6">
        <f t="shared" si="0"/>
        <v>138000</v>
      </c>
      <c r="L9" s="6">
        <f t="shared" si="0"/>
        <v>108000</v>
      </c>
      <c r="M9" s="6">
        <f t="shared" si="0"/>
        <v>186000</v>
      </c>
      <c r="N9" s="6">
        <f t="shared" si="0"/>
        <v>153600</v>
      </c>
      <c r="O9" s="6">
        <f t="shared" si="0"/>
        <v>113400</v>
      </c>
      <c r="P9" s="6">
        <f t="shared" si="0"/>
        <v>93600</v>
      </c>
      <c r="Q9" s="6"/>
      <c r="R9" s="6"/>
    </row>
    <row r="10" spans="2:18" x14ac:dyDescent="0.3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2:18" x14ac:dyDescent="0.35">
      <c r="B11" s="14" t="s">
        <v>87</v>
      </c>
      <c r="C11" s="14" t="s">
        <v>110</v>
      </c>
      <c r="D11" s="6">
        <v>0</v>
      </c>
      <c r="E11" s="6">
        <v>350</v>
      </c>
      <c r="F11" s="6">
        <v>300</v>
      </c>
      <c r="G11" s="6">
        <v>420</v>
      </c>
      <c r="H11" s="6">
        <v>350</v>
      </c>
      <c r="I11" s="6">
        <v>312</v>
      </c>
      <c r="J11" s="6">
        <v>440</v>
      </c>
      <c r="K11" s="6">
        <v>230</v>
      </c>
      <c r="L11" s="6">
        <v>180</v>
      </c>
      <c r="M11" s="6">
        <v>310</v>
      </c>
      <c r="N11" s="6">
        <v>256</v>
      </c>
      <c r="O11" s="6">
        <v>189</v>
      </c>
      <c r="P11" s="6">
        <v>156</v>
      </c>
    </row>
    <row r="12" spans="2:18" x14ac:dyDescent="0.35">
      <c r="B12" s="14" t="s">
        <v>111</v>
      </c>
      <c r="C12" s="14" t="s">
        <v>110</v>
      </c>
      <c r="D12" s="6">
        <v>0</v>
      </c>
      <c r="E12" s="6">
        <v>0</v>
      </c>
      <c r="F12" s="6">
        <v>-12</v>
      </c>
      <c r="G12" s="6">
        <v>-30</v>
      </c>
      <c r="H12" s="6">
        <v>-27</v>
      </c>
      <c r="I12" s="6">
        <v>-37</v>
      </c>
      <c r="J12" s="6">
        <v>-20</v>
      </c>
      <c r="K12" s="6">
        <v>-70</v>
      </c>
      <c r="L12" s="6">
        <v>-30</v>
      </c>
      <c r="M12" s="6">
        <v>-56</v>
      </c>
      <c r="N12" s="6">
        <v>-110</v>
      </c>
      <c r="O12" s="6">
        <v>-39</v>
      </c>
      <c r="P12" s="6">
        <v>-6</v>
      </c>
    </row>
    <row r="13" spans="2:18" x14ac:dyDescent="0.35">
      <c r="B13" s="6" t="s">
        <v>89</v>
      </c>
      <c r="C13" s="15" t="s">
        <v>113</v>
      </c>
      <c r="D13" s="6">
        <f>D11+D12</f>
        <v>0</v>
      </c>
      <c r="E13" s="6">
        <f>E11+E12</f>
        <v>350</v>
      </c>
      <c r="F13" s="6">
        <f t="shared" ref="F13:P13" si="1">F11+F12</f>
        <v>288</v>
      </c>
      <c r="G13" s="6">
        <f t="shared" si="1"/>
        <v>390</v>
      </c>
      <c r="H13" s="6">
        <f t="shared" si="1"/>
        <v>323</v>
      </c>
      <c r="I13" s="6">
        <f t="shared" si="1"/>
        <v>275</v>
      </c>
      <c r="J13" s="6">
        <f t="shared" si="1"/>
        <v>420</v>
      </c>
      <c r="K13" s="6">
        <f t="shared" si="1"/>
        <v>160</v>
      </c>
      <c r="L13" s="6">
        <f t="shared" si="1"/>
        <v>150</v>
      </c>
      <c r="M13" s="6">
        <f t="shared" si="1"/>
        <v>254</v>
      </c>
      <c r="N13" s="6">
        <f t="shared" si="1"/>
        <v>146</v>
      </c>
      <c r="O13" s="6">
        <f t="shared" si="1"/>
        <v>150</v>
      </c>
      <c r="P13" s="6">
        <f t="shared" si="1"/>
        <v>150</v>
      </c>
    </row>
    <row r="14" spans="2:18" ht="29" x14ac:dyDescent="0.35">
      <c r="B14" s="16" t="s">
        <v>86</v>
      </c>
      <c r="C14" s="15" t="s">
        <v>112</v>
      </c>
      <c r="D14" s="6">
        <v>0</v>
      </c>
      <c r="E14" s="6">
        <f t="shared" ref="E14:P14" si="2">D14+E13</f>
        <v>350</v>
      </c>
      <c r="F14" s="6">
        <f t="shared" si="2"/>
        <v>638</v>
      </c>
      <c r="G14" s="6">
        <f t="shared" si="2"/>
        <v>1028</v>
      </c>
      <c r="H14" s="6">
        <f t="shared" si="2"/>
        <v>1351</v>
      </c>
      <c r="I14" s="6">
        <f t="shared" si="2"/>
        <v>1626</v>
      </c>
      <c r="J14" s="6">
        <f t="shared" si="2"/>
        <v>2046</v>
      </c>
      <c r="K14" s="6">
        <f t="shared" si="2"/>
        <v>2206</v>
      </c>
      <c r="L14" s="6">
        <f t="shared" si="2"/>
        <v>2356</v>
      </c>
      <c r="M14" s="6">
        <f t="shared" si="2"/>
        <v>2610</v>
      </c>
      <c r="N14" s="6">
        <f t="shared" si="2"/>
        <v>2756</v>
      </c>
      <c r="O14" s="6">
        <f t="shared" si="2"/>
        <v>2906</v>
      </c>
      <c r="P14" s="6">
        <f t="shared" si="2"/>
        <v>3056</v>
      </c>
    </row>
    <row r="15" spans="2:18" ht="43.5" x14ac:dyDescent="0.35">
      <c r="B15" s="6" t="s">
        <v>92</v>
      </c>
      <c r="C15" s="15" t="s">
        <v>114</v>
      </c>
      <c r="D15" s="6">
        <v>0</v>
      </c>
      <c r="E15" s="17" t="e">
        <f t="shared" ref="E15:P15" si="3">-E12/D14</f>
        <v>#DIV/0!</v>
      </c>
      <c r="F15" s="17">
        <f t="shared" si="3"/>
        <v>3.4285714285714287E-2</v>
      </c>
      <c r="G15" s="17">
        <f t="shared" si="3"/>
        <v>4.7021943573667714E-2</v>
      </c>
      <c r="H15" s="17">
        <f t="shared" si="3"/>
        <v>2.6264591439688716E-2</v>
      </c>
      <c r="I15" s="17">
        <f t="shared" si="3"/>
        <v>2.7387120651369355E-2</v>
      </c>
      <c r="J15" s="17">
        <f t="shared" si="3"/>
        <v>1.2300123001230012E-2</v>
      </c>
      <c r="K15" s="17">
        <f t="shared" si="3"/>
        <v>3.4213098729227759E-2</v>
      </c>
      <c r="L15" s="17">
        <f t="shared" si="3"/>
        <v>1.3599274705349048E-2</v>
      </c>
      <c r="M15" s="17">
        <f t="shared" si="3"/>
        <v>2.3769100169779286E-2</v>
      </c>
      <c r="N15" s="17">
        <f t="shared" si="3"/>
        <v>4.2145593869731802E-2</v>
      </c>
      <c r="O15" s="17">
        <f t="shared" si="3"/>
        <v>1.4150943396226415E-2</v>
      </c>
      <c r="P15" s="17">
        <f t="shared" si="3"/>
        <v>2.0646937370956643E-3</v>
      </c>
    </row>
    <row r="16" spans="2:18" x14ac:dyDescent="0.3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35">
      <c r="B17" s="6" t="s">
        <v>94</v>
      </c>
      <c r="C17" s="15" t="s">
        <v>115</v>
      </c>
      <c r="D17" s="6">
        <v>0</v>
      </c>
      <c r="E17" s="6">
        <f t="shared" ref="E17:P17" si="4">D25</f>
        <v>0</v>
      </c>
      <c r="F17" s="6">
        <f t="shared" si="4"/>
        <v>26250</v>
      </c>
      <c r="G17" s="6">
        <f t="shared" si="4"/>
        <v>47850</v>
      </c>
      <c r="H17" s="6">
        <f t="shared" si="4"/>
        <v>77100</v>
      </c>
      <c r="I17" s="6">
        <f t="shared" si="4"/>
        <v>101325</v>
      </c>
      <c r="J17" s="6">
        <f t="shared" si="4"/>
        <v>121950</v>
      </c>
      <c r="K17" s="6">
        <f t="shared" si="4"/>
        <v>153450</v>
      </c>
      <c r="L17" s="6">
        <f t="shared" si="4"/>
        <v>165450</v>
      </c>
      <c r="M17" s="6">
        <f t="shared" si="4"/>
        <v>176700</v>
      </c>
      <c r="N17" s="6">
        <f t="shared" si="4"/>
        <v>195750</v>
      </c>
      <c r="O17" s="6">
        <f t="shared" si="4"/>
        <v>206700</v>
      </c>
      <c r="P17" s="6">
        <f t="shared" si="4"/>
        <v>217950</v>
      </c>
    </row>
    <row r="18" spans="2:16" x14ac:dyDescent="0.3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2:16" x14ac:dyDescent="0.35">
      <c r="B19" s="6" t="s">
        <v>96</v>
      </c>
      <c r="C19" s="15" t="s">
        <v>116</v>
      </c>
      <c r="D19" s="6">
        <f t="shared" ref="D19:P19" si="5">D25*12</f>
        <v>0</v>
      </c>
      <c r="E19" s="6">
        <f t="shared" si="5"/>
        <v>315000</v>
      </c>
      <c r="F19" s="6">
        <f t="shared" si="5"/>
        <v>574200</v>
      </c>
      <c r="G19" s="6">
        <f t="shared" si="5"/>
        <v>925200</v>
      </c>
      <c r="H19" s="6">
        <f t="shared" si="5"/>
        <v>1215900</v>
      </c>
      <c r="I19" s="6">
        <f t="shared" si="5"/>
        <v>1463400</v>
      </c>
      <c r="J19" s="6">
        <f t="shared" si="5"/>
        <v>1841400</v>
      </c>
      <c r="K19" s="6">
        <f t="shared" si="5"/>
        <v>1985400</v>
      </c>
      <c r="L19" s="6">
        <f t="shared" si="5"/>
        <v>2120400</v>
      </c>
      <c r="M19" s="6">
        <f t="shared" si="5"/>
        <v>2349000</v>
      </c>
      <c r="N19" s="6">
        <f t="shared" si="5"/>
        <v>2480400</v>
      </c>
      <c r="O19" s="6">
        <f t="shared" si="5"/>
        <v>2615400</v>
      </c>
      <c r="P19" s="6">
        <f t="shared" si="5"/>
        <v>2750400</v>
      </c>
    </row>
    <row r="20" spans="2:16" x14ac:dyDescent="0.3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2:16" x14ac:dyDescent="0.35">
      <c r="B21" s="18" t="s">
        <v>140</v>
      </c>
      <c r="C21" s="6" t="s">
        <v>117</v>
      </c>
      <c r="D21" s="6">
        <f t="shared" ref="D21:P21" si="6">D11*D6</f>
        <v>0</v>
      </c>
      <c r="E21" s="6">
        <f t="shared" si="6"/>
        <v>26250</v>
      </c>
      <c r="F21" s="6">
        <f t="shared" si="6"/>
        <v>22500</v>
      </c>
      <c r="G21" s="6">
        <f t="shared" si="6"/>
        <v>31500</v>
      </c>
      <c r="H21" s="6">
        <f t="shared" si="6"/>
        <v>26250</v>
      </c>
      <c r="I21" s="6">
        <f t="shared" si="6"/>
        <v>23400</v>
      </c>
      <c r="J21" s="6">
        <f t="shared" si="6"/>
        <v>33000</v>
      </c>
      <c r="K21" s="6">
        <f t="shared" si="6"/>
        <v>17250</v>
      </c>
      <c r="L21" s="6">
        <f t="shared" si="6"/>
        <v>13500</v>
      </c>
      <c r="M21" s="6">
        <f t="shared" si="6"/>
        <v>23250</v>
      </c>
      <c r="N21" s="6">
        <f t="shared" si="6"/>
        <v>19200</v>
      </c>
      <c r="O21" s="6">
        <f t="shared" si="6"/>
        <v>14175</v>
      </c>
      <c r="P21" s="6">
        <f t="shared" si="6"/>
        <v>11700</v>
      </c>
    </row>
    <row r="22" spans="2:16" ht="43.5" x14ac:dyDescent="0.35">
      <c r="B22" s="18" t="s">
        <v>91</v>
      </c>
      <c r="C22" s="15" t="s">
        <v>139</v>
      </c>
      <c r="D22" s="6">
        <f>D12*D6</f>
        <v>0</v>
      </c>
      <c r="E22" s="6">
        <f>E12*E6</f>
        <v>0</v>
      </c>
      <c r="F22" s="6">
        <f t="shared" ref="F22:P22" si="7">F12*F6</f>
        <v>-900</v>
      </c>
      <c r="G22" s="6">
        <f t="shared" si="7"/>
        <v>-2250</v>
      </c>
      <c r="H22" s="6">
        <f t="shared" si="7"/>
        <v>-2025</v>
      </c>
      <c r="I22" s="6">
        <f t="shared" si="7"/>
        <v>-2775</v>
      </c>
      <c r="J22" s="6">
        <f t="shared" si="7"/>
        <v>-1500</v>
      </c>
      <c r="K22" s="6">
        <f t="shared" si="7"/>
        <v>-5250</v>
      </c>
      <c r="L22" s="6">
        <f t="shared" si="7"/>
        <v>-2250</v>
      </c>
      <c r="M22" s="6">
        <f t="shared" si="7"/>
        <v>-4200</v>
      </c>
      <c r="N22" s="6">
        <f t="shared" si="7"/>
        <v>-8250</v>
      </c>
      <c r="O22" s="6">
        <f t="shared" si="7"/>
        <v>-2925</v>
      </c>
      <c r="P22" s="6">
        <f t="shared" si="7"/>
        <v>-450</v>
      </c>
    </row>
    <row r="23" spans="2:16" x14ac:dyDescent="0.3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2:16" x14ac:dyDescent="0.35">
      <c r="B24" s="16" t="s">
        <v>98</v>
      </c>
      <c r="C24" t="s">
        <v>137</v>
      </c>
      <c r="D24" s="17">
        <v>0</v>
      </c>
      <c r="E24" s="20" t="e">
        <f>-(E22/D25)</f>
        <v>#DIV/0!</v>
      </c>
      <c r="F24" s="20">
        <f t="shared" ref="F24:P24" si="8">-(F22/E25)</f>
        <v>3.4285714285714287E-2</v>
      </c>
      <c r="G24" s="20">
        <f t="shared" si="8"/>
        <v>4.7021943573667714E-2</v>
      </c>
      <c r="H24" s="20">
        <f t="shared" si="8"/>
        <v>2.6264591439688716E-2</v>
      </c>
      <c r="I24" s="20">
        <f t="shared" si="8"/>
        <v>2.7387120651369355E-2</v>
      </c>
      <c r="J24" s="20">
        <f t="shared" si="8"/>
        <v>1.2300123001230012E-2</v>
      </c>
      <c r="K24" s="20">
        <f t="shared" si="8"/>
        <v>3.4213098729227759E-2</v>
      </c>
      <c r="L24" s="20">
        <f t="shared" si="8"/>
        <v>1.3599274705349048E-2</v>
      </c>
      <c r="M24" s="20">
        <f t="shared" si="8"/>
        <v>2.3769100169779286E-2</v>
      </c>
      <c r="N24" s="20">
        <f t="shared" si="8"/>
        <v>4.2145593869731802E-2</v>
      </c>
      <c r="O24" s="20">
        <f t="shared" si="8"/>
        <v>1.4150943396226415E-2</v>
      </c>
      <c r="P24" s="20">
        <f t="shared" si="8"/>
        <v>2.0646937370956643E-3</v>
      </c>
    </row>
    <row r="25" spans="2:16" ht="29" x14ac:dyDescent="0.35">
      <c r="B25" s="6" t="s">
        <v>95</v>
      </c>
      <c r="C25" s="15" t="s">
        <v>122</v>
      </c>
      <c r="D25" s="6">
        <v>0</v>
      </c>
      <c r="E25" s="6">
        <f t="shared" ref="E25:P25" si="9">D25+E26</f>
        <v>26250</v>
      </c>
      <c r="F25" s="6">
        <f t="shared" si="9"/>
        <v>47850</v>
      </c>
      <c r="G25" s="6">
        <f t="shared" si="9"/>
        <v>77100</v>
      </c>
      <c r="H25" s="6">
        <f t="shared" si="9"/>
        <v>101325</v>
      </c>
      <c r="I25" s="6">
        <f t="shared" si="9"/>
        <v>121950</v>
      </c>
      <c r="J25" s="6">
        <f t="shared" si="9"/>
        <v>153450</v>
      </c>
      <c r="K25" s="6">
        <f t="shared" si="9"/>
        <v>165450</v>
      </c>
      <c r="L25" s="6">
        <f t="shared" si="9"/>
        <v>176700</v>
      </c>
      <c r="M25" s="6">
        <f t="shared" si="9"/>
        <v>195750</v>
      </c>
      <c r="N25" s="6">
        <f t="shared" si="9"/>
        <v>206700</v>
      </c>
      <c r="O25" s="6">
        <f t="shared" si="9"/>
        <v>217950</v>
      </c>
      <c r="P25" s="6">
        <f t="shared" si="9"/>
        <v>229200</v>
      </c>
    </row>
    <row r="26" spans="2:16" x14ac:dyDescent="0.35">
      <c r="B26" s="6" t="s">
        <v>97</v>
      </c>
      <c r="C26" s="21" t="s">
        <v>130</v>
      </c>
      <c r="D26" s="6">
        <v>0</v>
      </c>
      <c r="E26" s="6">
        <f t="shared" ref="E26:P26" si="10">E21+E22</f>
        <v>26250</v>
      </c>
      <c r="F26" s="6">
        <f t="shared" si="10"/>
        <v>21600</v>
      </c>
      <c r="G26" s="6">
        <f t="shared" si="10"/>
        <v>29250</v>
      </c>
      <c r="H26" s="6">
        <f t="shared" si="10"/>
        <v>24225</v>
      </c>
      <c r="I26" s="6">
        <f t="shared" si="10"/>
        <v>20625</v>
      </c>
      <c r="J26" s="6">
        <f t="shared" si="10"/>
        <v>31500</v>
      </c>
      <c r="K26" s="6">
        <f t="shared" si="10"/>
        <v>12000</v>
      </c>
      <c r="L26" s="6">
        <f t="shared" si="10"/>
        <v>11250</v>
      </c>
      <c r="M26" s="6">
        <f t="shared" si="10"/>
        <v>19050</v>
      </c>
      <c r="N26" s="6">
        <f t="shared" si="10"/>
        <v>10950</v>
      </c>
      <c r="O26" s="6">
        <f t="shared" si="10"/>
        <v>11250</v>
      </c>
      <c r="P26" s="6">
        <f t="shared" si="10"/>
        <v>11250</v>
      </c>
    </row>
    <row r="27" spans="2:16" x14ac:dyDescent="0.35">
      <c r="B27" s="6" t="s">
        <v>99</v>
      </c>
      <c r="C27" s="21" t="s">
        <v>253</v>
      </c>
      <c r="D27" s="6">
        <v>0</v>
      </c>
      <c r="E27" s="17" t="e">
        <f t="shared" ref="E27:P27" si="11">-E22/E17</f>
        <v>#DIV/0!</v>
      </c>
      <c r="F27" s="17">
        <f t="shared" si="11"/>
        <v>3.4285714285714287E-2</v>
      </c>
      <c r="G27" s="17">
        <f t="shared" si="11"/>
        <v>4.7021943573667714E-2</v>
      </c>
      <c r="H27" s="17">
        <f t="shared" si="11"/>
        <v>2.6264591439688716E-2</v>
      </c>
      <c r="I27" s="17">
        <f t="shared" si="11"/>
        <v>2.7387120651369355E-2</v>
      </c>
      <c r="J27" s="17">
        <f t="shared" si="11"/>
        <v>1.2300123001230012E-2</v>
      </c>
      <c r="K27" s="17">
        <f t="shared" si="11"/>
        <v>3.4213098729227759E-2</v>
      </c>
      <c r="L27" s="17">
        <f t="shared" si="11"/>
        <v>1.3599274705349048E-2</v>
      </c>
      <c r="M27" s="17">
        <f t="shared" si="11"/>
        <v>2.3769100169779286E-2</v>
      </c>
      <c r="N27" s="17">
        <f t="shared" si="11"/>
        <v>4.2145593869731802E-2</v>
      </c>
      <c r="O27" s="17">
        <f t="shared" si="11"/>
        <v>1.4150943396226415E-2</v>
      </c>
      <c r="P27" s="17">
        <f t="shared" si="11"/>
        <v>2.0646937370956643E-3</v>
      </c>
    </row>
    <row r="28" spans="2:16" x14ac:dyDescent="0.3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2:16" x14ac:dyDescent="0.35">
      <c r="B29" s="6" t="s">
        <v>90</v>
      </c>
      <c r="C29" s="15" t="s">
        <v>142</v>
      </c>
      <c r="D29" s="6"/>
      <c r="E29" s="6">
        <f>E21/E11*1000</f>
        <v>75000</v>
      </c>
      <c r="F29" s="6">
        <f t="shared" ref="F29:P29" si="12">F21/F11*1000</f>
        <v>75000</v>
      </c>
      <c r="G29" s="6">
        <f t="shared" si="12"/>
        <v>75000</v>
      </c>
      <c r="H29" s="6">
        <f t="shared" si="12"/>
        <v>75000</v>
      </c>
      <c r="I29" s="6">
        <f t="shared" si="12"/>
        <v>75000</v>
      </c>
      <c r="J29" s="6">
        <f t="shared" si="12"/>
        <v>75000</v>
      </c>
      <c r="K29" s="6">
        <f t="shared" si="12"/>
        <v>75000</v>
      </c>
      <c r="L29" s="6">
        <f t="shared" si="12"/>
        <v>75000</v>
      </c>
      <c r="M29" s="6">
        <f t="shared" si="12"/>
        <v>75000</v>
      </c>
      <c r="N29" s="6">
        <f t="shared" si="12"/>
        <v>75000</v>
      </c>
      <c r="O29" s="6">
        <f t="shared" si="12"/>
        <v>75000</v>
      </c>
      <c r="P29" s="6">
        <f t="shared" si="12"/>
        <v>75000</v>
      </c>
    </row>
    <row r="30" spans="2:16" x14ac:dyDescent="0.35">
      <c r="B30" s="6" t="s">
        <v>88</v>
      </c>
      <c r="C30" s="15" t="s">
        <v>143</v>
      </c>
      <c r="D30" s="6"/>
      <c r="E30" s="6">
        <f>E25/E14*1000</f>
        <v>75000</v>
      </c>
      <c r="F30" s="6">
        <f t="shared" ref="F30:P30" si="13">F25/F14*1000</f>
        <v>75000</v>
      </c>
      <c r="G30" s="6">
        <f t="shared" si="13"/>
        <v>75000</v>
      </c>
      <c r="H30" s="6">
        <f t="shared" si="13"/>
        <v>75000</v>
      </c>
      <c r="I30" s="6">
        <f t="shared" si="13"/>
        <v>75000</v>
      </c>
      <c r="J30" s="6">
        <f t="shared" si="13"/>
        <v>75000</v>
      </c>
      <c r="K30" s="6">
        <f t="shared" si="13"/>
        <v>75000</v>
      </c>
      <c r="L30" s="6">
        <f t="shared" si="13"/>
        <v>75000</v>
      </c>
      <c r="M30" s="6">
        <f t="shared" si="13"/>
        <v>75000</v>
      </c>
      <c r="N30" s="6">
        <f t="shared" si="13"/>
        <v>75000</v>
      </c>
      <c r="O30" s="6">
        <f t="shared" si="13"/>
        <v>75000</v>
      </c>
      <c r="P30" s="6">
        <f t="shared" si="13"/>
        <v>75000</v>
      </c>
    </row>
    <row r="31" spans="2:16" x14ac:dyDescent="0.35"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2:16" x14ac:dyDescent="0.35">
      <c r="B32" s="6" t="s">
        <v>101</v>
      </c>
      <c r="C32" s="15" t="s">
        <v>95</v>
      </c>
      <c r="D32" s="6">
        <v>0</v>
      </c>
      <c r="E32" s="6">
        <f t="shared" ref="E32:P32" si="14">E25</f>
        <v>26250</v>
      </c>
      <c r="F32" s="6">
        <f t="shared" si="14"/>
        <v>47850</v>
      </c>
      <c r="G32" s="6">
        <f t="shared" si="14"/>
        <v>77100</v>
      </c>
      <c r="H32" s="6">
        <f t="shared" si="14"/>
        <v>101325</v>
      </c>
      <c r="I32" s="6">
        <f t="shared" si="14"/>
        <v>121950</v>
      </c>
      <c r="J32" s="6">
        <f t="shared" si="14"/>
        <v>153450</v>
      </c>
      <c r="K32" s="6">
        <f t="shared" si="14"/>
        <v>165450</v>
      </c>
      <c r="L32" s="6">
        <f t="shared" si="14"/>
        <v>176700</v>
      </c>
      <c r="M32" s="6">
        <f t="shared" si="14"/>
        <v>195750</v>
      </c>
      <c r="N32" s="6">
        <f t="shared" si="14"/>
        <v>206700</v>
      </c>
      <c r="O32" s="6">
        <f t="shared" si="14"/>
        <v>217950</v>
      </c>
      <c r="P32" s="6">
        <f t="shared" si="14"/>
        <v>229200</v>
      </c>
    </row>
    <row r="33" spans="2:16" x14ac:dyDescent="0.35">
      <c r="B33" s="6" t="s">
        <v>102</v>
      </c>
      <c r="C33" s="6" t="s">
        <v>118</v>
      </c>
      <c r="D33" s="6">
        <v>0</v>
      </c>
      <c r="E33" s="6">
        <f t="shared" ref="E33:P33" si="15">E5*E14</f>
        <v>15750</v>
      </c>
      <c r="F33" s="6">
        <f t="shared" si="15"/>
        <v>28710</v>
      </c>
      <c r="G33" s="6">
        <f t="shared" si="15"/>
        <v>46260</v>
      </c>
      <c r="H33" s="6">
        <f t="shared" si="15"/>
        <v>60795</v>
      </c>
      <c r="I33" s="6">
        <f t="shared" si="15"/>
        <v>73170</v>
      </c>
      <c r="J33" s="6">
        <f t="shared" si="15"/>
        <v>92070</v>
      </c>
      <c r="K33" s="6">
        <f t="shared" si="15"/>
        <v>99270</v>
      </c>
      <c r="L33" s="6">
        <f t="shared" si="15"/>
        <v>106020</v>
      </c>
      <c r="M33" s="6">
        <f t="shared" si="15"/>
        <v>117450</v>
      </c>
      <c r="N33" s="6">
        <f t="shared" si="15"/>
        <v>124020</v>
      </c>
      <c r="O33" s="6">
        <f t="shared" si="15"/>
        <v>130770</v>
      </c>
      <c r="P33" s="6">
        <f t="shared" si="15"/>
        <v>137520</v>
      </c>
    </row>
    <row r="34" spans="2:16" x14ac:dyDescent="0.35">
      <c r="B34" s="6" t="s">
        <v>69</v>
      </c>
      <c r="C34" s="15" t="s">
        <v>119</v>
      </c>
      <c r="D34" s="6">
        <v>0</v>
      </c>
      <c r="E34" s="6">
        <f>E32-E33</f>
        <v>10500</v>
      </c>
      <c r="F34" s="6">
        <f t="shared" ref="F34:P34" si="16">F32-F33</f>
        <v>19140</v>
      </c>
      <c r="G34" s="6">
        <f t="shared" si="16"/>
        <v>30840</v>
      </c>
      <c r="H34" s="6">
        <f t="shared" si="16"/>
        <v>40530</v>
      </c>
      <c r="I34" s="6">
        <f t="shared" si="16"/>
        <v>48780</v>
      </c>
      <c r="J34" s="6">
        <f t="shared" si="16"/>
        <v>61380</v>
      </c>
      <c r="K34" s="6">
        <f t="shared" si="16"/>
        <v>66180</v>
      </c>
      <c r="L34" s="6">
        <f t="shared" si="16"/>
        <v>70680</v>
      </c>
      <c r="M34" s="6">
        <f t="shared" si="16"/>
        <v>78300</v>
      </c>
      <c r="N34" s="6">
        <f t="shared" si="16"/>
        <v>82680</v>
      </c>
      <c r="O34" s="6">
        <f t="shared" si="16"/>
        <v>87180</v>
      </c>
      <c r="P34" s="6">
        <f t="shared" si="16"/>
        <v>91680</v>
      </c>
    </row>
    <row r="35" spans="2:16" x14ac:dyDescent="0.35">
      <c r="B35" s="6" t="s">
        <v>103</v>
      </c>
      <c r="C35" s="15" t="s">
        <v>120</v>
      </c>
      <c r="D35" s="17">
        <v>0</v>
      </c>
      <c r="E35" s="17">
        <f>E34/E32</f>
        <v>0.4</v>
      </c>
      <c r="F35" s="17">
        <f t="shared" ref="F35:P35" si="17">F34/F32</f>
        <v>0.4</v>
      </c>
      <c r="G35" s="17">
        <f t="shared" si="17"/>
        <v>0.4</v>
      </c>
      <c r="H35" s="17">
        <f t="shared" si="17"/>
        <v>0.4</v>
      </c>
      <c r="I35" s="17">
        <f t="shared" si="17"/>
        <v>0.4</v>
      </c>
      <c r="J35" s="17">
        <f t="shared" si="17"/>
        <v>0.4</v>
      </c>
      <c r="K35" s="17">
        <f t="shared" si="17"/>
        <v>0.4</v>
      </c>
      <c r="L35" s="17">
        <f t="shared" si="17"/>
        <v>0.4</v>
      </c>
      <c r="M35" s="17">
        <f t="shared" si="17"/>
        <v>0.4</v>
      </c>
      <c r="N35" s="17">
        <f t="shared" si="17"/>
        <v>0.4</v>
      </c>
      <c r="O35" s="17">
        <f t="shared" si="17"/>
        <v>0.4</v>
      </c>
      <c r="P35" s="17">
        <f t="shared" si="17"/>
        <v>0.4</v>
      </c>
    </row>
    <row r="36" spans="2:16" x14ac:dyDescent="0.3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x14ac:dyDescent="0.35">
      <c r="B37" s="14" t="s">
        <v>138</v>
      </c>
      <c r="C37" s="6"/>
      <c r="D37" s="6"/>
      <c r="E37" s="6">
        <v>8000</v>
      </c>
      <c r="F37" s="6">
        <v>8000</v>
      </c>
      <c r="G37" s="6">
        <v>8000</v>
      </c>
      <c r="H37" s="6">
        <v>8000</v>
      </c>
      <c r="I37" s="6">
        <v>8000</v>
      </c>
      <c r="J37" s="6">
        <v>8000</v>
      </c>
      <c r="K37" s="6">
        <v>8000</v>
      </c>
      <c r="L37" s="6">
        <v>8000</v>
      </c>
      <c r="M37" s="6">
        <v>8000</v>
      </c>
      <c r="N37" s="6">
        <v>8000</v>
      </c>
      <c r="O37" s="6">
        <v>8000</v>
      </c>
      <c r="P37" s="6">
        <v>8000</v>
      </c>
    </row>
    <row r="38" spans="2:16" x14ac:dyDescent="0.3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x14ac:dyDescent="0.35">
      <c r="B39" s="6" t="s">
        <v>104</v>
      </c>
      <c r="C39" s="6" t="s">
        <v>133</v>
      </c>
      <c r="D39" s="6"/>
      <c r="E39" s="6">
        <f t="shared" ref="E39:P39" si="18">E32*E35-E37</f>
        <v>2500</v>
      </c>
      <c r="F39" s="6">
        <f t="shared" si="18"/>
        <v>11140</v>
      </c>
      <c r="G39" s="6">
        <f t="shared" si="18"/>
        <v>22840</v>
      </c>
      <c r="H39" s="6">
        <f t="shared" si="18"/>
        <v>32530</v>
      </c>
      <c r="I39" s="6">
        <f t="shared" si="18"/>
        <v>40780</v>
      </c>
      <c r="J39" s="6">
        <f t="shared" si="18"/>
        <v>53380</v>
      </c>
      <c r="K39" s="6">
        <f t="shared" si="18"/>
        <v>58180</v>
      </c>
      <c r="L39" s="6">
        <f t="shared" si="18"/>
        <v>62680</v>
      </c>
      <c r="M39" s="6">
        <f t="shared" si="18"/>
        <v>70300</v>
      </c>
      <c r="N39" s="6">
        <f t="shared" si="18"/>
        <v>74680</v>
      </c>
      <c r="O39" s="6">
        <f t="shared" si="18"/>
        <v>79180</v>
      </c>
      <c r="P39" s="6">
        <f t="shared" si="18"/>
        <v>83680</v>
      </c>
    </row>
    <row r="40" spans="2:16" x14ac:dyDescent="0.35">
      <c r="B40" s="6" t="s">
        <v>132</v>
      </c>
      <c r="C40" s="6" t="s">
        <v>134</v>
      </c>
      <c r="D40" s="6"/>
      <c r="E40" s="17">
        <f t="shared" ref="E40:P40" si="19">E39/E33</f>
        <v>0.15873015873015872</v>
      </c>
      <c r="F40" s="17">
        <f t="shared" si="19"/>
        <v>0.3880181121560432</v>
      </c>
      <c r="G40" s="17">
        <f t="shared" si="19"/>
        <v>0.49373108517077391</v>
      </c>
      <c r="H40" s="17">
        <f t="shared" si="19"/>
        <v>0.53507689777119827</v>
      </c>
      <c r="I40" s="17">
        <f t="shared" si="19"/>
        <v>0.55733223998906656</v>
      </c>
      <c r="J40" s="17">
        <f t="shared" si="19"/>
        <v>0.57977625719561199</v>
      </c>
      <c r="K40" s="17">
        <f t="shared" si="19"/>
        <v>0.58607837211645009</v>
      </c>
      <c r="L40" s="17">
        <f t="shared" si="19"/>
        <v>0.59120920581022451</v>
      </c>
      <c r="M40" s="17">
        <f t="shared" si="19"/>
        <v>0.59855257556406982</v>
      </c>
      <c r="N40" s="17">
        <f t="shared" si="19"/>
        <v>0.60216094178358326</v>
      </c>
      <c r="O40" s="17">
        <f t="shared" si="19"/>
        <v>0.60549055593790624</v>
      </c>
      <c r="P40" s="17">
        <f t="shared" si="19"/>
        <v>0.60849331006399066</v>
      </c>
    </row>
    <row r="41" spans="2:16" x14ac:dyDescent="0.3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x14ac:dyDescent="0.35">
      <c r="B42" s="19" t="s">
        <v>105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ht="29" x14ac:dyDescent="0.35">
      <c r="B43" s="6" t="s">
        <v>100</v>
      </c>
      <c r="C43" s="15" t="s">
        <v>121</v>
      </c>
      <c r="D43" s="6"/>
      <c r="E43" s="6" t="e">
        <f t="shared" ref="E43:P43" si="20">E29*E35/E24</f>
        <v>#DIV/0!</v>
      </c>
      <c r="F43" s="6">
        <f t="shared" si="20"/>
        <v>875000</v>
      </c>
      <c r="G43" s="6">
        <f t="shared" si="20"/>
        <v>638000</v>
      </c>
      <c r="H43" s="6">
        <f t="shared" si="20"/>
        <v>1142222.2222222222</v>
      </c>
      <c r="I43" s="6">
        <f t="shared" si="20"/>
        <v>1095405.4054054054</v>
      </c>
      <c r="J43" s="6">
        <f t="shared" si="20"/>
        <v>2439000</v>
      </c>
      <c r="K43" s="6">
        <f t="shared" si="20"/>
        <v>876857.14285714296</v>
      </c>
      <c r="L43" s="6">
        <f t="shared" si="20"/>
        <v>2206000</v>
      </c>
      <c r="M43" s="6">
        <f t="shared" si="20"/>
        <v>1262142.8571428573</v>
      </c>
      <c r="N43" s="6">
        <f t="shared" si="20"/>
        <v>711818.18181818177</v>
      </c>
      <c r="O43" s="6">
        <f t="shared" si="20"/>
        <v>2120000</v>
      </c>
      <c r="P43" s="6">
        <f t="shared" si="20"/>
        <v>14529999.999999998</v>
      </c>
    </row>
    <row r="44" spans="2:16" x14ac:dyDescent="0.35">
      <c r="B44" s="6" t="s">
        <v>135</v>
      </c>
      <c r="C44" s="15" t="s">
        <v>136</v>
      </c>
      <c r="D44" s="6"/>
      <c r="E44" s="6" t="e">
        <f>1/E15</f>
        <v>#DIV/0!</v>
      </c>
      <c r="F44" s="6">
        <f t="shared" ref="F44:P44" si="21">1/F15</f>
        <v>29.166666666666664</v>
      </c>
      <c r="G44" s="6">
        <f t="shared" si="21"/>
        <v>21.266666666666666</v>
      </c>
      <c r="H44" s="6">
        <f t="shared" si="21"/>
        <v>38.074074074074076</v>
      </c>
      <c r="I44" s="6">
        <f t="shared" si="21"/>
        <v>36.513513513513516</v>
      </c>
      <c r="J44" s="6">
        <f t="shared" si="21"/>
        <v>81.3</v>
      </c>
      <c r="K44" s="6">
        <f t="shared" si="21"/>
        <v>29.228571428571431</v>
      </c>
      <c r="L44" s="6">
        <f t="shared" si="21"/>
        <v>73.533333333333331</v>
      </c>
      <c r="M44" s="6">
        <f t="shared" si="21"/>
        <v>42.071428571428577</v>
      </c>
      <c r="N44" s="6">
        <f t="shared" si="21"/>
        <v>23.727272727272727</v>
      </c>
      <c r="O44" s="6">
        <f t="shared" si="21"/>
        <v>70.666666666666671</v>
      </c>
      <c r="P44" s="6">
        <f t="shared" si="21"/>
        <v>484.33333333333331</v>
      </c>
    </row>
    <row r="45" spans="2:16" x14ac:dyDescent="0.35">
      <c r="B45" s="6" t="s">
        <v>106</v>
      </c>
      <c r="C45" s="15" t="s">
        <v>126</v>
      </c>
      <c r="D45" s="6"/>
      <c r="E45" s="6">
        <f>E49/E11*1000</f>
        <v>125714.28571428571</v>
      </c>
      <c r="F45" s="6">
        <f t="shared" ref="F45:P45" si="22">F49/F11*1000</f>
        <v>146666.66666666666</v>
      </c>
      <c r="G45" s="6">
        <f t="shared" si="22"/>
        <v>104761.90476190476</v>
      </c>
      <c r="H45" s="6">
        <f t="shared" si="22"/>
        <v>125714.28571428571</v>
      </c>
      <c r="I45" s="6">
        <f t="shared" si="22"/>
        <v>141025.64102564103</v>
      </c>
      <c r="J45" s="6">
        <f t="shared" si="22"/>
        <v>100000</v>
      </c>
      <c r="K45" s="6">
        <f t="shared" si="22"/>
        <v>191304.34782608697</v>
      </c>
      <c r="L45" s="6">
        <f t="shared" si="22"/>
        <v>244444.44444444447</v>
      </c>
      <c r="M45" s="6">
        <f t="shared" si="22"/>
        <v>141935.48387096776</v>
      </c>
      <c r="N45" s="6">
        <f t="shared" si="22"/>
        <v>171875</v>
      </c>
      <c r="O45" s="6">
        <f t="shared" si="22"/>
        <v>232804.2328042328</v>
      </c>
      <c r="P45" s="6">
        <f t="shared" si="22"/>
        <v>282051.28205128206</v>
      </c>
    </row>
    <row r="46" spans="2:16" x14ac:dyDescent="0.35">
      <c r="B46" s="6" t="s">
        <v>108</v>
      </c>
      <c r="C46" s="15" t="s">
        <v>131</v>
      </c>
      <c r="D46" s="6"/>
      <c r="E46" s="6" t="e">
        <f>E43/E45</f>
        <v>#DIV/0!</v>
      </c>
      <c r="F46" s="6">
        <f t="shared" ref="F46:P46" si="23">F43/F45</f>
        <v>5.9659090909090917</v>
      </c>
      <c r="G46" s="6">
        <f t="shared" si="23"/>
        <v>6.09</v>
      </c>
      <c r="H46" s="6">
        <f t="shared" si="23"/>
        <v>9.0858585858585865</v>
      </c>
      <c r="I46" s="6">
        <f t="shared" si="23"/>
        <v>7.7674201474201476</v>
      </c>
      <c r="J46" s="6">
        <f t="shared" si="23"/>
        <v>24.39</v>
      </c>
      <c r="K46" s="6">
        <f t="shared" si="23"/>
        <v>4.5835714285714291</v>
      </c>
      <c r="L46" s="6">
        <f t="shared" si="23"/>
        <v>9.0245454545454535</v>
      </c>
      <c r="M46" s="6">
        <f t="shared" si="23"/>
        <v>8.8923701298701303</v>
      </c>
      <c r="N46" s="6">
        <f t="shared" si="23"/>
        <v>4.1414876033057846</v>
      </c>
      <c r="O46" s="6">
        <f t="shared" si="23"/>
        <v>9.1063636363636373</v>
      </c>
      <c r="P46" s="6">
        <f t="shared" si="23"/>
        <v>51.515454545454539</v>
      </c>
    </row>
    <row r="47" spans="2:16" x14ac:dyDescent="0.35">
      <c r="B47" s="6" t="s">
        <v>127</v>
      </c>
      <c r="C47" s="15" t="s">
        <v>129</v>
      </c>
      <c r="D47" s="6" t="s">
        <v>128</v>
      </c>
      <c r="E47" s="6">
        <f>E45/(E29*E35)</f>
        <v>4.1904761904761907</v>
      </c>
      <c r="F47" s="6">
        <f t="shared" ref="F47:P47" si="24">F45/(F29*F35)</f>
        <v>4.8888888888888884</v>
      </c>
      <c r="G47" s="6">
        <f t="shared" si="24"/>
        <v>3.4920634920634921</v>
      </c>
      <c r="H47" s="6">
        <f t="shared" si="24"/>
        <v>4.1904761904761907</v>
      </c>
      <c r="I47" s="6">
        <f t="shared" si="24"/>
        <v>4.700854700854701</v>
      </c>
      <c r="J47" s="6">
        <f t="shared" si="24"/>
        <v>3.3333333333333335</v>
      </c>
      <c r="K47" s="6">
        <f t="shared" si="24"/>
        <v>6.3768115942028993</v>
      </c>
      <c r="L47" s="6">
        <f t="shared" si="24"/>
        <v>8.1481481481481488</v>
      </c>
      <c r="M47" s="6">
        <f t="shared" si="24"/>
        <v>4.731182795698925</v>
      </c>
      <c r="N47" s="6">
        <f t="shared" si="24"/>
        <v>5.729166666666667</v>
      </c>
      <c r="O47" s="6">
        <f t="shared" si="24"/>
        <v>7.7601410934744264</v>
      </c>
      <c r="P47" s="6">
        <f t="shared" si="24"/>
        <v>9.4017094017094021</v>
      </c>
    </row>
    <row r="48" spans="2:16" x14ac:dyDescent="0.3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x14ac:dyDescent="0.35">
      <c r="B49" s="14" t="s">
        <v>107</v>
      </c>
      <c r="C49" s="6"/>
      <c r="D49" s="6"/>
      <c r="E49" s="6">
        <v>44000</v>
      </c>
      <c r="F49" s="6">
        <v>44000</v>
      </c>
      <c r="G49" s="6">
        <v>44000</v>
      </c>
      <c r="H49" s="6">
        <v>44000</v>
      </c>
      <c r="I49" s="6">
        <v>44000</v>
      </c>
      <c r="J49" s="6">
        <v>44000</v>
      </c>
      <c r="K49" s="6">
        <v>44000</v>
      </c>
      <c r="L49" s="6">
        <v>44000</v>
      </c>
      <c r="M49" s="6">
        <v>44000</v>
      </c>
      <c r="N49" s="6">
        <v>44000</v>
      </c>
      <c r="O49" s="6">
        <v>44000</v>
      </c>
      <c r="P49" s="6">
        <v>44000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workbookViewId="0">
      <selection activeCell="G2" sqref="G2"/>
    </sheetView>
  </sheetViews>
  <sheetFormatPr defaultColWidth="8.7265625" defaultRowHeight="14.5" x14ac:dyDescent="0.35"/>
  <cols>
    <col min="1" max="6" width="8.7265625" style="5"/>
    <col min="7" max="7" width="11.453125" style="5" bestFit="1" customWidth="1"/>
    <col min="8" max="8" width="14.54296875" style="5" customWidth="1"/>
    <col min="9" max="9" width="19.26953125" style="5" customWidth="1"/>
    <col min="10" max="10" width="13.1796875" style="5" customWidth="1"/>
    <col min="11" max="11" width="16.7265625" style="5" customWidth="1"/>
    <col min="12" max="12" width="12" style="5" customWidth="1"/>
    <col min="13" max="13" width="25.453125" style="5" customWidth="1"/>
    <col min="14" max="14" width="16.54296875" style="5" customWidth="1"/>
    <col min="15" max="16384" width="8.7265625" style="5"/>
  </cols>
  <sheetData>
    <row r="2" spans="1:14" ht="101.5" x14ac:dyDescent="0.35">
      <c r="A2" s="5" t="s">
        <v>0</v>
      </c>
      <c r="B2" s="6" t="s">
        <v>54</v>
      </c>
      <c r="C2" s="6" t="s">
        <v>5</v>
      </c>
      <c r="D2" s="7" t="s">
        <v>45</v>
      </c>
      <c r="E2" s="6" t="s">
        <v>32</v>
      </c>
      <c r="F2" s="6" t="s">
        <v>48</v>
      </c>
      <c r="G2" s="6" t="s">
        <v>55</v>
      </c>
      <c r="H2" s="6" t="s">
        <v>46</v>
      </c>
      <c r="I2" s="5" t="s">
        <v>47</v>
      </c>
      <c r="J2" s="5" t="s">
        <v>49</v>
      </c>
      <c r="K2" s="5" t="s">
        <v>50</v>
      </c>
      <c r="L2" s="5" t="s">
        <v>51</v>
      </c>
      <c r="M2" s="5" t="s">
        <v>52</v>
      </c>
      <c r="N2" s="5" t="s">
        <v>53</v>
      </c>
    </row>
    <row r="3" spans="1:14" x14ac:dyDescent="0.35">
      <c r="B3" s="6" t="s">
        <v>11</v>
      </c>
      <c r="C3" s="6" t="s">
        <v>11</v>
      </c>
      <c r="D3" s="6"/>
      <c r="E3" s="6"/>
      <c r="F3" s="9">
        <v>0.05</v>
      </c>
      <c r="G3" s="8"/>
    </row>
    <row r="4" spans="1:14" ht="29" x14ac:dyDescent="0.35">
      <c r="A4" s="5" t="s">
        <v>4</v>
      </c>
      <c r="B4" s="6">
        <v>50</v>
      </c>
      <c r="C4" s="6">
        <v>72</v>
      </c>
      <c r="D4" s="6">
        <v>50000</v>
      </c>
      <c r="E4" s="6">
        <v>30</v>
      </c>
      <c r="F4" s="8">
        <f>B4*$F$3</f>
        <v>2.5</v>
      </c>
      <c r="G4" s="8">
        <f>((C4-(B4+F4))/C4)*100</f>
        <v>27.083333333333332</v>
      </c>
    </row>
    <row r="5" spans="1:14" x14ac:dyDescent="0.35">
      <c r="B5" s="6">
        <v>50</v>
      </c>
      <c r="C5" s="6">
        <v>72</v>
      </c>
      <c r="D5" s="6">
        <v>50000</v>
      </c>
      <c r="E5" s="6">
        <v>30</v>
      </c>
      <c r="F5" s="8">
        <f t="shared" ref="F5:F33" si="0">B5*$F$3</f>
        <v>2.5</v>
      </c>
      <c r="G5" s="8">
        <f t="shared" ref="G5:G33" si="1">((C5-(B5+F5))/C5)*100</f>
        <v>27.083333333333332</v>
      </c>
    </row>
    <row r="6" spans="1:14" x14ac:dyDescent="0.35">
      <c r="B6" s="6">
        <v>50</v>
      </c>
      <c r="C6" s="6">
        <v>72</v>
      </c>
      <c r="D6" s="6">
        <v>50000</v>
      </c>
      <c r="E6" s="6">
        <v>30</v>
      </c>
      <c r="F6" s="8">
        <f t="shared" si="0"/>
        <v>2.5</v>
      </c>
      <c r="G6" s="8">
        <f t="shared" si="1"/>
        <v>27.083333333333332</v>
      </c>
    </row>
    <row r="7" spans="1:14" x14ac:dyDescent="0.35">
      <c r="B7" s="6">
        <v>50</v>
      </c>
      <c r="C7" s="6">
        <v>72</v>
      </c>
      <c r="D7" s="6">
        <v>50000</v>
      </c>
      <c r="E7" s="6">
        <v>30</v>
      </c>
      <c r="F7" s="8">
        <f t="shared" si="0"/>
        <v>2.5</v>
      </c>
      <c r="G7" s="8">
        <f t="shared" si="1"/>
        <v>27.083333333333332</v>
      </c>
    </row>
    <row r="8" spans="1:14" x14ac:dyDescent="0.35">
      <c r="B8" s="6">
        <v>50</v>
      </c>
      <c r="C8" s="6">
        <v>72</v>
      </c>
      <c r="D8" s="6">
        <v>50000</v>
      </c>
      <c r="E8" s="6">
        <v>30</v>
      </c>
      <c r="F8" s="8">
        <f t="shared" si="0"/>
        <v>2.5</v>
      </c>
      <c r="G8" s="8">
        <f t="shared" si="1"/>
        <v>27.083333333333332</v>
      </c>
    </row>
    <row r="9" spans="1:14" x14ac:dyDescent="0.35">
      <c r="B9" s="6">
        <v>50</v>
      </c>
      <c r="C9" s="6">
        <v>72</v>
      </c>
      <c r="D9" s="6">
        <v>50000</v>
      </c>
      <c r="E9" s="6">
        <v>30</v>
      </c>
      <c r="F9" s="8">
        <f t="shared" si="0"/>
        <v>2.5</v>
      </c>
      <c r="G9" s="8">
        <f t="shared" si="1"/>
        <v>27.083333333333332</v>
      </c>
    </row>
    <row r="10" spans="1:14" x14ac:dyDescent="0.35">
      <c r="B10" s="6">
        <v>50</v>
      </c>
      <c r="C10" s="6">
        <v>72</v>
      </c>
      <c r="D10" s="6">
        <v>50000</v>
      </c>
      <c r="E10" s="6">
        <v>30</v>
      </c>
      <c r="F10" s="8">
        <f t="shared" si="0"/>
        <v>2.5</v>
      </c>
      <c r="G10" s="8">
        <f t="shared" si="1"/>
        <v>27.083333333333332</v>
      </c>
    </row>
    <row r="11" spans="1:14" x14ac:dyDescent="0.35">
      <c r="B11" s="6">
        <v>50</v>
      </c>
      <c r="C11" s="6">
        <v>72</v>
      </c>
      <c r="D11" s="6">
        <v>50000</v>
      </c>
      <c r="E11" s="6">
        <v>30</v>
      </c>
      <c r="F11" s="8">
        <f t="shared" si="0"/>
        <v>2.5</v>
      </c>
      <c r="G11" s="8">
        <f t="shared" si="1"/>
        <v>27.083333333333332</v>
      </c>
    </row>
    <row r="12" spans="1:14" x14ac:dyDescent="0.35">
      <c r="B12" s="6">
        <v>50</v>
      </c>
      <c r="C12" s="6">
        <v>72</v>
      </c>
      <c r="D12" s="6">
        <v>50000</v>
      </c>
      <c r="E12" s="6">
        <v>30</v>
      </c>
      <c r="F12" s="8">
        <f t="shared" si="0"/>
        <v>2.5</v>
      </c>
      <c r="G12" s="8">
        <f t="shared" si="1"/>
        <v>27.083333333333332</v>
      </c>
    </row>
    <row r="13" spans="1:14" x14ac:dyDescent="0.35">
      <c r="B13" s="6">
        <v>50</v>
      </c>
      <c r="C13" s="6">
        <v>72</v>
      </c>
      <c r="D13" s="6">
        <v>50000</v>
      </c>
      <c r="E13" s="6">
        <v>30</v>
      </c>
      <c r="F13" s="8">
        <f t="shared" si="0"/>
        <v>2.5</v>
      </c>
      <c r="G13" s="8">
        <f t="shared" si="1"/>
        <v>27.083333333333332</v>
      </c>
    </row>
    <row r="14" spans="1:14" x14ac:dyDescent="0.35">
      <c r="B14" s="6">
        <v>50</v>
      </c>
      <c r="C14" s="6">
        <v>72</v>
      </c>
      <c r="D14" s="6">
        <v>50000</v>
      </c>
      <c r="E14" s="6">
        <v>30</v>
      </c>
      <c r="F14" s="8">
        <f t="shared" si="0"/>
        <v>2.5</v>
      </c>
      <c r="G14" s="8">
        <f t="shared" si="1"/>
        <v>27.083333333333332</v>
      </c>
    </row>
    <row r="15" spans="1:14" x14ac:dyDescent="0.35">
      <c r="B15" s="6">
        <v>50</v>
      </c>
      <c r="C15" s="6">
        <v>72</v>
      </c>
      <c r="D15" s="6">
        <v>50000</v>
      </c>
      <c r="E15" s="6">
        <v>30</v>
      </c>
      <c r="F15" s="8">
        <f t="shared" si="0"/>
        <v>2.5</v>
      </c>
      <c r="G15" s="8">
        <f t="shared" si="1"/>
        <v>27.083333333333332</v>
      </c>
    </row>
    <row r="16" spans="1:14" x14ac:dyDescent="0.35">
      <c r="B16" s="6">
        <v>50</v>
      </c>
      <c r="C16" s="6">
        <v>72</v>
      </c>
      <c r="D16" s="6">
        <v>50000</v>
      </c>
      <c r="E16" s="6">
        <v>30</v>
      </c>
      <c r="F16" s="8">
        <f t="shared" si="0"/>
        <v>2.5</v>
      </c>
      <c r="G16" s="8">
        <f t="shared" si="1"/>
        <v>27.083333333333332</v>
      </c>
    </row>
    <row r="17" spans="2:7" x14ac:dyDescent="0.35">
      <c r="B17" s="6">
        <v>50</v>
      </c>
      <c r="C17" s="6">
        <v>72</v>
      </c>
      <c r="D17" s="6">
        <v>50000</v>
      </c>
      <c r="E17" s="6">
        <v>30</v>
      </c>
      <c r="F17" s="8">
        <f t="shared" si="0"/>
        <v>2.5</v>
      </c>
      <c r="G17" s="8">
        <f t="shared" si="1"/>
        <v>27.083333333333332</v>
      </c>
    </row>
    <row r="18" spans="2:7" x14ac:dyDescent="0.35">
      <c r="B18" s="6">
        <v>50</v>
      </c>
      <c r="C18" s="6">
        <v>72</v>
      </c>
      <c r="D18" s="6">
        <v>50000</v>
      </c>
      <c r="E18" s="6">
        <v>30</v>
      </c>
      <c r="F18" s="8">
        <f t="shared" si="0"/>
        <v>2.5</v>
      </c>
      <c r="G18" s="8">
        <f t="shared" si="1"/>
        <v>27.083333333333332</v>
      </c>
    </row>
    <row r="19" spans="2:7" x14ac:dyDescent="0.35">
      <c r="B19" s="6">
        <v>50</v>
      </c>
      <c r="C19" s="6">
        <v>72</v>
      </c>
      <c r="D19" s="6">
        <v>50000</v>
      </c>
      <c r="E19" s="6">
        <v>30</v>
      </c>
      <c r="F19" s="8">
        <f t="shared" si="0"/>
        <v>2.5</v>
      </c>
      <c r="G19" s="8">
        <f t="shared" si="1"/>
        <v>27.083333333333332</v>
      </c>
    </row>
    <row r="20" spans="2:7" x14ac:dyDescent="0.35">
      <c r="B20" s="6">
        <v>50</v>
      </c>
      <c r="C20" s="6">
        <v>72</v>
      </c>
      <c r="D20" s="6">
        <v>50000</v>
      </c>
      <c r="E20" s="6">
        <v>30</v>
      </c>
      <c r="F20" s="8">
        <f t="shared" si="0"/>
        <v>2.5</v>
      </c>
      <c r="G20" s="8">
        <f t="shared" si="1"/>
        <v>27.083333333333332</v>
      </c>
    </row>
    <row r="21" spans="2:7" x14ac:dyDescent="0.35">
      <c r="B21" s="6">
        <v>50</v>
      </c>
      <c r="C21" s="6">
        <v>72</v>
      </c>
      <c r="D21" s="6">
        <v>50000</v>
      </c>
      <c r="E21" s="6">
        <v>30</v>
      </c>
      <c r="F21" s="8">
        <f t="shared" si="0"/>
        <v>2.5</v>
      </c>
      <c r="G21" s="8">
        <f t="shared" si="1"/>
        <v>27.083333333333332</v>
      </c>
    </row>
    <row r="22" spans="2:7" x14ac:dyDescent="0.35">
      <c r="B22" s="6">
        <v>50</v>
      </c>
      <c r="C22" s="6">
        <v>72</v>
      </c>
      <c r="D22" s="6">
        <v>50000</v>
      </c>
      <c r="E22" s="6">
        <v>30</v>
      </c>
      <c r="F22" s="8">
        <f t="shared" si="0"/>
        <v>2.5</v>
      </c>
      <c r="G22" s="8">
        <f t="shared" si="1"/>
        <v>27.083333333333332</v>
      </c>
    </row>
    <row r="23" spans="2:7" x14ac:dyDescent="0.35">
      <c r="B23" s="6">
        <v>50</v>
      </c>
      <c r="C23" s="6">
        <v>72</v>
      </c>
      <c r="D23" s="6">
        <v>50000</v>
      </c>
      <c r="E23" s="6">
        <v>30</v>
      </c>
      <c r="F23" s="8">
        <f t="shared" si="0"/>
        <v>2.5</v>
      </c>
      <c r="G23" s="8">
        <f t="shared" si="1"/>
        <v>27.083333333333332</v>
      </c>
    </row>
    <row r="24" spans="2:7" x14ac:dyDescent="0.35">
      <c r="B24" s="6">
        <v>50</v>
      </c>
      <c r="C24" s="6">
        <v>72</v>
      </c>
      <c r="D24" s="6">
        <v>50000</v>
      </c>
      <c r="E24" s="6">
        <v>30</v>
      </c>
      <c r="F24" s="8">
        <f t="shared" si="0"/>
        <v>2.5</v>
      </c>
      <c r="G24" s="8">
        <f t="shared" si="1"/>
        <v>27.083333333333332</v>
      </c>
    </row>
    <row r="25" spans="2:7" x14ac:dyDescent="0.35">
      <c r="B25" s="6">
        <v>50</v>
      </c>
      <c r="C25" s="6">
        <v>72</v>
      </c>
      <c r="D25" s="6">
        <v>50000</v>
      </c>
      <c r="E25" s="6">
        <v>30</v>
      </c>
      <c r="F25" s="8">
        <f t="shared" si="0"/>
        <v>2.5</v>
      </c>
      <c r="G25" s="8">
        <f t="shared" si="1"/>
        <v>27.083333333333332</v>
      </c>
    </row>
    <row r="26" spans="2:7" x14ac:dyDescent="0.35">
      <c r="B26" s="6">
        <v>50</v>
      </c>
      <c r="C26" s="6">
        <v>72</v>
      </c>
      <c r="D26" s="6">
        <v>50000</v>
      </c>
      <c r="E26" s="6">
        <v>30</v>
      </c>
      <c r="F26" s="8">
        <f t="shared" si="0"/>
        <v>2.5</v>
      </c>
      <c r="G26" s="8">
        <f t="shared" si="1"/>
        <v>27.083333333333332</v>
      </c>
    </row>
    <row r="27" spans="2:7" x14ac:dyDescent="0.35">
      <c r="B27" s="6">
        <v>50</v>
      </c>
      <c r="C27" s="6">
        <v>72</v>
      </c>
      <c r="D27" s="6">
        <v>50000</v>
      </c>
      <c r="E27" s="6">
        <v>30</v>
      </c>
      <c r="F27" s="8">
        <f t="shared" si="0"/>
        <v>2.5</v>
      </c>
      <c r="G27" s="8">
        <f t="shared" si="1"/>
        <v>27.083333333333332</v>
      </c>
    </row>
    <row r="28" spans="2:7" x14ac:dyDescent="0.35">
      <c r="B28" s="6">
        <v>50</v>
      </c>
      <c r="C28" s="6">
        <v>72</v>
      </c>
      <c r="D28" s="6">
        <v>50000</v>
      </c>
      <c r="E28" s="6">
        <v>30</v>
      </c>
      <c r="F28" s="8">
        <f t="shared" si="0"/>
        <v>2.5</v>
      </c>
      <c r="G28" s="8">
        <f t="shared" si="1"/>
        <v>27.083333333333332</v>
      </c>
    </row>
    <row r="29" spans="2:7" x14ac:dyDescent="0.35">
      <c r="B29" s="6">
        <v>50</v>
      </c>
      <c r="C29" s="6">
        <v>72</v>
      </c>
      <c r="D29" s="6">
        <v>50000</v>
      </c>
      <c r="E29" s="6">
        <v>30</v>
      </c>
      <c r="F29" s="8">
        <f t="shared" si="0"/>
        <v>2.5</v>
      </c>
      <c r="G29" s="8">
        <f t="shared" si="1"/>
        <v>27.083333333333332</v>
      </c>
    </row>
    <row r="30" spans="2:7" x14ac:dyDescent="0.35">
      <c r="B30" s="6">
        <v>50</v>
      </c>
      <c r="C30" s="6">
        <v>72</v>
      </c>
      <c r="D30" s="6">
        <v>50000</v>
      </c>
      <c r="E30" s="6">
        <v>30</v>
      </c>
      <c r="F30" s="8">
        <f t="shared" si="0"/>
        <v>2.5</v>
      </c>
      <c r="G30" s="8">
        <f t="shared" si="1"/>
        <v>27.083333333333332</v>
      </c>
    </row>
    <row r="31" spans="2:7" x14ac:dyDescent="0.35">
      <c r="B31" s="6">
        <v>50</v>
      </c>
      <c r="C31" s="6">
        <v>72</v>
      </c>
      <c r="D31" s="6">
        <v>50000</v>
      </c>
      <c r="E31" s="6">
        <v>30</v>
      </c>
      <c r="F31" s="8">
        <f t="shared" si="0"/>
        <v>2.5</v>
      </c>
      <c r="G31" s="8">
        <f t="shared" si="1"/>
        <v>27.083333333333332</v>
      </c>
    </row>
    <row r="32" spans="2:7" x14ac:dyDescent="0.35">
      <c r="B32" s="6">
        <v>50</v>
      </c>
      <c r="C32" s="6">
        <v>72</v>
      </c>
      <c r="D32" s="6">
        <v>50000</v>
      </c>
      <c r="E32" s="6">
        <v>30</v>
      </c>
      <c r="F32" s="8">
        <f t="shared" si="0"/>
        <v>2.5</v>
      </c>
      <c r="G32" s="8">
        <f t="shared" si="1"/>
        <v>27.083333333333332</v>
      </c>
    </row>
    <row r="33" spans="2:7" x14ac:dyDescent="0.35">
      <c r="B33" s="6">
        <v>50</v>
      </c>
      <c r="C33" s="6">
        <v>72</v>
      </c>
      <c r="D33" s="6">
        <v>50000</v>
      </c>
      <c r="E33" s="6">
        <v>30</v>
      </c>
      <c r="F33" s="8">
        <f t="shared" si="0"/>
        <v>2.5</v>
      </c>
      <c r="G33" s="8">
        <f t="shared" si="1"/>
        <v>27.083333333333332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21"/>
  <sheetViews>
    <sheetView workbookViewId="0">
      <selection activeCell="D6" sqref="D6"/>
    </sheetView>
  </sheetViews>
  <sheetFormatPr defaultRowHeight="14.5" x14ac:dyDescent="0.35"/>
  <cols>
    <col min="3" max="3" width="62.1796875" bestFit="1" customWidth="1"/>
    <col min="4" max="4" width="38.54296875" bestFit="1" customWidth="1"/>
  </cols>
  <sheetData>
    <row r="2" spans="3:4" x14ac:dyDescent="0.35">
      <c r="C2" t="s">
        <v>56</v>
      </c>
    </row>
    <row r="4" spans="3:4" x14ac:dyDescent="0.35">
      <c r="C4" t="s">
        <v>57</v>
      </c>
    </row>
    <row r="5" spans="3:4" x14ac:dyDescent="0.35">
      <c r="C5" t="s">
        <v>58</v>
      </c>
      <c r="D5" t="s">
        <v>70</v>
      </c>
    </row>
    <row r="6" spans="3:4" x14ac:dyDescent="0.35">
      <c r="C6" t="s">
        <v>59</v>
      </c>
    </row>
    <row r="7" spans="3:4" x14ac:dyDescent="0.35">
      <c r="C7" t="s">
        <v>60</v>
      </c>
    </row>
    <row r="8" spans="3:4" x14ac:dyDescent="0.35">
      <c r="C8" t="s">
        <v>61</v>
      </c>
    </row>
    <row r="9" spans="3:4" x14ac:dyDescent="0.35">
      <c r="C9" t="s">
        <v>62</v>
      </c>
    </row>
    <row r="11" spans="3:4" x14ac:dyDescent="0.35">
      <c r="C11" t="s">
        <v>63</v>
      </c>
    </row>
    <row r="12" spans="3:4" x14ac:dyDescent="0.35">
      <c r="C12" t="s">
        <v>64</v>
      </c>
    </row>
    <row r="14" spans="3:4" x14ac:dyDescent="0.35">
      <c r="C14" s="10" t="s">
        <v>65</v>
      </c>
    </row>
    <row r="15" spans="3:4" x14ac:dyDescent="0.35">
      <c r="C15" s="10" t="s">
        <v>66</v>
      </c>
    </row>
    <row r="16" spans="3:4" x14ac:dyDescent="0.35">
      <c r="C16" s="10" t="s">
        <v>67</v>
      </c>
    </row>
    <row r="18" spans="3:10" x14ac:dyDescent="0.35">
      <c r="E18" s="31" t="s">
        <v>69</v>
      </c>
      <c r="F18" s="31"/>
      <c r="G18" s="31"/>
      <c r="H18" s="31"/>
      <c r="I18" s="31"/>
      <c r="J18" s="31"/>
    </row>
    <row r="19" spans="3:10" x14ac:dyDescent="0.35">
      <c r="E19" s="11">
        <v>0</v>
      </c>
      <c r="F19" s="11">
        <v>0.15</v>
      </c>
      <c r="G19" s="11">
        <v>0.2</v>
      </c>
      <c r="H19" s="11">
        <v>0.25</v>
      </c>
      <c r="I19" s="11">
        <v>0.3</v>
      </c>
      <c r="J19" s="11">
        <v>0.4</v>
      </c>
    </row>
    <row r="21" spans="3:10" x14ac:dyDescent="0.35">
      <c r="C21" t="s">
        <v>68</v>
      </c>
      <c r="D21">
        <f>52-(5%*52)</f>
        <v>49.4</v>
      </c>
    </row>
  </sheetData>
  <mergeCells count="1">
    <mergeCell ref="E18:J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BasePricing3 high demand</vt:lpstr>
      <vt:lpstr>BasePricing2 with OpC and Ifln</vt:lpstr>
      <vt:lpstr>BasePricing1</vt:lpstr>
      <vt:lpstr>ForecastingPlan-ChangingPrice</vt:lpstr>
      <vt:lpstr>ForcastingPLan-reference</vt:lpstr>
      <vt:lpstr>DistributedBonus</vt:lpstr>
      <vt:lpstr>Example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mandark</dc:creator>
  <cp:lastModifiedBy>mandark</cp:lastModifiedBy>
  <dcterms:created xsi:type="dcterms:W3CDTF">2015-06-09T13:43:52Z</dcterms:created>
  <dcterms:modified xsi:type="dcterms:W3CDTF">2015-10-10T13:49:29Z</dcterms:modified>
</cp:coreProperties>
</file>