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880" firstSheet="2" activeTab="3"/>
  </bookViews>
  <sheets>
    <sheet name="BasePricing3 high demand" sheetId="3" r:id="rId1"/>
    <sheet name="BasePricing2 with OpC and Ifln" sheetId="2" r:id="rId2"/>
    <sheet name="BasePricing1" sheetId="1" r:id="rId3"/>
    <sheet name="ForcastingPLan" sheetId="7" r:id="rId4"/>
    <sheet name="DistributedBonus" sheetId="4" r:id="rId5"/>
    <sheet name="Example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7" l="1"/>
  <c r="F22" i="7"/>
  <c r="G22" i="7"/>
  <c r="H22" i="7"/>
  <c r="I22" i="7"/>
  <c r="J22" i="7"/>
  <c r="K22" i="7"/>
  <c r="L22" i="7"/>
  <c r="M22" i="7"/>
  <c r="N22" i="7"/>
  <c r="O22" i="7"/>
  <c r="P22" i="7"/>
  <c r="E22" i="7"/>
  <c r="E44" i="7"/>
  <c r="F45" i="7"/>
  <c r="G45" i="7"/>
  <c r="H45" i="7"/>
  <c r="I45" i="7"/>
  <c r="J45" i="7"/>
  <c r="K45" i="7"/>
  <c r="L45" i="7"/>
  <c r="M45" i="7"/>
  <c r="N45" i="7"/>
  <c r="O45" i="7"/>
  <c r="P45" i="7"/>
  <c r="E45" i="7"/>
  <c r="P30" i="7"/>
  <c r="E21" i="7" l="1"/>
  <c r="E29" i="7" s="1"/>
  <c r="E9" i="7" s="1"/>
  <c r="D19" i="7" l="1"/>
  <c r="E17" i="7"/>
  <c r="F13" i="7"/>
  <c r="G13" i="7"/>
  <c r="H13" i="7"/>
  <c r="I13" i="7"/>
  <c r="J13" i="7"/>
  <c r="K13" i="7"/>
  <c r="L13" i="7"/>
  <c r="M13" i="7"/>
  <c r="N13" i="7"/>
  <c r="O13" i="7"/>
  <c r="P13" i="7"/>
  <c r="F21" i="7"/>
  <c r="F29" i="7" s="1"/>
  <c r="F9" i="7" s="1"/>
  <c r="G21" i="7"/>
  <c r="G29" i="7" s="1"/>
  <c r="G9" i="7" s="1"/>
  <c r="H21" i="7"/>
  <c r="H29" i="7" s="1"/>
  <c r="H9" i="7" s="1"/>
  <c r="I21" i="7"/>
  <c r="I29" i="7" s="1"/>
  <c r="I9" i="7" s="1"/>
  <c r="J21" i="7"/>
  <c r="J29" i="7" s="1"/>
  <c r="J9" i="7" s="1"/>
  <c r="K21" i="7"/>
  <c r="K29" i="7" s="1"/>
  <c r="K9" i="7" s="1"/>
  <c r="L21" i="7"/>
  <c r="L29" i="7" s="1"/>
  <c r="L9" i="7" s="1"/>
  <c r="M21" i="7"/>
  <c r="M29" i="7" s="1"/>
  <c r="M9" i="7" s="1"/>
  <c r="N21" i="7"/>
  <c r="N29" i="7" s="1"/>
  <c r="N9" i="7" s="1"/>
  <c r="O21" i="7"/>
  <c r="O29" i="7" s="1"/>
  <c r="O9" i="7" s="1"/>
  <c r="P21" i="7"/>
  <c r="P29" i="7" s="1"/>
  <c r="P9" i="7" s="1"/>
  <c r="E15" i="7"/>
  <c r="D22" i="7"/>
  <c r="D21" i="7"/>
  <c r="D13" i="7"/>
  <c r="E13" i="7"/>
  <c r="E14" i="7" s="1"/>
  <c r="F15" i="7" l="1"/>
  <c r="F44" i="7" s="1"/>
  <c r="E33" i="7"/>
  <c r="F14" i="7"/>
  <c r="F33" i="7" l="1"/>
  <c r="G15" i="7"/>
  <c r="G44" i="7" s="1"/>
  <c r="G14" i="7"/>
  <c r="D21" i="5"/>
  <c r="G33" i="7" l="1"/>
  <c r="H15" i="7"/>
  <c r="H44" i="7" s="1"/>
  <c r="H14" i="7"/>
  <c r="F33" i="4"/>
  <c r="G33" i="4" s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5" i="4"/>
  <c r="F6" i="4"/>
  <c r="F7" i="4"/>
  <c r="F8" i="4"/>
  <c r="F9" i="4"/>
  <c r="F10" i="4"/>
  <c r="F11" i="4"/>
  <c r="F12" i="4"/>
  <c r="F4" i="4"/>
  <c r="G4" i="4" s="1"/>
  <c r="I14" i="7" l="1"/>
  <c r="H33" i="7"/>
  <c r="I15" i="7"/>
  <c r="I44" i="7" s="1"/>
  <c r="J15" i="7"/>
  <c r="J44" i="7" s="1"/>
  <c r="I33" i="7"/>
  <c r="J14" i="7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K14" i="7" l="1"/>
  <c r="J33" i="7"/>
  <c r="K15" i="7"/>
  <c r="K44" i="7" s="1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L15" i="7" l="1"/>
  <c r="L44" i="7" s="1"/>
  <c r="L14" i="7"/>
  <c r="K33" i="7"/>
  <c r="I5" i="3"/>
  <c r="O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P5" i="3"/>
  <c r="S5" i="3"/>
  <c r="K35" i="3"/>
  <c r="M35" i="3"/>
  <c r="N4" i="3"/>
  <c r="L35" i="2"/>
  <c r="X6" i="2"/>
  <c r="X10" i="2"/>
  <c r="X14" i="2"/>
  <c r="X18" i="2"/>
  <c r="X22" i="2"/>
  <c r="X26" i="2"/>
  <c r="X30" i="2"/>
  <c r="X4" i="2"/>
  <c r="N33" i="2"/>
  <c r="X33" i="2" s="1"/>
  <c r="M33" i="2"/>
  <c r="N32" i="2"/>
  <c r="X32" i="2" s="1"/>
  <c r="M32" i="2"/>
  <c r="N31" i="2"/>
  <c r="X31" i="2" s="1"/>
  <c r="M31" i="2"/>
  <c r="N30" i="2"/>
  <c r="M30" i="2"/>
  <c r="N29" i="2"/>
  <c r="X29" i="2" s="1"/>
  <c r="M29" i="2"/>
  <c r="N28" i="2"/>
  <c r="X28" i="2" s="1"/>
  <c r="M28" i="2"/>
  <c r="N27" i="2"/>
  <c r="X27" i="2" s="1"/>
  <c r="M27" i="2"/>
  <c r="N26" i="2"/>
  <c r="M26" i="2"/>
  <c r="N25" i="2"/>
  <c r="X25" i="2" s="1"/>
  <c r="M25" i="2"/>
  <c r="N24" i="2"/>
  <c r="X24" i="2" s="1"/>
  <c r="M24" i="2"/>
  <c r="N23" i="2"/>
  <c r="X23" i="2" s="1"/>
  <c r="M23" i="2"/>
  <c r="N22" i="2"/>
  <c r="M22" i="2"/>
  <c r="N21" i="2"/>
  <c r="X21" i="2" s="1"/>
  <c r="M21" i="2"/>
  <c r="N20" i="2"/>
  <c r="X20" i="2" s="1"/>
  <c r="M20" i="2"/>
  <c r="N19" i="2"/>
  <c r="X19" i="2" s="1"/>
  <c r="M19" i="2"/>
  <c r="N18" i="2"/>
  <c r="M18" i="2"/>
  <c r="N17" i="2"/>
  <c r="X17" i="2" s="1"/>
  <c r="M17" i="2"/>
  <c r="N16" i="2"/>
  <c r="X16" i="2" s="1"/>
  <c r="M16" i="2"/>
  <c r="N15" i="2"/>
  <c r="X15" i="2" s="1"/>
  <c r="M15" i="2"/>
  <c r="N14" i="2"/>
  <c r="M14" i="2"/>
  <c r="N13" i="2"/>
  <c r="X13" i="2" s="1"/>
  <c r="M13" i="2"/>
  <c r="N12" i="2"/>
  <c r="X12" i="2" s="1"/>
  <c r="M12" i="2"/>
  <c r="N11" i="2"/>
  <c r="X11" i="2" s="1"/>
  <c r="M11" i="2"/>
  <c r="N10" i="2"/>
  <c r="M10" i="2"/>
  <c r="N9" i="2"/>
  <c r="X9" i="2" s="1"/>
  <c r="M9" i="2"/>
  <c r="N8" i="2"/>
  <c r="X8" i="2" s="1"/>
  <c r="M8" i="2"/>
  <c r="N7" i="2"/>
  <c r="X7" i="2" s="1"/>
  <c r="M7" i="2"/>
  <c r="N6" i="2"/>
  <c r="M6" i="2"/>
  <c r="N5" i="2"/>
  <c r="X5" i="2" s="1"/>
  <c r="M5" i="2"/>
  <c r="N4" i="2"/>
  <c r="Q4" i="2" s="1"/>
  <c r="K4" i="2" s="1"/>
  <c r="M4" i="2"/>
  <c r="M15" i="7" l="1"/>
  <c r="M44" i="7" s="1"/>
  <c r="M14" i="7"/>
  <c r="L33" i="7"/>
  <c r="P6" i="3"/>
  <c r="O6" i="3"/>
  <c r="S35" i="3"/>
  <c r="N5" i="3"/>
  <c r="I4" i="2"/>
  <c r="J4" i="2"/>
  <c r="S4" i="2" s="1"/>
  <c r="N35" i="2"/>
  <c r="Q5" i="2"/>
  <c r="V10" i="1"/>
  <c r="V28" i="1"/>
  <c r="J35" i="1"/>
  <c r="K28" i="1"/>
  <c r="L28" i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N15" i="7" l="1"/>
  <c r="N44" i="7" s="1"/>
  <c r="N14" i="7"/>
  <c r="M33" i="7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O15" i="7" l="1"/>
  <c r="O44" i="7" s="1"/>
  <c r="O14" i="7"/>
  <c r="N33" i="7"/>
  <c r="P8" i="3"/>
  <c r="O8" i="3"/>
  <c r="N7" i="3"/>
  <c r="Q4" i="3"/>
  <c r="R4" i="3"/>
  <c r="J5" i="2"/>
  <c r="S5" i="2" s="1"/>
  <c r="I5" i="2"/>
  <c r="K6" i="2"/>
  <c r="Q7" i="2"/>
  <c r="I5" i="1"/>
  <c r="O6" i="1"/>
  <c r="P14" i="7" l="1"/>
  <c r="O33" i="7"/>
  <c r="P15" i="7"/>
  <c r="P44" i="7" s="1"/>
  <c r="P9" i="3"/>
  <c r="O9" i="3"/>
  <c r="T4" i="3"/>
  <c r="N8" i="3"/>
  <c r="R5" i="3"/>
  <c r="U5" i="3" s="1"/>
  <c r="U4" i="3"/>
  <c r="R5" i="2"/>
  <c r="O5" i="2"/>
  <c r="T5" i="2" s="1"/>
  <c r="P5" i="2"/>
  <c r="U5" i="2" s="1"/>
  <c r="W5" i="2"/>
  <c r="K7" i="2"/>
  <c r="Q8" i="2"/>
  <c r="I6" i="2"/>
  <c r="J6" i="2"/>
  <c r="S6" i="2" s="1"/>
  <c r="V5" i="2"/>
  <c r="I6" i="1"/>
  <c r="O7" i="1"/>
  <c r="H5" i="1"/>
  <c r="G5" i="1"/>
  <c r="P33" i="7" l="1"/>
  <c r="P10" i="3"/>
  <c r="O10" i="3"/>
  <c r="R6" i="3"/>
  <c r="U6" i="3" s="1"/>
  <c r="N9" i="3"/>
  <c r="Q6" i="3"/>
  <c r="T6" i="3" s="1"/>
  <c r="P6" i="2"/>
  <c r="R6" i="2"/>
  <c r="V6" i="2" s="1"/>
  <c r="Y6" i="2" s="1"/>
  <c r="O6" i="2"/>
  <c r="T6" i="2" s="1"/>
  <c r="Z5" i="2"/>
  <c r="Y5" i="2"/>
  <c r="K8" i="2"/>
  <c r="Q9" i="2"/>
  <c r="J7" i="2"/>
  <c r="S7" i="2" s="1"/>
  <c r="I7" i="2"/>
  <c r="U6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P11" i="3" l="1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P12" i="3" l="1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P13" i="3" l="1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P14" i="3" l="1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P15" i="3" l="1"/>
  <c r="O15" i="3"/>
  <c r="Q11" i="3"/>
  <c r="T11" i="3" s="1"/>
  <c r="N14" i="3"/>
  <c r="R11" i="3"/>
  <c r="U11" i="3" s="1"/>
  <c r="O11" i="2"/>
  <c r="R11" i="2"/>
  <c r="W11" i="2"/>
  <c r="Z11" i="2" s="1"/>
  <c r="P11" i="2"/>
  <c r="U11" i="2" s="1"/>
  <c r="J12" i="2"/>
  <c r="S12" i="2" s="1"/>
  <c r="I12" i="2"/>
  <c r="K13" i="2"/>
  <c r="Q14" i="2"/>
  <c r="T11" i="2"/>
  <c r="V11" i="2"/>
  <c r="Y11" i="2" s="1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P16" i="3" l="1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P17" i="3" l="1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P18" i="3" l="1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P19" i="3" l="1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P20" i="3" l="1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P21" i="3" l="1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P22" i="3" l="1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P23" i="3" l="1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K21" i="2"/>
  <c r="Q22" i="2"/>
  <c r="U19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P24" i="3" l="1"/>
  <c r="O24" i="3"/>
  <c r="R20" i="3"/>
  <c r="U20" i="3" s="1"/>
  <c r="Q20" i="3"/>
  <c r="T20" i="3" s="1"/>
  <c r="N23" i="3"/>
  <c r="O20" i="2"/>
  <c r="R20" i="2"/>
  <c r="W20" i="2"/>
  <c r="Z20" i="2" s="1"/>
  <c r="P20" i="2"/>
  <c r="U20" i="2" s="1"/>
  <c r="T20" i="2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P25" i="3" l="1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P26" i="3" l="1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P27" i="3" l="1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P28" i="3" l="1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P29" i="3" l="1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P30" i="3" l="1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P31" i="3" l="1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P33" i="3" l="1"/>
  <c r="P32" i="3"/>
  <c r="O33" i="3"/>
  <c r="O32" i="3"/>
  <c r="R28" i="3"/>
  <c r="U28" i="3" s="1"/>
  <c r="Q28" i="3"/>
  <c r="T28" i="3" s="1"/>
  <c r="N31" i="3"/>
  <c r="O28" i="2"/>
  <c r="R28" i="2"/>
  <c r="V28" i="2" s="1"/>
  <c r="Y28" i="2" s="1"/>
  <c r="W28" i="2"/>
  <c r="Z28" i="2" s="1"/>
  <c r="P28" i="2"/>
  <c r="U28" i="2" s="1"/>
  <c r="T28" i="2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Q29" i="3" l="1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Q30" i="3" l="1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M36" i="3" l="1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R32" i="3" l="1"/>
  <c r="U32" i="3" s="1"/>
  <c r="Q32" i="3"/>
  <c r="T32" i="3" s="1"/>
  <c r="O32" i="2"/>
  <c r="R32" i="2"/>
  <c r="V32" i="2" s="1"/>
  <c r="Y32" i="2" s="1"/>
  <c r="W32" i="2"/>
  <c r="Z32" i="2" s="1"/>
  <c r="P32" i="2"/>
  <c r="U32" i="2" s="1"/>
  <c r="T32" i="2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Q33" i="3" l="1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U33" i="3" l="1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X33" i="1" l="1"/>
  <c r="U35" i="1"/>
  <c r="X35" i="1" s="1"/>
  <c r="W33" i="1"/>
  <c r="T35" i="1"/>
  <c r="W35" i="1" s="1"/>
  <c r="Q5" i="3"/>
  <c r="T5" i="3" l="1"/>
  <c r="Q35" i="3"/>
  <c r="T35" i="3" s="1"/>
  <c r="E27" i="7"/>
  <c r="E26" i="7"/>
  <c r="E25" i="7" s="1"/>
  <c r="F24" i="7" s="1"/>
  <c r="F17" i="7" l="1"/>
  <c r="F27" i="7" s="1"/>
  <c r="E19" i="7"/>
  <c r="E32" i="7"/>
  <c r="E34" i="7" l="1"/>
  <c r="E35" i="7" s="1"/>
  <c r="E39" i="7" s="1"/>
  <c r="E40" i="7" s="1"/>
  <c r="E47" i="7" l="1"/>
  <c r="E43" i="7"/>
  <c r="E46" i="7" s="1"/>
  <c r="F26" i="7"/>
  <c r="F25" i="7"/>
  <c r="G24" i="7" s="1"/>
  <c r="E30" i="7" l="1"/>
  <c r="G26" i="7"/>
  <c r="G25" i="7" s="1"/>
  <c r="F19" i="7"/>
  <c r="F32" i="7"/>
  <c r="G17" i="7"/>
  <c r="G27" i="7" s="1"/>
  <c r="F30" i="7" l="1"/>
  <c r="H24" i="7"/>
  <c r="G19" i="7"/>
  <c r="G32" i="7"/>
  <c r="H17" i="7"/>
  <c r="F34" i="7"/>
  <c r="F35" i="7" s="1"/>
  <c r="F39" i="7" s="1"/>
  <c r="F40" i="7" s="1"/>
  <c r="H27" i="7" l="1"/>
  <c r="F47" i="7"/>
  <c r="F43" i="7"/>
  <c r="F46" i="7" s="1"/>
  <c r="G34" i="7"/>
  <c r="G35" i="7" s="1"/>
  <c r="H26" i="7"/>
  <c r="H25" i="7" s="1"/>
  <c r="G30" i="7" l="1"/>
  <c r="I24" i="7"/>
  <c r="G43" i="7"/>
  <c r="G46" i="7" s="1"/>
  <c r="G47" i="7"/>
  <c r="G39" i="7"/>
  <c r="G40" i="7" s="1"/>
  <c r="I27" i="7"/>
  <c r="H32" i="7"/>
  <c r="H19" i="7"/>
  <c r="I17" i="7"/>
  <c r="I26" i="7" l="1"/>
  <c r="I25" i="7" s="1"/>
  <c r="H34" i="7"/>
  <c r="H35" i="7" s="1"/>
  <c r="H39" i="7" s="1"/>
  <c r="H40" i="7" s="1"/>
  <c r="H30" i="7" l="1"/>
  <c r="J24" i="7"/>
  <c r="H43" i="7"/>
  <c r="H46" i="7" s="1"/>
  <c r="H47" i="7"/>
  <c r="I19" i="7"/>
  <c r="J17" i="7"/>
  <c r="I32" i="7"/>
  <c r="J27" i="7" l="1"/>
  <c r="I34" i="7"/>
  <c r="I35" i="7" s="1"/>
  <c r="J26" i="7"/>
  <c r="J25" i="7" s="1"/>
  <c r="I30" i="7" l="1"/>
  <c r="K24" i="7"/>
  <c r="K17" i="7"/>
  <c r="J19" i="7"/>
  <c r="J32" i="7"/>
  <c r="I43" i="7"/>
  <c r="I46" i="7" s="1"/>
  <c r="I47" i="7"/>
  <c r="I39" i="7"/>
  <c r="I40" i="7" s="1"/>
  <c r="K27" i="7" l="1"/>
  <c r="J34" i="7"/>
  <c r="J35" i="7" s="1"/>
  <c r="J39" i="7" s="1"/>
  <c r="J40" i="7" s="1"/>
  <c r="K26" i="7"/>
  <c r="K25" i="7" s="1"/>
  <c r="J30" i="7" l="1"/>
  <c r="L24" i="7"/>
  <c r="K19" i="7"/>
  <c r="L17" i="7"/>
  <c r="K32" i="7"/>
  <c r="J43" i="7"/>
  <c r="J46" i="7" s="1"/>
  <c r="J47" i="7"/>
  <c r="L27" i="7" l="1"/>
  <c r="K34" i="7"/>
  <c r="K35" i="7" s="1"/>
  <c r="L26" i="7"/>
  <c r="L25" i="7" s="1"/>
  <c r="K30" i="7" l="1"/>
  <c r="M24" i="7"/>
  <c r="M17" i="7"/>
  <c r="L19" i="7"/>
  <c r="L32" i="7"/>
  <c r="K43" i="7"/>
  <c r="K46" i="7" s="1"/>
  <c r="K47" i="7"/>
  <c r="K39" i="7"/>
  <c r="K40" i="7" s="1"/>
  <c r="M27" i="7" l="1"/>
  <c r="L34" i="7"/>
  <c r="L35" i="7" s="1"/>
  <c r="M26" i="7"/>
  <c r="M25" i="7" s="1"/>
  <c r="L30" i="7" l="1"/>
  <c r="N24" i="7"/>
  <c r="N17" i="7"/>
  <c r="M32" i="7"/>
  <c r="M19" i="7"/>
  <c r="L43" i="7"/>
  <c r="L46" i="7" s="1"/>
  <c r="L47" i="7"/>
  <c r="L39" i="7"/>
  <c r="L40" i="7" s="1"/>
  <c r="N27" i="7" l="1"/>
  <c r="M34" i="7"/>
  <c r="M35" i="7" s="1"/>
  <c r="N26" i="7"/>
  <c r="N25" i="7" s="1"/>
  <c r="M30" i="7" l="1"/>
  <c r="O24" i="7"/>
  <c r="M47" i="7"/>
  <c r="M43" i="7"/>
  <c r="M46" i="7" s="1"/>
  <c r="N19" i="7"/>
  <c r="N32" i="7"/>
  <c r="O17" i="7"/>
  <c r="M39" i="7"/>
  <c r="M40" i="7" s="1"/>
  <c r="O27" i="7" l="1"/>
  <c r="N34" i="7"/>
  <c r="N35" i="7" s="1"/>
  <c r="O26" i="7"/>
  <c r="O25" i="7" s="1"/>
  <c r="N30" i="7" l="1"/>
  <c r="P24" i="7"/>
  <c r="O32" i="7"/>
  <c r="P17" i="7"/>
  <c r="O19" i="7"/>
  <c r="N47" i="7"/>
  <c r="N43" i="7"/>
  <c r="N46" i="7" s="1"/>
  <c r="N39" i="7"/>
  <c r="N40" i="7" s="1"/>
  <c r="P27" i="7" l="1"/>
  <c r="P26" i="7"/>
  <c r="P25" i="7" s="1"/>
  <c r="O30" i="7" s="1"/>
  <c r="O34" i="7"/>
  <c r="O35" i="7" s="1"/>
  <c r="P32" i="7" l="1"/>
  <c r="P19" i="7"/>
  <c r="O47" i="7"/>
  <c r="O43" i="7"/>
  <c r="O46" i="7" s="1"/>
  <c r="O39" i="7"/>
  <c r="O40" i="7" s="1"/>
  <c r="P34" i="7" l="1"/>
  <c r="P35" i="7" s="1"/>
  <c r="P47" i="7" l="1"/>
  <c r="P43" i="7"/>
  <c r="P46" i="7" s="1"/>
  <c r="P39" i="7"/>
  <c r="P40" i="7" s="1"/>
</calcChain>
</file>

<file path=xl/sharedStrings.xml><?xml version="1.0" encoding="utf-8"?>
<sst xmlns="http://schemas.openxmlformats.org/spreadsheetml/2006/main" count="254" uniqueCount="144">
  <si>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</si>
  <si>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</si>
  <si>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</si>
  <si>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</si>
  <si>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</si>
  <si>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</si>
  <si>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</si>
  <si>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</si>
  <si>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</si>
  <si>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</si>
  <si>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</si>
  <si>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</si>
  <si>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</si>
  <si>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</si>
  <si>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</si>
  <si>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</si>
  <si>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</si>
  <si>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</si>
  <si>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</si>
  <si>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</si>
  <si>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</si>
  <si>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</si>
  <si>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</si>
  <si>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</si>
  <si>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</si>
  <si>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</si>
  <si>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</si>
  <si>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</si>
  <si>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</si>
  <si>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</si>
  <si>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</si>
  <si>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</si>
  <si>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</si>
  <si>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</si>
  <si>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</si>
  <si>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</si>
  <si>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</si>
  <si>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</si>
  <si>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</si>
  <si>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</si>
  <si>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</si>
  <si>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</si>
  <si>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</si>
  <si>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</si>
  <si>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</si>
  <si>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</si>
  <si>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</si>
  <si>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</si>
  <si>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</si>
  <si>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</si>
  <si>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</si>
  <si>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</si>
  <si>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</si>
  <si>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</si>
  <si>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</si>
  <si>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</si>
  <si>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</si>
  <si>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</si>
  <si>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</si>
  <si>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</si>
  <si>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</si>
  <si>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</si>
  <si>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</si>
  <si>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</si>
  <si>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</si>
  <si>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</si>
  <si>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</si>
  <si>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</si>
  <si>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</si>
  <si>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</si>
  <si>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</si>
  <si>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</si>
  <si>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</si>
  <si>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</si>
  <si>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</si>
  <si>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</si>
  <si>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</si>
  <si>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</si>
  <si>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</si>
  <si>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</si>
  <si>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</si>
  <si>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</si>
  <si>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</si>
  <si>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</si>
  <si>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</si>
  <si>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</si>
  <si>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</si>
  <si>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</si>
  <si>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</si>
  <si>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</si>
  <si>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</si>
  <si>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New MRR(Check formula later)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</si>
  <si>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</si>
  <si>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</si>
  <si>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</si>
  <si>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</si>
  <si>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</si>
  <si>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</si>
  <si>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</si>
  <si>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</si>
  <si>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</si>
  <si>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</si>
  <si>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</si>
  <si>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</si>
  <si>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</si>
  <si>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</si>
  <si>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</si>
  <si>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</si>
  <si>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</si>
  <si>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</si>
  <si>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</si>
  <si>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</si>
  <si>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</si>
  <si>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</si>
  <si>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</si>
  <si>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</si>
  <si>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</si>
  <si>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</si>
  <si>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</si>
  <si>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</si>
  <si>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</si>
  <si>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</si>
  <si>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</si>
  <si>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</si>
  <si>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</si>
  <si>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</si>
  <si>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</si>
  <si>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</si>
  <si>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</si>
  <si>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</si>
  <si>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</si>
  <si>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</si>
  <si>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</si>
  <si>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</si>
  <si>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</si>
  <si>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</si>
  <si>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</si>
  <si>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</si>
  <si>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</si>
  <si>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negative (%MRR churn *ending MRR of last month)????
Churned customers*Sale price per unit</t>
  </si>
  <si>
    <t>Value of closed contracts during month=ARPS(New)*New Cust*Months Paid upfront(full adv payment)</t>
  </si>
  <si>
    <t>New MRR/# New Customers</t>
  </si>
  <si>
    <t>Ending MRR/# Total customers</t>
  </si>
  <si>
    <t>Total operational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</si>
</sst>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/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13" t="s">
        <v>6</v>
      </c>
      <c r="C1" s="13"/>
      <c r="D1" s="13"/>
      <c r="E1" s="13"/>
      <c r="F1" s="13"/>
      <c r="G1" s="13"/>
      <c r="H1" s="13"/>
      <c r="I1" s="13"/>
      <c r="J1" s="13"/>
      <c r="K1" s="13"/>
      <c r="L1" s="14" t="s">
        <v>16</v>
      </c>
      <c r="M1" s="14"/>
      <c r="N1" s="14"/>
      <c r="O1" s="14"/>
      <c r="P1" s="14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13" t="s">
        <v>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 t="s">
        <v>16</v>
      </c>
      <c r="N1" s="14"/>
      <c r="O1" s="14"/>
      <c r="P1" s="14"/>
      <c r="Q1" s="14"/>
      <c r="R1" s="14"/>
      <c r="S1" s="14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13" t="s">
        <v>6</v>
      </c>
      <c r="C1" s="13"/>
      <c r="D1" s="13"/>
      <c r="E1" s="13"/>
      <c r="F1" s="13"/>
      <c r="G1" s="13"/>
      <c r="H1" s="13"/>
      <c r="I1" s="13"/>
      <c r="J1" s="13"/>
      <c r="K1" s="14" t="s">
        <v>16</v>
      </c>
      <c r="L1" s="14"/>
      <c r="M1" s="14"/>
      <c r="N1" s="14"/>
      <c r="O1" s="14"/>
      <c r="P1" s="14"/>
      <c r="Q1" s="14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9"/>
  <sheetViews>
    <sheetView tabSelected="1" topLeftCell="C7" zoomScale="90" zoomScaleNormal="90" workbookViewId="0">
      <selection activeCell="P46" sqref="P46"/>
    </sheetView>
  </sheetViews>
  <sheetFormatPr defaultRowHeight="14.5" x14ac:dyDescent="0.35"/>
  <cols>
    <col min="1" max="1" width="3.1796875" style="5" customWidth="1"/>
    <col min="2" max="2" width="43.089843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36328125" style="5" bestFit="1" customWidth="1"/>
    <col min="8" max="8" width="12" style="5" bestFit="1" customWidth="1"/>
    <col min="9" max="10" width="11.36328125" style="5" bestFit="1" customWidth="1"/>
    <col min="11" max="12" width="12" style="5" bestFit="1" customWidth="1"/>
    <col min="13" max="13" width="11.36328125" style="5" bestFit="1" customWidth="1"/>
    <col min="14" max="16" width="12" style="5" bestFit="1" customWidth="1"/>
    <col min="17" max="16384" width="8.7265625" style="5"/>
  </cols>
  <sheetData>
    <row r="3" spans="2:16" ht="29" x14ac:dyDescent="0.35">
      <c r="B3" s="16" t="s">
        <v>83</v>
      </c>
      <c r="C3" s="16" t="s">
        <v>110</v>
      </c>
      <c r="D3" s="12" t="s">
        <v>94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6" x14ac:dyDescent="0.35">
      <c r="B5" s="17" t="s">
        <v>84</v>
      </c>
      <c r="C5" s="17" t="s">
        <v>111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6" x14ac:dyDescent="0.35">
      <c r="B6" s="17" t="s">
        <v>85</v>
      </c>
      <c r="C6" s="17" t="s">
        <v>111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6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29" x14ac:dyDescent="0.35">
      <c r="B8" s="6" t="s">
        <v>126</v>
      </c>
      <c r="C8" s="6" t="s">
        <v>125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6" ht="43.5" x14ac:dyDescent="0.35">
      <c r="B9" s="6" t="s">
        <v>124</v>
      </c>
      <c r="C9" s="18" t="s">
        <v>140</v>
      </c>
      <c r="D9" s="6">
        <v>0</v>
      </c>
      <c r="E9" s="6">
        <f>E11*E29*E8</f>
        <v>157500</v>
      </c>
      <c r="F9" s="6">
        <f t="shared" ref="F9:P9" si="0">F11*F29*F8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</row>
    <row r="10" spans="2:16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 x14ac:dyDescent="0.35">
      <c r="B11" s="17" t="s">
        <v>87</v>
      </c>
      <c r="C11" s="17" t="s">
        <v>111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6" x14ac:dyDescent="0.35">
      <c r="B12" s="17" t="s">
        <v>112</v>
      </c>
      <c r="C12" s="17" t="s">
        <v>111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6" x14ac:dyDescent="0.35">
      <c r="B13" s="6" t="s">
        <v>89</v>
      </c>
      <c r="C13" s="18" t="s">
        <v>114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6" ht="29" x14ac:dyDescent="0.35">
      <c r="B14" s="19" t="s">
        <v>86</v>
      </c>
      <c r="C14" s="18" t="s">
        <v>113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6" ht="43.5" x14ac:dyDescent="0.35">
      <c r="B15" s="6" t="s">
        <v>93</v>
      </c>
      <c r="C15" s="18" t="s">
        <v>115</v>
      </c>
      <c r="D15" s="6">
        <v>0</v>
      </c>
      <c r="E15" s="20" t="e">
        <f t="shared" ref="E15:P15" si="3">-E12/D14</f>
        <v>#DIV/0!</v>
      </c>
      <c r="F15" s="20">
        <f t="shared" si="3"/>
        <v>3.4285714285714287E-2</v>
      </c>
      <c r="G15" s="20">
        <f t="shared" si="3"/>
        <v>4.7021943573667714E-2</v>
      </c>
      <c r="H15" s="20">
        <f t="shared" si="3"/>
        <v>2.6264591439688716E-2</v>
      </c>
      <c r="I15" s="20">
        <f t="shared" si="3"/>
        <v>2.7387120651369355E-2</v>
      </c>
      <c r="J15" s="20">
        <f t="shared" si="3"/>
        <v>1.2300123001230012E-2</v>
      </c>
      <c r="K15" s="20">
        <f t="shared" si="3"/>
        <v>3.4213098729227759E-2</v>
      </c>
      <c r="L15" s="20">
        <f t="shared" si="3"/>
        <v>1.3599274705349048E-2</v>
      </c>
      <c r="M15" s="20">
        <f t="shared" si="3"/>
        <v>2.3769100169779286E-2</v>
      </c>
      <c r="N15" s="20">
        <f t="shared" si="3"/>
        <v>4.2145593869731802E-2</v>
      </c>
      <c r="O15" s="20">
        <f t="shared" si="3"/>
        <v>1.4150943396226415E-2</v>
      </c>
      <c r="P15" s="20">
        <f t="shared" si="3"/>
        <v>2.0646937370956643E-3</v>
      </c>
    </row>
    <row r="16" spans="2:16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95</v>
      </c>
      <c r="C17" s="18" t="s">
        <v>116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97</v>
      </c>
      <c r="C19" s="18" t="s">
        <v>117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21" t="s">
        <v>91</v>
      </c>
      <c r="C21" s="6" t="s">
        <v>118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21" t="s">
        <v>92</v>
      </c>
      <c r="C22" s="18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7" t="s">
        <v>99</v>
      </c>
      <c r="C24" t="s">
        <v>138</v>
      </c>
      <c r="D24" s="20">
        <v>0</v>
      </c>
      <c r="E24" s="23" t="e">
        <f>-(E22/D25)</f>
        <v>#DIV/0!</v>
      </c>
      <c r="F24" s="23">
        <f t="shared" ref="F24:P24" si="8">-(F22/E25)</f>
        <v>3.4285714285714287E-2</v>
      </c>
      <c r="G24" s="23">
        <f t="shared" si="8"/>
        <v>4.7021943573667714E-2</v>
      </c>
      <c r="H24" s="23">
        <f t="shared" si="8"/>
        <v>2.6264591439688716E-2</v>
      </c>
      <c r="I24" s="23">
        <f t="shared" si="8"/>
        <v>2.7387120651369355E-2</v>
      </c>
      <c r="J24" s="23">
        <f t="shared" si="8"/>
        <v>1.2300123001230012E-2</v>
      </c>
      <c r="K24" s="23">
        <f t="shared" si="8"/>
        <v>3.4213098729227759E-2</v>
      </c>
      <c r="L24" s="23">
        <f t="shared" si="8"/>
        <v>1.3599274705349048E-2</v>
      </c>
      <c r="M24" s="23">
        <f t="shared" si="8"/>
        <v>2.3769100169779286E-2</v>
      </c>
      <c r="N24" s="23">
        <f t="shared" si="8"/>
        <v>4.2145593869731802E-2</v>
      </c>
      <c r="O24" s="23">
        <f t="shared" si="8"/>
        <v>1.4150943396226415E-2</v>
      </c>
      <c r="P24" s="23">
        <f t="shared" si="8"/>
        <v>2.0646937370956643E-3</v>
      </c>
    </row>
    <row r="25" spans="2:16" ht="29" x14ac:dyDescent="0.35">
      <c r="B25" s="6" t="s">
        <v>96</v>
      </c>
      <c r="C25" s="18" t="s">
        <v>123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98</v>
      </c>
      <c r="C26" s="24" t="s">
        <v>131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100</v>
      </c>
      <c r="C27" s="6"/>
      <c r="D27" s="6">
        <v>0</v>
      </c>
      <c r="E27" s="20" t="e">
        <f t="shared" ref="E27:P27" si="11">-E22/E17</f>
        <v>#DIV/0!</v>
      </c>
      <c r="F27" s="20">
        <f t="shared" si="11"/>
        <v>3.4285714285714287E-2</v>
      </c>
      <c r="G27" s="20">
        <f t="shared" si="11"/>
        <v>4.7021943573667714E-2</v>
      </c>
      <c r="H27" s="20">
        <f t="shared" si="11"/>
        <v>2.6264591439688716E-2</v>
      </c>
      <c r="I27" s="20">
        <f t="shared" si="11"/>
        <v>2.7387120651369355E-2</v>
      </c>
      <c r="J27" s="20">
        <f t="shared" si="11"/>
        <v>1.2300123001230012E-2</v>
      </c>
      <c r="K27" s="20">
        <f t="shared" si="11"/>
        <v>3.4213098729227759E-2</v>
      </c>
      <c r="L27" s="20">
        <f t="shared" si="11"/>
        <v>1.3599274705349048E-2</v>
      </c>
      <c r="M27" s="20">
        <f t="shared" si="11"/>
        <v>2.3769100169779286E-2</v>
      </c>
      <c r="N27" s="20">
        <f t="shared" si="11"/>
        <v>4.2145593869731802E-2</v>
      </c>
      <c r="O27" s="20">
        <f t="shared" si="11"/>
        <v>1.4150943396226415E-2</v>
      </c>
      <c r="P27" s="20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8" t="s">
        <v>141</v>
      </c>
      <c r="D29" s="6"/>
      <c r="E29" s="6">
        <f>E21/E11</f>
        <v>75</v>
      </c>
      <c r="F29" s="6">
        <f t="shared" ref="F29:P29" si="12">F21/F11</f>
        <v>75</v>
      </c>
      <c r="G29" s="6">
        <f t="shared" si="12"/>
        <v>75</v>
      </c>
      <c r="H29" s="6">
        <f t="shared" si="12"/>
        <v>75</v>
      </c>
      <c r="I29" s="6">
        <f t="shared" si="12"/>
        <v>75</v>
      </c>
      <c r="J29" s="6">
        <f t="shared" si="12"/>
        <v>75</v>
      </c>
      <c r="K29" s="6">
        <f t="shared" si="12"/>
        <v>75</v>
      </c>
      <c r="L29" s="6">
        <f t="shared" si="12"/>
        <v>75</v>
      </c>
      <c r="M29" s="6">
        <f t="shared" si="12"/>
        <v>75</v>
      </c>
      <c r="N29" s="6">
        <f t="shared" si="12"/>
        <v>75</v>
      </c>
      <c r="O29" s="6">
        <f t="shared" si="12"/>
        <v>75</v>
      </c>
      <c r="P29" s="6">
        <f t="shared" si="12"/>
        <v>75</v>
      </c>
    </row>
    <row r="30" spans="2:16" x14ac:dyDescent="0.35">
      <c r="B30" s="6" t="s">
        <v>88</v>
      </c>
      <c r="C30" s="18" t="s">
        <v>142</v>
      </c>
      <c r="D30" s="6"/>
      <c r="E30" s="6">
        <f>F25/F14</f>
        <v>75</v>
      </c>
      <c r="F30" s="6">
        <f t="shared" ref="F30:P30" si="13">G25/G14</f>
        <v>75</v>
      </c>
      <c r="G30" s="6">
        <f t="shared" si="13"/>
        <v>75</v>
      </c>
      <c r="H30" s="6">
        <f t="shared" si="13"/>
        <v>75</v>
      </c>
      <c r="I30" s="6">
        <f t="shared" si="13"/>
        <v>75</v>
      </c>
      <c r="J30" s="6">
        <f t="shared" si="13"/>
        <v>75</v>
      </c>
      <c r="K30" s="6">
        <f t="shared" si="13"/>
        <v>75</v>
      </c>
      <c r="L30" s="6">
        <f t="shared" si="13"/>
        <v>75</v>
      </c>
      <c r="M30" s="6">
        <f t="shared" si="13"/>
        <v>75</v>
      </c>
      <c r="N30" s="6">
        <f t="shared" si="13"/>
        <v>75</v>
      </c>
      <c r="O30" s="6">
        <f t="shared" si="13"/>
        <v>75</v>
      </c>
      <c r="P30" s="6" t="e">
        <f t="shared" si="13"/>
        <v>#DIV/0!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102</v>
      </c>
      <c r="C32" s="18" t="s">
        <v>96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103</v>
      </c>
      <c r="C33" s="6" t="s">
        <v>119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8" t="s">
        <v>120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104</v>
      </c>
      <c r="C35" s="18" t="s">
        <v>121</v>
      </c>
      <c r="D35" s="20">
        <v>0</v>
      </c>
      <c r="E35" s="20">
        <f>E34/E32</f>
        <v>0.4</v>
      </c>
      <c r="F35" s="20">
        <f t="shared" ref="F35:P35" si="17">F34/F32</f>
        <v>0.4</v>
      </c>
      <c r="G35" s="20">
        <f t="shared" si="17"/>
        <v>0.4</v>
      </c>
      <c r="H35" s="20">
        <f t="shared" si="17"/>
        <v>0.4</v>
      </c>
      <c r="I35" s="20">
        <f t="shared" si="17"/>
        <v>0.4</v>
      </c>
      <c r="J35" s="20">
        <f t="shared" si="17"/>
        <v>0.4</v>
      </c>
      <c r="K35" s="20">
        <f t="shared" si="17"/>
        <v>0.4</v>
      </c>
      <c r="L35" s="20">
        <f t="shared" si="17"/>
        <v>0.4</v>
      </c>
      <c r="M35" s="20">
        <f t="shared" si="17"/>
        <v>0.4</v>
      </c>
      <c r="N35" s="20">
        <f t="shared" si="17"/>
        <v>0.4</v>
      </c>
      <c r="O35" s="20">
        <f t="shared" si="17"/>
        <v>0.4</v>
      </c>
      <c r="P35" s="20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7" t="s">
        <v>143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105</v>
      </c>
      <c r="C39" s="6" t="s">
        <v>134</v>
      </c>
      <c r="D39" s="6"/>
      <c r="E39" s="6">
        <f>E32*E35-E37</f>
        <v>2500</v>
      </c>
      <c r="F39" s="6">
        <f>F32*F35-F37</f>
        <v>11140</v>
      </c>
      <c r="G39" s="6">
        <f>G32*G35-G37</f>
        <v>22840</v>
      </c>
      <c r="H39" s="6">
        <f>H32*H35-H37</f>
        <v>32530</v>
      </c>
      <c r="I39" s="6">
        <f>I32*I35-I37</f>
        <v>40780</v>
      </c>
      <c r="J39" s="6">
        <f>J32*J35-J37</f>
        <v>53380</v>
      </c>
      <c r="K39" s="6">
        <f>K32*K35-K37</f>
        <v>58180</v>
      </c>
      <c r="L39" s="6">
        <f>L32*L35-L37</f>
        <v>62680</v>
      </c>
      <c r="M39" s="6">
        <f>M32*M35-M37</f>
        <v>70300</v>
      </c>
      <c r="N39" s="6">
        <f>N32*N35-N37</f>
        <v>74680</v>
      </c>
      <c r="O39" s="6">
        <f>O32*O35-O37</f>
        <v>79180</v>
      </c>
      <c r="P39" s="6">
        <f>P32*P35-P37</f>
        <v>83680</v>
      </c>
    </row>
    <row r="40" spans="2:16" x14ac:dyDescent="0.35">
      <c r="B40" s="6" t="s">
        <v>133</v>
      </c>
      <c r="C40" s="6" t="s">
        <v>135</v>
      </c>
      <c r="D40" s="6"/>
      <c r="E40" s="20">
        <f>E39/E33</f>
        <v>0.15873015873015872</v>
      </c>
      <c r="F40" s="20">
        <f>F39/F33</f>
        <v>0.3880181121560432</v>
      </c>
      <c r="G40" s="20">
        <f>G39/G33</f>
        <v>0.49373108517077391</v>
      </c>
      <c r="H40" s="20">
        <f>H39/H33</f>
        <v>0.53507689777119827</v>
      </c>
      <c r="I40" s="20">
        <f>I39/I33</f>
        <v>0.55733223998906656</v>
      </c>
      <c r="J40" s="20">
        <f>J39/J33</f>
        <v>0.57977625719561199</v>
      </c>
      <c r="K40" s="20">
        <f>K39/K33</f>
        <v>0.58607837211645009</v>
      </c>
      <c r="L40" s="20">
        <f>L39/L33</f>
        <v>0.59120920581022451</v>
      </c>
      <c r="M40" s="20">
        <f>M39/M33</f>
        <v>0.59855257556406982</v>
      </c>
      <c r="N40" s="20">
        <f>N39/N33</f>
        <v>0.60216094178358326</v>
      </c>
      <c r="O40" s="20">
        <f>O39/O33</f>
        <v>0.60549055593790624</v>
      </c>
      <c r="P40" s="20">
        <f>P39/P33</f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22" t="s">
        <v>106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101</v>
      </c>
      <c r="C43" s="18" t="s">
        <v>122</v>
      </c>
      <c r="D43" s="6"/>
      <c r="E43" s="6" t="e">
        <f>E29*E35/E24</f>
        <v>#DIV/0!</v>
      </c>
      <c r="F43" s="6">
        <f>F29*F35/F24</f>
        <v>875</v>
      </c>
      <c r="G43" s="6">
        <f>G29*G35/G24</f>
        <v>638</v>
      </c>
      <c r="H43" s="6">
        <f>H29*H35/H24</f>
        <v>1142.2222222222222</v>
      </c>
      <c r="I43" s="6">
        <f>I29*I35/I24</f>
        <v>1095.4054054054054</v>
      </c>
      <c r="J43" s="6">
        <f>J29*J35/J24</f>
        <v>2439</v>
      </c>
      <c r="K43" s="6">
        <f>K29*K35/K24</f>
        <v>876.85714285714289</v>
      </c>
      <c r="L43" s="6">
        <f>L29*L35/L24</f>
        <v>2206</v>
      </c>
      <c r="M43" s="6">
        <f>M29*M35/M24</f>
        <v>1262.1428571428571</v>
      </c>
      <c r="N43" s="6">
        <f>N29*N35/N24</f>
        <v>711.81818181818176</v>
      </c>
      <c r="O43" s="6">
        <f>O29*O35/O24</f>
        <v>2120</v>
      </c>
      <c r="P43" s="6">
        <f>P29*P35/P24</f>
        <v>14529.999999999998</v>
      </c>
    </row>
    <row r="44" spans="2:16" x14ac:dyDescent="0.35">
      <c r="B44" s="6" t="s">
        <v>136</v>
      </c>
      <c r="C44" s="18" t="s">
        <v>137</v>
      </c>
      <c r="D44" s="6"/>
      <c r="E44" s="6" t="e">
        <f>1/E15</f>
        <v>#DIV/0!</v>
      </c>
      <c r="F44" s="6">
        <f t="shared" ref="F44:P44" si="18">1/F15</f>
        <v>29.166666666666664</v>
      </c>
      <c r="G44" s="6">
        <f t="shared" si="18"/>
        <v>21.266666666666666</v>
      </c>
      <c r="H44" s="6">
        <f t="shared" si="18"/>
        <v>38.074074074074076</v>
      </c>
      <c r="I44" s="6">
        <f t="shared" si="18"/>
        <v>36.513513513513516</v>
      </c>
      <c r="J44" s="6">
        <f t="shared" si="18"/>
        <v>81.3</v>
      </c>
      <c r="K44" s="6">
        <f t="shared" si="18"/>
        <v>29.228571428571431</v>
      </c>
      <c r="L44" s="6">
        <f t="shared" si="18"/>
        <v>73.533333333333331</v>
      </c>
      <c r="M44" s="6">
        <f t="shared" si="18"/>
        <v>42.071428571428577</v>
      </c>
      <c r="N44" s="6">
        <f t="shared" si="18"/>
        <v>23.727272727272727</v>
      </c>
      <c r="O44" s="6">
        <f t="shared" si="18"/>
        <v>70.666666666666671</v>
      </c>
      <c r="P44" s="6">
        <f t="shared" si="18"/>
        <v>484.33333333333331</v>
      </c>
    </row>
    <row r="45" spans="2:16" x14ac:dyDescent="0.35">
      <c r="B45" s="6" t="s">
        <v>107</v>
      </c>
      <c r="C45" s="18" t="s">
        <v>127</v>
      </c>
      <c r="D45" s="6"/>
      <c r="E45" s="6">
        <f>E49/E11</f>
        <v>125.71428571428571</v>
      </c>
      <c r="F45" s="6">
        <f>F49/F11</f>
        <v>146.66666666666666</v>
      </c>
      <c r="G45" s="6">
        <f>G49/G11</f>
        <v>104.76190476190476</v>
      </c>
      <c r="H45" s="6">
        <f>H49/H11</f>
        <v>125.71428571428571</v>
      </c>
      <c r="I45" s="6">
        <f>I49/I11</f>
        <v>141.02564102564102</v>
      </c>
      <c r="J45" s="6">
        <f>J49/J11</f>
        <v>100</v>
      </c>
      <c r="K45" s="6">
        <f>K49/K11</f>
        <v>191.30434782608697</v>
      </c>
      <c r="L45" s="6">
        <f>L49/L11</f>
        <v>244.44444444444446</v>
      </c>
      <c r="M45" s="6">
        <f>M49/M11</f>
        <v>141.93548387096774</v>
      </c>
      <c r="N45" s="6">
        <f>N49/N11</f>
        <v>171.875</v>
      </c>
      <c r="O45" s="6">
        <f>O49/O11</f>
        <v>232.80423280423281</v>
      </c>
      <c r="P45" s="6">
        <f>P49/P11</f>
        <v>282.05128205128204</v>
      </c>
    </row>
    <row r="46" spans="2:16" x14ac:dyDescent="0.35">
      <c r="B46" s="6" t="s">
        <v>109</v>
      </c>
      <c r="C46" s="18" t="s">
        <v>132</v>
      </c>
      <c r="D46" s="6"/>
      <c r="E46" s="6" t="e">
        <f>E43/E45</f>
        <v>#DIV/0!</v>
      </c>
      <c r="F46" s="6">
        <f t="shared" ref="F46:P46" si="19">F43/F45</f>
        <v>5.9659090909090917</v>
      </c>
      <c r="G46" s="6">
        <f t="shared" si="19"/>
        <v>6.09</v>
      </c>
      <c r="H46" s="6">
        <f t="shared" si="19"/>
        <v>9.0858585858585865</v>
      </c>
      <c r="I46" s="6">
        <f t="shared" si="19"/>
        <v>7.7674201474201476</v>
      </c>
      <c r="J46" s="6">
        <f t="shared" si="19"/>
        <v>24.39</v>
      </c>
      <c r="K46" s="6">
        <f t="shared" si="19"/>
        <v>4.5835714285714282</v>
      </c>
      <c r="L46" s="6">
        <f t="shared" si="19"/>
        <v>9.0245454545454535</v>
      </c>
      <c r="M46" s="6">
        <f t="shared" si="19"/>
        <v>8.8923701298701303</v>
      </c>
      <c r="N46" s="6">
        <f t="shared" si="19"/>
        <v>4.1414876033057846</v>
      </c>
      <c r="O46" s="6">
        <f t="shared" si="19"/>
        <v>9.1063636363636355</v>
      </c>
      <c r="P46" s="6">
        <f t="shared" si="19"/>
        <v>51.515454545454539</v>
      </c>
    </row>
    <row r="47" spans="2:16" x14ac:dyDescent="0.35">
      <c r="B47" s="6" t="s">
        <v>128</v>
      </c>
      <c r="C47" s="18" t="s">
        <v>130</v>
      </c>
      <c r="D47" s="6" t="s">
        <v>129</v>
      </c>
      <c r="E47" s="6">
        <f>E45/(E29*E35)</f>
        <v>4.1904761904761907</v>
      </c>
      <c r="F47" s="6">
        <f>F45/(F29*F35)</f>
        <v>4.8888888888888884</v>
      </c>
      <c r="G47" s="6">
        <f>G45/(G29*G35)</f>
        <v>3.4920634920634921</v>
      </c>
      <c r="H47" s="6">
        <f>H45/(H29*H35)</f>
        <v>4.1904761904761907</v>
      </c>
      <c r="I47" s="6">
        <f>I45/(I29*I35)</f>
        <v>4.700854700854701</v>
      </c>
      <c r="J47" s="6">
        <f>J45/(J29*J35)</f>
        <v>3.3333333333333335</v>
      </c>
      <c r="K47" s="6">
        <f>K45/(K29*K35)</f>
        <v>6.3768115942028993</v>
      </c>
      <c r="L47" s="6">
        <f>L45/(L29*L35)</f>
        <v>8.1481481481481488</v>
      </c>
      <c r="M47" s="6">
        <f>M45/(M29*M35)</f>
        <v>4.731182795698925</v>
      </c>
      <c r="N47" s="6">
        <f>N45/(N29*N35)</f>
        <v>5.729166666666667</v>
      </c>
      <c r="O47" s="6">
        <f>O45/(O29*O35)</f>
        <v>7.7601410934744273</v>
      </c>
      <c r="P47" s="6">
        <f>P45/(P29*P35)</f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7" t="s">
        <v>108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RowHeight="14.5" x14ac:dyDescent="0.35"/>
  <cols>
    <col min="1" max="6" width="8.7265625" style="5"/>
    <col min="7" max="7" width="11.36328125" style="5" bestFit="1" customWidth="1"/>
    <col min="8" max="8" width="14.632812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632812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08984375" bestFit="1" customWidth="1"/>
    <col min="4" max="4" width="38.54296875" bestFit="1" customWidth="1"/>
  </cols>
  <sheetData>
    <row r="2" spans="3:4" x14ac:dyDescent="0.35">
      <c r="C2" t="s">
        <v>56</v>
      </c>
    </row>
    <row r="4" spans="3:4" x14ac:dyDescent="0.35">
      <c r="C4" t="s">
        <v>57</v>
      </c>
    </row>
    <row r="5" spans="3:4" x14ac:dyDescent="0.35">
      <c r="C5" t="s">
        <v>58</v>
      </c>
      <c r="D5" t="s">
        <v>70</v>
      </c>
    </row>
    <row r="6" spans="3:4" x14ac:dyDescent="0.35">
      <c r="C6" t="s">
        <v>59</v>
      </c>
    </row>
    <row r="7" spans="3:4" x14ac:dyDescent="0.35">
      <c r="C7" t="s">
        <v>60</v>
      </c>
    </row>
    <row r="8" spans="3:4" x14ac:dyDescent="0.35">
      <c r="C8" t="s">
        <v>61</v>
      </c>
    </row>
    <row r="9" spans="3:4" x14ac:dyDescent="0.35">
      <c r="C9" t="s">
        <v>62</v>
      </c>
    </row>
    <row r="11" spans="3:4" x14ac:dyDescent="0.35">
      <c r="C11" t="s">
        <v>63</v>
      </c>
    </row>
    <row r="12" spans="3:4" x14ac:dyDescent="0.35">
      <c r="C12" t="s">
        <v>64</v>
      </c>
    </row>
    <row r="14" spans="3:4" x14ac:dyDescent="0.35">
      <c r="C14" s="10" t="s">
        <v>65</v>
      </c>
    </row>
    <row r="15" spans="3:4" x14ac:dyDescent="0.35">
      <c r="C15" s="10" t="s">
        <v>66</v>
      </c>
    </row>
    <row r="16" spans="3:4" x14ac:dyDescent="0.35">
      <c r="C16" s="10" t="s">
        <v>67</v>
      </c>
    </row>
    <row r="18" spans="3:10" x14ac:dyDescent="0.35">
      <c r="E18" s="15" t="s">
        <v>69</v>
      </c>
      <c r="F18" s="15"/>
      <c r="G18" s="15"/>
      <c r="H18" s="15"/>
      <c r="I18" s="15"/>
      <c r="J18" s="15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BasePricing3 high demand</vt:lpstr>
      <vt:lpstr>BasePricing2 with OpC and Ifln</vt:lpstr>
      <vt:lpstr>BasePricing1</vt:lpstr>
      <vt:lpstr>ForcastingPLan</vt:lpstr>
      <vt:lpstr>DistributedBonus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2015-10-04T15:01:40Z</dcterms:modified>
</cp:coreProperties>
</file>