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cuments\Matrix\Blog Stuff\Saas Economics\"/>
    </mc:Choice>
  </mc:AlternateContent>
  <bookViews>
    <workbookView xWindow="720" yWindow="405" windowWidth="20880" windowHeight="9720"/>
  </bookViews>
  <sheets>
    <sheet name="Simple SaaS analysis" sheetId="1" r:id="rId1"/>
    <sheet name="Licensed software" sheetId="2" r:id="rId2"/>
    <sheet name="Misc." sheetId="3" r:id="rId3"/>
  </sheets>
  <calcPr calcId="152511" concurrentCalc="0"/>
  <fileRecoveryPr repairLoad="1"/>
</workbook>
</file>

<file path=xl/calcChain.xml><?xml version="1.0" encoding="utf-8"?>
<calcChain xmlns="http://schemas.openxmlformats.org/spreadsheetml/2006/main">
  <c r="C34" i="1" l="1"/>
  <c r="C35" i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34" i="1"/>
  <c r="L35" i="1"/>
  <c r="M34" i="1"/>
  <c r="M35" i="1"/>
  <c r="N34" i="1"/>
  <c r="N35" i="1"/>
  <c r="O34" i="1"/>
  <c r="O35" i="1"/>
  <c r="P34" i="1"/>
  <c r="P35" i="1"/>
  <c r="Q34" i="1"/>
  <c r="Q35" i="1"/>
  <c r="R34" i="1"/>
  <c r="R35" i="1"/>
  <c r="S34" i="1"/>
  <c r="S35" i="1"/>
  <c r="T34" i="1"/>
  <c r="T35" i="1"/>
  <c r="U34" i="1"/>
  <c r="U35" i="1"/>
  <c r="V34" i="1"/>
  <c r="V35" i="1"/>
  <c r="W34" i="1"/>
  <c r="W35" i="1"/>
  <c r="X34" i="1"/>
  <c r="X35" i="1"/>
  <c r="Y34" i="1"/>
  <c r="Y35" i="1"/>
  <c r="Z34" i="1"/>
  <c r="Z35" i="1"/>
  <c r="AA34" i="1"/>
  <c r="AA35" i="1"/>
  <c r="AB34" i="1"/>
  <c r="AB35" i="1"/>
  <c r="AC34" i="1"/>
  <c r="AC35" i="1"/>
  <c r="AD34" i="1"/>
  <c r="AD35" i="1"/>
  <c r="AE34" i="1"/>
  <c r="AE35" i="1"/>
  <c r="AF34" i="1"/>
  <c r="AF35" i="1"/>
  <c r="AG34" i="1"/>
  <c r="AG35" i="1"/>
  <c r="AH34" i="1"/>
  <c r="AH35" i="1"/>
  <c r="AI34" i="1"/>
  <c r="AI35" i="1"/>
  <c r="AJ34" i="1"/>
  <c r="AJ35" i="1"/>
  <c r="AK34" i="1"/>
  <c r="AK35" i="1"/>
  <c r="AL34" i="1"/>
  <c r="AL35" i="1"/>
  <c r="AM34" i="1"/>
  <c r="AM35" i="1"/>
  <c r="AN34" i="1"/>
  <c r="AN35" i="1"/>
  <c r="AO34" i="1"/>
  <c r="AO35" i="1"/>
  <c r="AP34" i="1"/>
  <c r="AP35" i="1"/>
  <c r="AQ34" i="1"/>
  <c r="AQ35" i="1"/>
  <c r="AR34" i="1"/>
  <c r="AR35" i="1"/>
  <c r="AS34" i="1"/>
  <c r="AS35" i="1"/>
  <c r="AT34" i="1"/>
  <c r="AT35" i="1"/>
  <c r="AU34" i="1"/>
  <c r="AU35" i="1"/>
  <c r="AV34" i="1"/>
  <c r="AV35" i="1"/>
  <c r="AW34" i="1"/>
  <c r="AW35" i="1"/>
  <c r="AX34" i="1"/>
  <c r="AX35" i="1"/>
  <c r="AY34" i="1"/>
  <c r="AY35" i="1"/>
  <c r="AZ34" i="1"/>
  <c r="AZ35" i="1"/>
  <c r="BA34" i="1"/>
  <c r="BA35" i="1"/>
  <c r="BB34" i="1"/>
  <c r="BB35" i="1"/>
  <c r="BC34" i="1"/>
  <c r="BC35" i="1"/>
  <c r="BD34" i="1"/>
  <c r="BD35" i="1"/>
  <c r="BE34" i="1"/>
  <c r="BE35" i="1"/>
  <c r="BF34" i="1"/>
  <c r="BF35" i="1"/>
  <c r="BG34" i="1"/>
  <c r="BG35" i="1"/>
  <c r="BH34" i="1"/>
  <c r="BH35" i="1"/>
  <c r="BI34" i="1"/>
  <c r="B15" i="1"/>
  <c r="B14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P36" i="1"/>
  <c r="B35" i="1"/>
  <c r="AP37" i="1"/>
  <c r="AP38" i="1"/>
  <c r="B36" i="1"/>
  <c r="B37" i="1"/>
  <c r="B38" i="1"/>
  <c r="B39" i="1"/>
  <c r="C36" i="1"/>
  <c r="C37" i="1"/>
  <c r="C38" i="1"/>
  <c r="C39" i="1"/>
  <c r="D36" i="1"/>
  <c r="D37" i="1"/>
  <c r="D38" i="1"/>
  <c r="D39" i="1"/>
  <c r="E36" i="1"/>
  <c r="E37" i="1"/>
  <c r="E38" i="1"/>
  <c r="E39" i="1"/>
  <c r="F36" i="1"/>
  <c r="F37" i="1"/>
  <c r="F38" i="1"/>
  <c r="F39" i="1"/>
  <c r="G36" i="1"/>
  <c r="G37" i="1"/>
  <c r="G38" i="1"/>
  <c r="G39" i="1"/>
  <c r="H36" i="1"/>
  <c r="H37" i="1"/>
  <c r="H38" i="1"/>
  <c r="H39" i="1"/>
  <c r="I36" i="1"/>
  <c r="I37" i="1"/>
  <c r="I38" i="1"/>
  <c r="I39" i="1"/>
  <c r="J36" i="1"/>
  <c r="J37" i="1"/>
  <c r="J38" i="1"/>
  <c r="J39" i="1"/>
  <c r="K36" i="1"/>
  <c r="K37" i="1"/>
  <c r="K38" i="1"/>
  <c r="K39" i="1"/>
  <c r="L36" i="1"/>
  <c r="L37" i="1"/>
  <c r="L38" i="1"/>
  <c r="L39" i="1"/>
  <c r="M36" i="1"/>
  <c r="M37" i="1"/>
  <c r="M38" i="1"/>
  <c r="M39" i="1"/>
  <c r="N36" i="1"/>
  <c r="N37" i="1"/>
  <c r="N38" i="1"/>
  <c r="N39" i="1"/>
  <c r="O36" i="1"/>
  <c r="O37" i="1"/>
  <c r="O38" i="1"/>
  <c r="O39" i="1"/>
  <c r="P36" i="1"/>
  <c r="P37" i="1"/>
  <c r="P38" i="1"/>
  <c r="P39" i="1"/>
  <c r="Q36" i="1"/>
  <c r="Q37" i="1"/>
  <c r="Q38" i="1"/>
  <c r="Q39" i="1"/>
  <c r="R36" i="1"/>
  <c r="R37" i="1"/>
  <c r="R38" i="1"/>
  <c r="R39" i="1"/>
  <c r="S36" i="1"/>
  <c r="S37" i="1"/>
  <c r="S38" i="1"/>
  <c r="S39" i="1"/>
  <c r="T36" i="1"/>
  <c r="T37" i="1"/>
  <c r="T38" i="1"/>
  <c r="T39" i="1"/>
  <c r="U36" i="1"/>
  <c r="U37" i="1"/>
  <c r="U38" i="1"/>
  <c r="U39" i="1"/>
  <c r="V36" i="1"/>
  <c r="V37" i="1"/>
  <c r="V38" i="1"/>
  <c r="V39" i="1"/>
  <c r="W36" i="1"/>
  <c r="W37" i="1"/>
  <c r="W38" i="1"/>
  <c r="W39" i="1"/>
  <c r="X36" i="1"/>
  <c r="X37" i="1"/>
  <c r="X38" i="1"/>
  <c r="X39" i="1"/>
  <c r="Y36" i="1"/>
  <c r="Y37" i="1"/>
  <c r="Y38" i="1"/>
  <c r="Y39" i="1"/>
  <c r="Z36" i="1"/>
  <c r="Z37" i="1"/>
  <c r="Z38" i="1"/>
  <c r="Z39" i="1"/>
  <c r="AA36" i="1"/>
  <c r="AA37" i="1"/>
  <c r="AA38" i="1"/>
  <c r="AA39" i="1"/>
  <c r="AB36" i="1"/>
  <c r="AB37" i="1"/>
  <c r="AB38" i="1"/>
  <c r="AB39" i="1"/>
  <c r="AC36" i="1"/>
  <c r="AC37" i="1"/>
  <c r="AC38" i="1"/>
  <c r="AC39" i="1"/>
  <c r="AD36" i="1"/>
  <c r="AD37" i="1"/>
  <c r="AD38" i="1"/>
  <c r="AD39" i="1"/>
  <c r="AE36" i="1"/>
  <c r="AE37" i="1"/>
  <c r="AE38" i="1"/>
  <c r="AE39" i="1"/>
  <c r="AF36" i="1"/>
  <c r="AF37" i="1"/>
  <c r="AF38" i="1"/>
  <c r="AF39" i="1"/>
  <c r="AG36" i="1"/>
  <c r="AG37" i="1"/>
  <c r="AG38" i="1"/>
  <c r="AG39" i="1"/>
  <c r="AH36" i="1"/>
  <c r="AH37" i="1"/>
  <c r="AH38" i="1"/>
  <c r="AH39" i="1"/>
  <c r="AI36" i="1"/>
  <c r="AI37" i="1"/>
  <c r="AI38" i="1"/>
  <c r="AI39" i="1"/>
  <c r="AJ36" i="1"/>
  <c r="AJ37" i="1"/>
  <c r="AJ38" i="1"/>
  <c r="AJ39" i="1"/>
  <c r="AK36" i="1"/>
  <c r="AK37" i="1"/>
  <c r="AK38" i="1"/>
  <c r="AK39" i="1"/>
  <c r="AL36" i="1"/>
  <c r="AL37" i="1"/>
  <c r="AL38" i="1"/>
  <c r="AL39" i="1"/>
  <c r="AM36" i="1"/>
  <c r="AM37" i="1"/>
  <c r="AM38" i="1"/>
  <c r="AM39" i="1"/>
  <c r="AN36" i="1"/>
  <c r="AN37" i="1"/>
  <c r="AN38" i="1"/>
  <c r="AN39" i="1"/>
  <c r="AO36" i="1"/>
  <c r="AO37" i="1"/>
  <c r="AO38" i="1"/>
  <c r="AO39" i="1"/>
  <c r="AP39" i="1"/>
  <c r="AQ33" i="1"/>
  <c r="AQ36" i="1"/>
  <c r="AQ37" i="1"/>
  <c r="AQ38" i="1"/>
  <c r="AQ39" i="1"/>
  <c r="AR33" i="1"/>
  <c r="AR36" i="1"/>
  <c r="AR37" i="1"/>
  <c r="AR38" i="1"/>
  <c r="AR39" i="1"/>
  <c r="AS33" i="1"/>
  <c r="AS36" i="1"/>
  <c r="AS37" i="1"/>
  <c r="AS38" i="1"/>
  <c r="AS39" i="1"/>
  <c r="AT33" i="1"/>
  <c r="AT36" i="1"/>
  <c r="AT37" i="1"/>
  <c r="AT38" i="1"/>
  <c r="AT39" i="1"/>
  <c r="AU33" i="1"/>
  <c r="AU36" i="1"/>
  <c r="AU37" i="1"/>
  <c r="AU38" i="1"/>
  <c r="AU39" i="1"/>
  <c r="AV33" i="1"/>
  <c r="AV36" i="1"/>
  <c r="AV37" i="1"/>
  <c r="AV38" i="1"/>
  <c r="AV39" i="1"/>
  <c r="AW33" i="1"/>
  <c r="AW36" i="1"/>
  <c r="AW37" i="1"/>
  <c r="AW38" i="1"/>
  <c r="AW39" i="1"/>
  <c r="AX33" i="1"/>
  <c r="AX36" i="1"/>
  <c r="AX37" i="1"/>
  <c r="AX38" i="1"/>
  <c r="AX39" i="1"/>
  <c r="AY33" i="1"/>
  <c r="AY36" i="1"/>
  <c r="AY37" i="1"/>
  <c r="AY38" i="1"/>
  <c r="AY39" i="1"/>
  <c r="AZ33" i="1"/>
  <c r="AZ36" i="1"/>
  <c r="AZ37" i="1"/>
  <c r="AZ38" i="1"/>
  <c r="AZ39" i="1"/>
  <c r="BA33" i="1"/>
  <c r="BA36" i="1"/>
  <c r="BA37" i="1"/>
  <c r="BA38" i="1"/>
  <c r="BA39" i="1"/>
  <c r="BB33" i="1"/>
  <c r="BB36" i="1"/>
  <c r="BB37" i="1"/>
  <c r="BB38" i="1"/>
  <c r="BB39" i="1"/>
  <c r="BC33" i="1"/>
  <c r="BC36" i="1"/>
  <c r="BC37" i="1"/>
  <c r="BC38" i="1"/>
  <c r="BC39" i="1"/>
  <c r="BD33" i="1"/>
  <c r="BD36" i="1"/>
  <c r="BD37" i="1"/>
  <c r="BD38" i="1"/>
  <c r="BD39" i="1"/>
  <c r="BE33" i="1"/>
  <c r="BE36" i="1"/>
  <c r="BE37" i="1"/>
  <c r="BE38" i="1"/>
  <c r="BE39" i="1"/>
  <c r="BF33" i="1"/>
  <c r="BF36" i="1"/>
  <c r="BF37" i="1"/>
  <c r="BF38" i="1"/>
  <c r="BF39" i="1"/>
  <c r="BG33" i="1"/>
  <c r="BG36" i="1"/>
  <c r="BG37" i="1"/>
  <c r="BG38" i="1"/>
  <c r="BG39" i="1"/>
  <c r="BH33" i="1"/>
  <c r="BH36" i="1"/>
  <c r="BH37" i="1"/>
  <c r="BH38" i="1"/>
  <c r="BH39" i="1"/>
  <c r="BI33" i="1"/>
  <c r="BI36" i="1"/>
  <c r="BI35" i="1"/>
  <c r="BI37" i="1"/>
  <c r="BI38" i="1"/>
  <c r="BI39" i="1"/>
  <c r="AP24" i="1"/>
  <c r="B23" i="1"/>
  <c r="B26" i="1"/>
  <c r="C24" i="1"/>
  <c r="C26" i="1"/>
  <c r="D24" i="1"/>
  <c r="D26" i="1"/>
  <c r="E24" i="1"/>
  <c r="E26" i="1"/>
  <c r="F24" i="1"/>
  <c r="F26" i="1"/>
  <c r="G24" i="1"/>
  <c r="G26" i="1"/>
  <c r="H24" i="1"/>
  <c r="H26" i="1"/>
  <c r="I24" i="1"/>
  <c r="I26" i="1"/>
  <c r="J24" i="1"/>
  <c r="J26" i="1"/>
  <c r="K24" i="1"/>
  <c r="K26" i="1"/>
  <c r="L24" i="1"/>
  <c r="L26" i="1"/>
  <c r="M24" i="1"/>
  <c r="M26" i="1"/>
  <c r="N24" i="1"/>
  <c r="N26" i="1"/>
  <c r="O24" i="1"/>
  <c r="O26" i="1"/>
  <c r="P24" i="1"/>
  <c r="P26" i="1"/>
  <c r="Q24" i="1"/>
  <c r="Q26" i="1"/>
  <c r="R24" i="1"/>
  <c r="R26" i="1"/>
  <c r="S24" i="1"/>
  <c r="S26" i="1"/>
  <c r="T24" i="1"/>
  <c r="T26" i="1"/>
  <c r="U24" i="1"/>
  <c r="U26" i="1"/>
  <c r="V24" i="1"/>
  <c r="V26" i="1"/>
  <c r="W24" i="1"/>
  <c r="W26" i="1"/>
  <c r="X24" i="1"/>
  <c r="X26" i="1"/>
  <c r="Y24" i="1"/>
  <c r="Y26" i="1"/>
  <c r="Z24" i="1"/>
  <c r="Z26" i="1"/>
  <c r="AA24" i="1"/>
  <c r="AA26" i="1"/>
  <c r="AB24" i="1"/>
  <c r="AB26" i="1"/>
  <c r="AC24" i="1"/>
  <c r="AC26" i="1"/>
  <c r="AD24" i="1"/>
  <c r="AD26" i="1"/>
  <c r="AE24" i="1"/>
  <c r="AE26" i="1"/>
  <c r="AF24" i="1"/>
  <c r="AF26" i="1"/>
  <c r="AG24" i="1"/>
  <c r="AG26" i="1"/>
  <c r="AH24" i="1"/>
  <c r="AH26" i="1"/>
  <c r="AI24" i="1"/>
  <c r="AI26" i="1"/>
  <c r="AJ24" i="1"/>
  <c r="AJ26" i="1"/>
  <c r="AK24" i="1"/>
  <c r="AK26" i="1"/>
  <c r="AL24" i="1"/>
  <c r="AL26" i="1"/>
  <c r="AM24" i="1"/>
  <c r="AM26" i="1"/>
  <c r="AN24" i="1"/>
  <c r="AN26" i="1"/>
  <c r="AO24" i="1"/>
  <c r="AO26" i="1"/>
  <c r="AP26" i="1"/>
  <c r="AQ24" i="1"/>
  <c r="AQ26" i="1"/>
  <c r="AR24" i="1"/>
  <c r="AR26" i="1"/>
  <c r="AS24" i="1"/>
  <c r="AS26" i="1"/>
  <c r="AT24" i="1"/>
  <c r="AT26" i="1"/>
  <c r="AU24" i="1"/>
  <c r="AU26" i="1"/>
  <c r="AV24" i="1"/>
  <c r="AV26" i="1"/>
  <c r="AW24" i="1"/>
  <c r="AW26" i="1"/>
  <c r="AX24" i="1"/>
  <c r="AX26" i="1"/>
  <c r="AY24" i="1"/>
  <c r="AY26" i="1"/>
  <c r="AZ24" i="1"/>
  <c r="AZ26" i="1"/>
  <c r="BA24" i="1"/>
  <c r="BA26" i="1"/>
  <c r="BB24" i="1"/>
  <c r="BB26" i="1"/>
  <c r="BC24" i="1"/>
  <c r="BC26" i="1"/>
  <c r="BD24" i="1"/>
  <c r="BD26" i="1"/>
  <c r="BE24" i="1"/>
  <c r="BE26" i="1"/>
  <c r="BF24" i="1"/>
  <c r="BF26" i="1"/>
  <c r="BG24" i="1"/>
  <c r="BG26" i="1"/>
  <c r="BH24" i="1"/>
  <c r="BH26" i="1"/>
  <c r="BI24" i="1"/>
  <c r="BI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182" i="1"/>
  <c r="AN181" i="1"/>
  <c r="AO181" i="1"/>
  <c r="AM180" i="1"/>
  <c r="AN180" i="1"/>
  <c r="AO180" i="1"/>
  <c r="AL179" i="1"/>
  <c r="AM179" i="1"/>
  <c r="AN179" i="1"/>
  <c r="AO179" i="1"/>
  <c r="AK178" i="1"/>
  <c r="AL178" i="1"/>
  <c r="AM178" i="1"/>
  <c r="AN178" i="1"/>
  <c r="AO178" i="1"/>
  <c r="AJ177" i="1"/>
  <c r="AK177" i="1"/>
  <c r="AL177" i="1"/>
  <c r="AM177" i="1"/>
  <c r="AN177" i="1"/>
  <c r="AO177" i="1"/>
  <c r="AI176" i="1"/>
  <c r="AJ176" i="1"/>
  <c r="AK176" i="1"/>
  <c r="AL176" i="1"/>
  <c r="AM176" i="1"/>
  <c r="AN176" i="1"/>
  <c r="AO176" i="1"/>
  <c r="AH175" i="1"/>
  <c r="AI175" i="1"/>
  <c r="AJ175" i="1"/>
  <c r="AK175" i="1"/>
  <c r="AL175" i="1"/>
  <c r="AM175" i="1"/>
  <c r="AN175" i="1"/>
  <c r="AO175" i="1"/>
  <c r="AG174" i="1"/>
  <c r="AH174" i="1"/>
  <c r="AI174" i="1"/>
  <c r="AJ174" i="1"/>
  <c r="AK174" i="1"/>
  <c r="AL174" i="1"/>
  <c r="AM174" i="1"/>
  <c r="AN174" i="1"/>
  <c r="AO174" i="1"/>
  <c r="AF173" i="1"/>
  <c r="AG173" i="1"/>
  <c r="AH173" i="1"/>
  <c r="AI173" i="1"/>
  <c r="AJ173" i="1"/>
  <c r="AK173" i="1"/>
  <c r="AL173" i="1"/>
  <c r="AM173" i="1"/>
  <c r="AN173" i="1"/>
  <c r="AO173" i="1"/>
  <c r="AE172" i="1"/>
  <c r="AF172" i="1"/>
  <c r="AG172" i="1"/>
  <c r="AH172" i="1"/>
  <c r="AI172" i="1"/>
  <c r="AJ172" i="1"/>
  <c r="AK172" i="1"/>
  <c r="AL172" i="1"/>
  <c r="AM172" i="1"/>
  <c r="AN172" i="1"/>
  <c r="AO172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B16" i="1"/>
  <c r="B17" i="1"/>
  <c r="C25" i="1"/>
  <c r="D25" i="1"/>
  <c r="F25" i="1"/>
  <c r="G25" i="1"/>
  <c r="H25" i="1"/>
  <c r="J25" i="1"/>
  <c r="K25" i="1"/>
  <c r="L25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E25" i="1"/>
  <c r="I25" i="1"/>
  <c r="M25" i="1"/>
  <c r="Q25" i="1"/>
  <c r="U25" i="1"/>
  <c r="Y25" i="1"/>
  <c r="AC25" i="1"/>
  <c r="AG25" i="1"/>
  <c r="AK25" i="1"/>
  <c r="AO25" i="1"/>
  <c r="B25" i="1"/>
  <c r="B18" i="1"/>
</calcChain>
</file>

<file path=xl/sharedStrings.xml><?xml version="1.0" encoding="utf-8"?>
<sst xmlns="http://schemas.openxmlformats.org/spreadsheetml/2006/main" count="378" uniqueCount="141">
  <si>
    <t>Cash Low point</t>
  </si>
  <si>
    <t>Months to recover CAC</t>
  </si>
  <si>
    <t>LTV to CAC ratio</t>
  </si>
  <si>
    <t>LTV (Lifetime Value of Customer)</t>
  </si>
  <si>
    <t>Customer Lifetime</t>
  </si>
  <si>
    <t>Computations</t>
  </si>
  <si>
    <t>Monthly growth rate for new custs</t>
  </si>
  <si>
    <t>Month 1 - no of new customers</t>
  </si>
  <si>
    <t>Monthly Churn Rate</t>
  </si>
  <si>
    <t>CAC (Cost to Acquire a Customer)</t>
  </si>
  <si>
    <t>Gross Margin %</t>
  </si>
  <si>
    <t>Average Monthly Payment</t>
  </si>
  <si>
    <t>Note: in the above set of numbers, the LTV to CAC ratio was maintained at just above 3 by varying churn.</t>
  </si>
  <si>
    <t>Months to recover CAC: 18.8</t>
  </si>
  <si>
    <t>Months to recover CAC: 12.5</t>
  </si>
  <si>
    <t>Months to recover CAC: 6.3</t>
  </si>
  <si>
    <t>Month 40</t>
  </si>
  <si>
    <t>Month 39</t>
  </si>
  <si>
    <t>Month 38</t>
  </si>
  <si>
    <t>Month 37</t>
  </si>
  <si>
    <t>Month 36</t>
  </si>
  <si>
    <t>Month 35</t>
  </si>
  <si>
    <t>Month 34</t>
  </si>
  <si>
    <t>Month 33</t>
  </si>
  <si>
    <t>Month 32</t>
  </si>
  <si>
    <t>Month 31</t>
  </si>
  <si>
    <t>Month 30</t>
  </si>
  <si>
    <t>Month 29</t>
  </si>
  <si>
    <t>Month 28</t>
  </si>
  <si>
    <t>Month 27</t>
  </si>
  <si>
    <t>Month 26</t>
  </si>
  <si>
    <t>Month 25</t>
  </si>
  <si>
    <t>Month 24</t>
  </si>
  <si>
    <t>Month 23</t>
  </si>
  <si>
    <t>Month 22</t>
  </si>
  <si>
    <t>Month 21</t>
  </si>
  <si>
    <t>Month 20</t>
  </si>
  <si>
    <t>Month 19</t>
  </si>
  <si>
    <t>Month 18</t>
  </si>
  <si>
    <t>Month 17</t>
  </si>
  <si>
    <t>Month 16</t>
  </si>
  <si>
    <t>Month 15</t>
  </si>
  <si>
    <t>Month 14</t>
  </si>
  <si>
    <t>Month 13</t>
  </si>
  <si>
    <t>Month 12</t>
  </si>
  <si>
    <t>Month 11</t>
  </si>
  <si>
    <t>Month 10</t>
  </si>
  <si>
    <t>Month 9</t>
  </si>
  <si>
    <t>Month 8</t>
  </si>
  <si>
    <t>Month 7</t>
  </si>
  <si>
    <t>Month 6</t>
  </si>
  <si>
    <t>Month 5</t>
  </si>
  <si>
    <t>Month 4</t>
  </si>
  <si>
    <t>Month 3</t>
  </si>
  <si>
    <t>Month 2</t>
  </si>
  <si>
    <t>Month 1</t>
  </si>
  <si>
    <t>Cumulative Cash Flow</t>
  </si>
  <si>
    <t>Growth Rate: 10 more custs per mnth</t>
  </si>
  <si>
    <t>Growth Rate: 5 more custs per mnth</t>
  </si>
  <si>
    <t>Growth Rate: 2 more custs per mnth</t>
  </si>
  <si>
    <t>Cash Flow</t>
  </si>
  <si>
    <t>Subscription Payments * GM%</t>
  </si>
  <si>
    <t>CAC</t>
  </si>
  <si>
    <t>Total Customers</t>
  </si>
  <si>
    <t>No of customers lost to churn</t>
  </si>
  <si>
    <t>Number of new Customers Added</t>
  </si>
  <si>
    <t>Multiple Customer Cashflow</t>
  </si>
  <si>
    <t>Subscription payments * GM%</t>
  </si>
  <si>
    <t>CAC (Cost to acquire the customer)</t>
  </si>
  <si>
    <t>Single Customer Cashflow</t>
  </si>
  <si>
    <t>Cash Low Point</t>
  </si>
  <si>
    <t>months</t>
  </si>
  <si>
    <t>Input Variables</t>
  </si>
  <si>
    <t>Simple SaaS cash flow anaysis</t>
  </si>
  <si>
    <t>Cost to Acquire (CAC)</t>
  </si>
  <si>
    <t>License Revenue</t>
  </si>
  <si>
    <t>Blue Line</t>
  </si>
  <si>
    <t>Red Line</t>
  </si>
  <si>
    <t>Green Line</t>
  </si>
  <si>
    <t>Monthly growth rate for new custs (X)</t>
  </si>
  <si>
    <t>Graphs showing the impact of Churn</t>
  </si>
  <si>
    <t>Cohort 1</t>
  </si>
  <si>
    <t>Cohort 2</t>
  </si>
  <si>
    <t>Cohort 3</t>
  </si>
  <si>
    <t>Cohort 4</t>
  </si>
  <si>
    <t>Cohort 5</t>
  </si>
  <si>
    <t>Cohort 6</t>
  </si>
  <si>
    <t>Cohort 7</t>
  </si>
  <si>
    <t>Cohort 8</t>
  </si>
  <si>
    <t>Cohort 9</t>
  </si>
  <si>
    <t>Cohort 10</t>
  </si>
  <si>
    <t>Cohort 11</t>
  </si>
  <si>
    <t>Cohort 12</t>
  </si>
  <si>
    <t>Cohort 13</t>
  </si>
  <si>
    <t>Cohort 14</t>
  </si>
  <si>
    <t>Cohort 15</t>
  </si>
  <si>
    <t>Cohort 16</t>
  </si>
  <si>
    <t>Cohort 17</t>
  </si>
  <si>
    <t>Cohort 18</t>
  </si>
  <si>
    <t>Cohort 19</t>
  </si>
  <si>
    <t>Cohort 20</t>
  </si>
  <si>
    <t>Cohort 21</t>
  </si>
  <si>
    <t>Cohort 22</t>
  </si>
  <si>
    <t>Cohort 23</t>
  </si>
  <si>
    <t>Cohort 24</t>
  </si>
  <si>
    <t>Cohort 25</t>
  </si>
  <si>
    <t>Cohort 26</t>
  </si>
  <si>
    <t>Cohort 27</t>
  </si>
  <si>
    <t>Cohort 28</t>
  </si>
  <si>
    <t>Cohort 29</t>
  </si>
  <si>
    <t>Cohort 30</t>
  </si>
  <si>
    <t>Cohort 31</t>
  </si>
  <si>
    <t>Cohort 32</t>
  </si>
  <si>
    <t>Cohort 33</t>
  </si>
  <si>
    <t>Cohort 34</t>
  </si>
  <si>
    <t>Cohort 35</t>
  </si>
  <si>
    <t>Cohort 36</t>
  </si>
  <si>
    <t>Cohort 37</t>
  </si>
  <si>
    <t>Cohort 38</t>
  </si>
  <si>
    <t>Cohort 39</t>
  </si>
  <si>
    <t>Cohort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</si>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</sst>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0" borderId="4" applyNumberFormat="0" applyFill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6" applyNumberFormat="0" applyFill="0" applyAlignment="0" applyProtection="0"/>
  </cellStyleXfs>
  <cellXfs count="34">
    <xf numFmtId="0" fontId="0" fillId="0" borderId="0" xfId="0"/>
    <xf numFmtId="42" fontId="7" fillId="4" borderId="0" xfId="9" applyNumberFormat="1"/>
    <xf numFmtId="0" fontId="7" fillId="4" borderId="0" xfId="9"/>
    <xf numFmtId="164" fontId="1" fillId="6" borderId="0" xfId="11" applyNumberFormat="1"/>
    <xf numFmtId="0" fontId="1" fillId="6" borderId="0" xfId="11"/>
    <xf numFmtId="43" fontId="0" fillId="0" borderId="0" xfId="1" applyFont="1"/>
    <xf numFmtId="42" fontId="0" fillId="0" borderId="0" xfId="2" applyFont="1"/>
    <xf numFmtId="0" fontId="4" fillId="0" borderId="2" xfId="5"/>
    <xf numFmtId="165" fontId="5" fillId="2" borderId="3" xfId="6" applyNumberFormat="1"/>
    <xf numFmtId="166" fontId="0" fillId="0" borderId="0" xfId="0" applyNumberFormat="1"/>
    <xf numFmtId="10" fontId="5" fillId="2" borderId="3" xfId="6" applyNumberFormat="1"/>
    <xf numFmtId="166" fontId="5" fillId="2" borderId="3" xfId="6" applyNumberFormat="1"/>
    <xf numFmtId="42" fontId="5" fillId="2" borderId="3" xfId="6" applyNumberFormat="1"/>
    <xf numFmtId="9" fontId="5" fillId="2" borderId="3" xfId="6" applyNumberFormat="1"/>
    <xf numFmtId="0" fontId="8" fillId="0" borderId="0" xfId="7" applyFont="1" applyFill="1" applyBorder="1"/>
    <xf numFmtId="42" fontId="6" fillId="0" borderId="4" xfId="2" applyFont="1" applyBorder="1"/>
    <xf numFmtId="0" fontId="6" fillId="0" borderId="4" xfId="7"/>
    <xf numFmtId="0" fontId="7" fillId="3" borderId="0" xfId="8" applyAlignment="1">
      <alignment horizontal="right"/>
    </xf>
    <xf numFmtId="42" fontId="0" fillId="0" borderId="5" xfId="2" applyFont="1" applyBorder="1"/>
    <xf numFmtId="0" fontId="0" fillId="0" borderId="5" xfId="0" applyBorder="1"/>
    <xf numFmtId="165" fontId="0" fillId="0" borderId="0" xfId="0" applyNumberFormat="1"/>
    <xf numFmtId="0" fontId="3" fillId="0" borderId="1" xfId="4"/>
    <xf numFmtId="42" fontId="6" fillId="0" borderId="4" xfId="7" applyNumberFormat="1"/>
    <xf numFmtId="42" fontId="0" fillId="0" borderId="5" xfId="0" applyNumberFormat="1" applyBorder="1"/>
    <xf numFmtId="42" fontId="0" fillId="0" borderId="0" xfId="0" applyNumberFormat="1"/>
    <xf numFmtId="164" fontId="0" fillId="0" borderId="0" xfId="1" applyNumberFormat="1" applyFont="1"/>
    <xf numFmtId="0" fontId="2" fillId="0" borderId="0" xfId="3"/>
    <xf numFmtId="0" fontId="7" fillId="5" borderId="0" xfId="10" applyAlignment="1">
      <alignment horizontal="right"/>
    </xf>
    <xf numFmtId="0" fontId="7" fillId="4" borderId="0" xfId="9" applyAlignment="1">
      <alignment horizontal="right"/>
    </xf>
    <xf numFmtId="42" fontId="0" fillId="0" borderId="0" xfId="12" applyNumberFormat="1" applyFont="1"/>
    <xf numFmtId="10" fontId="0" fillId="0" borderId="0" xfId="0" applyNumberFormat="1"/>
    <xf numFmtId="0" fontId="1" fillId="0" borderId="4" xfId="7" applyFont="1"/>
    <xf numFmtId="0" fontId="9" fillId="0" borderId="6" xfId="13"/>
    <xf numFmtId="1" fontId="0" fillId="0" borderId="0" xfId="0" applyNumberFormat="1"/>
  </cellXfs>
  <cellStyles count="14">
    <cellStyle name="40% - Accent3" xfId="11" builtinId="39"/>
    <cellStyle name="Accent1" xfId="8" builtinId="29"/>
    <cellStyle name="Accent2" xfId="9" builtinId="33"/>
    <cellStyle name="Accent3" xfId="10" builtinId="37"/>
    <cellStyle name="Comma" xfId="1" builtinId="3"/>
    <cellStyle name="Currency" xfId="12" builtinId="4"/>
    <cellStyle name="Currency [0]" xfId="2" builtinId="7"/>
    <cellStyle name="Heading 1" xfId="4" builtinId="16"/>
    <cellStyle name="Heading 2" xfId="5" builtinId="17"/>
    <cellStyle name="Heading 3" xfId="13" builtinId="18"/>
    <cellStyle name="Input" xfId="6" builtinId="20"/>
    <cellStyle name="Normal" xfId="0" builtinId="0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Customer Cash Flow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'Simple SaaS analysis'!$A$23</c:f>
              <c:strCache>
                <c:ptCount val="1"/>
                <c:pt idx="0">
                  <c:v>CAC (Cost to acquire the customer)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'Simple SaaS analysis'!$B$22:$M$22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'Simple SaaS analysis'!$B$23:$M$23</c:f>
              <c:numCache>
                <c:formatCode>General</c:formatCode>
                <c:ptCount val="12"/>
                <c:pt idx="0" formatCode="_(&quot;$&quot;* #,##0_);_(&quot;$&quot;* \(#,##0\);_(&quot;$&quot;* &quot;-&quot;_);_(@_)">
                  <c:v>-6000</c:v>
                </c:pt>
              </c:numCache>
            </c:numRef>
          </c:val>
        </c:ser>
        <c:ser>
          <c:idx val="1"/>
          <c:order val="1"/>
          <c:tx>
            <c:strRef>
              <c:f>'Simple SaaS analysis'!$A$24</c:f>
              <c:strCache>
                <c:ptCount val="1"/>
                <c:pt idx="0">
                  <c:v>Subscription payments * GM%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'Simple SaaS analysis'!$B$22:$M$22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'Simple SaaS analysis'!$B$24:$M$24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311106352"/>
        <c:axId val="311108312"/>
      </c:barChart>
      <c:catAx>
        <c:axId val="31110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11108312"/>
        <c:crosses val="autoZero"/>
        <c:auto val="1"/>
        <c:lblAlgn val="ctr"/>
        <c:lblOffset val="100"/>
        <c:noMultiLvlLbl val="0"/>
      </c:catAx>
      <c:valAx>
        <c:axId val="3111083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311106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Single Customer</a:t>
            </a:r>
            <a:r>
              <a:rPr lang="en-US" sz="1600" baseline="0"/>
              <a:t> - </a:t>
            </a:r>
            <a:r>
              <a:rPr lang="en-US" sz="1600"/>
              <a:t>Cumulative Cash Flow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analysis'!$A$26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analysis'!$B$22:$S$22</c:f>
              <c:strCache>
                <c:ptCount val="1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</c:strCache>
            </c:strRef>
          </c:cat>
          <c:val>
            <c:numRef>
              <c:f>'Simple SaaS analysis'!$B$26:$S$26</c:f>
              <c:numCache>
                <c:formatCode>_("$"* #,##0_);_("$"* \(#,##0\);_("$"* "-"_);_(@_)</c:formatCode>
                <c:ptCount val="18"/>
                <c:pt idx="0">
                  <c:v>-6000</c:v>
                </c:pt>
                <c:pt idx="1">
                  <c:v>-5520</c:v>
                </c:pt>
                <c:pt idx="2">
                  <c:v>-5040</c:v>
                </c:pt>
                <c:pt idx="3">
                  <c:v>-4560</c:v>
                </c:pt>
                <c:pt idx="4">
                  <c:v>-4080</c:v>
                </c:pt>
                <c:pt idx="5">
                  <c:v>-3600</c:v>
                </c:pt>
                <c:pt idx="6">
                  <c:v>-3120</c:v>
                </c:pt>
                <c:pt idx="7">
                  <c:v>-2640</c:v>
                </c:pt>
                <c:pt idx="8">
                  <c:v>-2160</c:v>
                </c:pt>
                <c:pt idx="9">
                  <c:v>-1680</c:v>
                </c:pt>
                <c:pt idx="10">
                  <c:v>-1200</c:v>
                </c:pt>
                <c:pt idx="11">
                  <c:v>-720</c:v>
                </c:pt>
                <c:pt idx="12">
                  <c:v>-240</c:v>
                </c:pt>
                <c:pt idx="13">
                  <c:v>240</c:v>
                </c:pt>
                <c:pt idx="14">
                  <c:v>720</c:v>
                </c:pt>
                <c:pt idx="15">
                  <c:v>1200</c:v>
                </c:pt>
                <c:pt idx="16">
                  <c:v>1680</c:v>
                </c:pt>
                <c:pt idx="17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106744"/>
        <c:axId val="311109488"/>
      </c:barChart>
      <c:catAx>
        <c:axId val="31110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109488"/>
        <c:crosses val="autoZero"/>
        <c:auto val="1"/>
        <c:lblAlgn val="ctr"/>
        <c:lblOffset val="100"/>
        <c:noMultiLvlLbl val="0"/>
      </c:catAx>
      <c:valAx>
        <c:axId val="31110948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31110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'Simple SaaS analysis'!$A$36</c:f>
              <c:strCache>
                <c:ptCount val="1"/>
                <c:pt idx="0">
                  <c:v>CAC</c:v>
                </c:pt>
              </c:strCache>
            </c:strRef>
          </c:tx>
          <c:invertIfNegative val="0"/>
          <c:cat>
            <c:strRef>
              <c:f>'Simple SaaS analysis'!$B$32:$BI$32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analysis'!$B$36:$BI$36</c:f>
              <c:numCache>
                <c:formatCode>_("$"* #,##0_);_("$"* \(#,##0\);_("$"* "-"_);_(@_)</c:formatCode>
                <c:ptCount val="60"/>
                <c:pt idx="0">
                  <c:v>-60000</c:v>
                </c:pt>
                <c:pt idx="1">
                  <c:v>-72000</c:v>
                </c:pt>
                <c:pt idx="2">
                  <c:v>-84000</c:v>
                </c:pt>
                <c:pt idx="3">
                  <c:v>-96000</c:v>
                </c:pt>
                <c:pt idx="4">
                  <c:v>-108000</c:v>
                </c:pt>
                <c:pt idx="5">
                  <c:v>-120000</c:v>
                </c:pt>
                <c:pt idx="6">
                  <c:v>-132000</c:v>
                </c:pt>
                <c:pt idx="7">
                  <c:v>-144000</c:v>
                </c:pt>
                <c:pt idx="8">
                  <c:v>-156000</c:v>
                </c:pt>
                <c:pt idx="9">
                  <c:v>-168000</c:v>
                </c:pt>
                <c:pt idx="10">
                  <c:v>-180000</c:v>
                </c:pt>
                <c:pt idx="11">
                  <c:v>-192000</c:v>
                </c:pt>
                <c:pt idx="12">
                  <c:v>-204000</c:v>
                </c:pt>
                <c:pt idx="13">
                  <c:v>-216000</c:v>
                </c:pt>
                <c:pt idx="14">
                  <c:v>-228000</c:v>
                </c:pt>
                <c:pt idx="15">
                  <c:v>-240000</c:v>
                </c:pt>
                <c:pt idx="16">
                  <c:v>-252000</c:v>
                </c:pt>
                <c:pt idx="17">
                  <c:v>-264000</c:v>
                </c:pt>
                <c:pt idx="18">
                  <c:v>-276000</c:v>
                </c:pt>
                <c:pt idx="19">
                  <c:v>-288000</c:v>
                </c:pt>
                <c:pt idx="20">
                  <c:v>-300000</c:v>
                </c:pt>
                <c:pt idx="21">
                  <c:v>-312000</c:v>
                </c:pt>
                <c:pt idx="22">
                  <c:v>-324000</c:v>
                </c:pt>
                <c:pt idx="23">
                  <c:v>-336000</c:v>
                </c:pt>
                <c:pt idx="24">
                  <c:v>-348000</c:v>
                </c:pt>
                <c:pt idx="25">
                  <c:v>-360000</c:v>
                </c:pt>
                <c:pt idx="26">
                  <c:v>-372000</c:v>
                </c:pt>
                <c:pt idx="27">
                  <c:v>-384000</c:v>
                </c:pt>
                <c:pt idx="28">
                  <c:v>-396000</c:v>
                </c:pt>
                <c:pt idx="29">
                  <c:v>-408000</c:v>
                </c:pt>
                <c:pt idx="30">
                  <c:v>-420000</c:v>
                </c:pt>
                <c:pt idx="31">
                  <c:v>-432000</c:v>
                </c:pt>
                <c:pt idx="32">
                  <c:v>-444000</c:v>
                </c:pt>
                <c:pt idx="33">
                  <c:v>-456000</c:v>
                </c:pt>
                <c:pt idx="34">
                  <c:v>-468000</c:v>
                </c:pt>
                <c:pt idx="35">
                  <c:v>-480000</c:v>
                </c:pt>
                <c:pt idx="36">
                  <c:v>-492000</c:v>
                </c:pt>
                <c:pt idx="37">
                  <c:v>-504000</c:v>
                </c:pt>
                <c:pt idx="38">
                  <c:v>-516000</c:v>
                </c:pt>
                <c:pt idx="39">
                  <c:v>-528000</c:v>
                </c:pt>
                <c:pt idx="40">
                  <c:v>-540000</c:v>
                </c:pt>
                <c:pt idx="41">
                  <c:v>-552000</c:v>
                </c:pt>
                <c:pt idx="42">
                  <c:v>-564000</c:v>
                </c:pt>
                <c:pt idx="43">
                  <c:v>-576000</c:v>
                </c:pt>
                <c:pt idx="44">
                  <c:v>-588000</c:v>
                </c:pt>
                <c:pt idx="45">
                  <c:v>-600000</c:v>
                </c:pt>
                <c:pt idx="46">
                  <c:v>-612000</c:v>
                </c:pt>
                <c:pt idx="47">
                  <c:v>-624000</c:v>
                </c:pt>
                <c:pt idx="48">
                  <c:v>-636000</c:v>
                </c:pt>
                <c:pt idx="49">
                  <c:v>-648000</c:v>
                </c:pt>
                <c:pt idx="50">
                  <c:v>-660000</c:v>
                </c:pt>
                <c:pt idx="51">
                  <c:v>-672000</c:v>
                </c:pt>
                <c:pt idx="52">
                  <c:v>-684000</c:v>
                </c:pt>
                <c:pt idx="53">
                  <c:v>-696000</c:v>
                </c:pt>
                <c:pt idx="54">
                  <c:v>-708000</c:v>
                </c:pt>
                <c:pt idx="55">
                  <c:v>-720000</c:v>
                </c:pt>
                <c:pt idx="56">
                  <c:v>-732000</c:v>
                </c:pt>
                <c:pt idx="57">
                  <c:v>-744000</c:v>
                </c:pt>
                <c:pt idx="58">
                  <c:v>-756000</c:v>
                </c:pt>
                <c:pt idx="59">
                  <c:v>-768000</c:v>
                </c:pt>
              </c:numCache>
            </c:numRef>
          </c:val>
        </c:ser>
        <c:ser>
          <c:idx val="1"/>
          <c:order val="1"/>
          <c:tx>
            <c:strRef>
              <c:f>'Simple SaaS analysis'!$A$37</c:f>
              <c:strCache>
                <c:ptCount val="1"/>
                <c:pt idx="0">
                  <c:v>Subscription Payments * GM%</c:v>
                </c:pt>
              </c:strCache>
            </c:strRef>
          </c:tx>
          <c:invertIfNegative val="0"/>
          <c:cat>
            <c:strRef>
              <c:f>'Simple SaaS analysis'!$B$32:$BI$32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analysis'!$B$37:$BI$37</c:f>
              <c:numCache>
                <c:formatCode>_("$"* #,##0_);_("$"* \(#,##0\);_("$"* "-"_);_(@_)</c:formatCode>
                <c:ptCount val="60"/>
                <c:pt idx="0">
                  <c:v>4800</c:v>
                </c:pt>
                <c:pt idx="1">
                  <c:v>10560</c:v>
                </c:pt>
                <c:pt idx="2">
                  <c:v>16800</c:v>
                </c:pt>
                <c:pt idx="3">
                  <c:v>24000</c:v>
                </c:pt>
                <c:pt idx="4">
                  <c:v>32160</c:v>
                </c:pt>
                <c:pt idx="5">
                  <c:v>40800</c:v>
                </c:pt>
                <c:pt idx="6">
                  <c:v>50400</c:v>
                </c:pt>
                <c:pt idx="7">
                  <c:v>60480</c:v>
                </c:pt>
                <c:pt idx="8">
                  <c:v>71520</c:v>
                </c:pt>
                <c:pt idx="9">
                  <c:v>83040</c:v>
                </c:pt>
                <c:pt idx="10">
                  <c:v>95520</c:v>
                </c:pt>
                <c:pt idx="11">
                  <c:v>108480</c:v>
                </c:pt>
                <c:pt idx="12">
                  <c:v>121920</c:v>
                </c:pt>
                <c:pt idx="13">
                  <c:v>136320</c:v>
                </c:pt>
                <c:pt idx="14">
                  <c:v>151200</c:v>
                </c:pt>
                <c:pt idx="15">
                  <c:v>166560</c:v>
                </c:pt>
                <c:pt idx="16">
                  <c:v>182400</c:v>
                </c:pt>
                <c:pt idx="17">
                  <c:v>198720</c:v>
                </c:pt>
                <c:pt idx="18">
                  <c:v>216000</c:v>
                </c:pt>
                <c:pt idx="19">
                  <c:v>233760</c:v>
                </c:pt>
                <c:pt idx="20">
                  <c:v>252000</c:v>
                </c:pt>
                <c:pt idx="21">
                  <c:v>270720</c:v>
                </c:pt>
                <c:pt idx="22">
                  <c:v>289920</c:v>
                </c:pt>
                <c:pt idx="23">
                  <c:v>309600</c:v>
                </c:pt>
                <c:pt idx="24">
                  <c:v>329760</c:v>
                </c:pt>
                <c:pt idx="25">
                  <c:v>350400</c:v>
                </c:pt>
                <c:pt idx="26">
                  <c:v>371520</c:v>
                </c:pt>
                <c:pt idx="27">
                  <c:v>393120</c:v>
                </c:pt>
                <c:pt idx="28">
                  <c:v>415200</c:v>
                </c:pt>
                <c:pt idx="29">
                  <c:v>437280</c:v>
                </c:pt>
                <c:pt idx="30">
                  <c:v>459840</c:v>
                </c:pt>
                <c:pt idx="31">
                  <c:v>482880</c:v>
                </c:pt>
                <c:pt idx="32">
                  <c:v>506400</c:v>
                </c:pt>
                <c:pt idx="33">
                  <c:v>530400</c:v>
                </c:pt>
                <c:pt idx="34">
                  <c:v>554400</c:v>
                </c:pt>
                <c:pt idx="35">
                  <c:v>578880</c:v>
                </c:pt>
                <c:pt idx="36">
                  <c:v>603840</c:v>
                </c:pt>
                <c:pt idx="37">
                  <c:v>629280</c:v>
                </c:pt>
                <c:pt idx="38">
                  <c:v>654720</c:v>
                </c:pt>
                <c:pt idx="39">
                  <c:v>680640</c:v>
                </c:pt>
                <c:pt idx="40">
                  <c:v>707040</c:v>
                </c:pt>
                <c:pt idx="41">
                  <c:v>733440</c:v>
                </c:pt>
                <c:pt idx="42">
                  <c:v>760320</c:v>
                </c:pt>
                <c:pt idx="43">
                  <c:v>787200</c:v>
                </c:pt>
                <c:pt idx="44">
                  <c:v>814560</c:v>
                </c:pt>
                <c:pt idx="45">
                  <c:v>842400</c:v>
                </c:pt>
                <c:pt idx="46">
                  <c:v>870240</c:v>
                </c:pt>
                <c:pt idx="47">
                  <c:v>898560</c:v>
                </c:pt>
                <c:pt idx="48">
                  <c:v>926880</c:v>
                </c:pt>
                <c:pt idx="49">
                  <c:v>955680</c:v>
                </c:pt>
                <c:pt idx="50">
                  <c:v>984480</c:v>
                </c:pt>
                <c:pt idx="51">
                  <c:v>1013760</c:v>
                </c:pt>
                <c:pt idx="52">
                  <c:v>1043040</c:v>
                </c:pt>
                <c:pt idx="53">
                  <c:v>1072800</c:v>
                </c:pt>
                <c:pt idx="54">
                  <c:v>1102560</c:v>
                </c:pt>
                <c:pt idx="55">
                  <c:v>1132800</c:v>
                </c:pt>
                <c:pt idx="56">
                  <c:v>1163040</c:v>
                </c:pt>
                <c:pt idx="57">
                  <c:v>1193280</c:v>
                </c:pt>
                <c:pt idx="58">
                  <c:v>1224000</c:v>
                </c:pt>
                <c:pt idx="59">
                  <c:v>1254720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11109880"/>
        <c:axId val="311107136"/>
      </c:barChart>
      <c:catAx>
        <c:axId val="311109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1107136"/>
        <c:crosses val="autoZero"/>
        <c:auto val="1"/>
        <c:lblAlgn val="ctr"/>
        <c:lblOffset val="100"/>
        <c:noMultiLvlLbl val="0"/>
      </c:catAx>
      <c:valAx>
        <c:axId val="3111071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311109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analysis'!$A$39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analysis'!$B$32:$BI$32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analysis'!$B$39:$BI$39</c:f>
              <c:numCache>
                <c:formatCode>_("$"* #,##0_);_("$"* \(#,##0\);_("$"* "-"_);_(@_)</c:formatCode>
                <c:ptCount val="60"/>
                <c:pt idx="0">
                  <c:v>-55200</c:v>
                </c:pt>
                <c:pt idx="1">
                  <c:v>-116640</c:v>
                </c:pt>
                <c:pt idx="2">
                  <c:v>-183840</c:v>
                </c:pt>
                <c:pt idx="3">
                  <c:v>-255840</c:v>
                </c:pt>
                <c:pt idx="4">
                  <c:v>-331680</c:v>
                </c:pt>
                <c:pt idx="5">
                  <c:v>-410880</c:v>
                </c:pt>
                <c:pt idx="6">
                  <c:v>-492480</c:v>
                </c:pt>
                <c:pt idx="7">
                  <c:v>-576000</c:v>
                </c:pt>
                <c:pt idx="8">
                  <c:v>-660480</c:v>
                </c:pt>
                <c:pt idx="9">
                  <c:v>-745440</c:v>
                </c:pt>
                <c:pt idx="10">
                  <c:v>-829920</c:v>
                </c:pt>
                <c:pt idx="11">
                  <c:v>-913440</c:v>
                </c:pt>
                <c:pt idx="12">
                  <c:v>-995520</c:v>
                </c:pt>
                <c:pt idx="13">
                  <c:v>-1075200</c:v>
                </c:pt>
                <c:pt idx="14">
                  <c:v>-1152000</c:v>
                </c:pt>
                <c:pt idx="15">
                  <c:v>-1225440</c:v>
                </c:pt>
                <c:pt idx="16">
                  <c:v>-1295040</c:v>
                </c:pt>
                <c:pt idx="17">
                  <c:v>-1360320</c:v>
                </c:pt>
                <c:pt idx="18">
                  <c:v>-1420320</c:v>
                </c:pt>
                <c:pt idx="19">
                  <c:v>-1474560</c:v>
                </c:pt>
                <c:pt idx="20">
                  <c:v>-1522560</c:v>
                </c:pt>
                <c:pt idx="21">
                  <c:v>-1563840</c:v>
                </c:pt>
                <c:pt idx="22">
                  <c:v>-1597920</c:v>
                </c:pt>
                <c:pt idx="23">
                  <c:v>-1624320</c:v>
                </c:pt>
                <c:pt idx="24">
                  <c:v>-1642560</c:v>
                </c:pt>
                <c:pt idx="25">
                  <c:v>-1652160</c:v>
                </c:pt>
                <c:pt idx="26">
                  <c:v>-1652640</c:v>
                </c:pt>
                <c:pt idx="27">
                  <c:v>-1643520</c:v>
                </c:pt>
                <c:pt idx="28">
                  <c:v>-1624320</c:v>
                </c:pt>
                <c:pt idx="29">
                  <c:v>-1595040</c:v>
                </c:pt>
                <c:pt idx="30">
                  <c:v>-1555200</c:v>
                </c:pt>
                <c:pt idx="31">
                  <c:v>-1504320</c:v>
                </c:pt>
                <c:pt idx="32">
                  <c:v>-1441920</c:v>
                </c:pt>
                <c:pt idx="33">
                  <c:v>-1367520</c:v>
                </c:pt>
                <c:pt idx="34">
                  <c:v>-1281120</c:v>
                </c:pt>
                <c:pt idx="35">
                  <c:v>-1182240</c:v>
                </c:pt>
                <c:pt idx="36">
                  <c:v>-1070400</c:v>
                </c:pt>
                <c:pt idx="37">
                  <c:v>-945120</c:v>
                </c:pt>
                <c:pt idx="38">
                  <c:v>-806400</c:v>
                </c:pt>
                <c:pt idx="39">
                  <c:v>-653760</c:v>
                </c:pt>
                <c:pt idx="40">
                  <c:v>-486720</c:v>
                </c:pt>
                <c:pt idx="41">
                  <c:v>-305280</c:v>
                </c:pt>
                <c:pt idx="42">
                  <c:v>-108960</c:v>
                </c:pt>
                <c:pt idx="43">
                  <c:v>102240</c:v>
                </c:pt>
                <c:pt idx="44">
                  <c:v>328800</c:v>
                </c:pt>
                <c:pt idx="45">
                  <c:v>571200</c:v>
                </c:pt>
                <c:pt idx="46">
                  <c:v>829440</c:v>
                </c:pt>
                <c:pt idx="47">
                  <c:v>1104000</c:v>
                </c:pt>
                <c:pt idx="48">
                  <c:v>1394880</c:v>
                </c:pt>
                <c:pt idx="49">
                  <c:v>1702560</c:v>
                </c:pt>
                <c:pt idx="50">
                  <c:v>2027040</c:v>
                </c:pt>
                <c:pt idx="51">
                  <c:v>2368800</c:v>
                </c:pt>
                <c:pt idx="52">
                  <c:v>2727840</c:v>
                </c:pt>
                <c:pt idx="53">
                  <c:v>3104640</c:v>
                </c:pt>
                <c:pt idx="54">
                  <c:v>3499200</c:v>
                </c:pt>
                <c:pt idx="55">
                  <c:v>3912000</c:v>
                </c:pt>
                <c:pt idx="56">
                  <c:v>4343040</c:v>
                </c:pt>
                <c:pt idx="57">
                  <c:v>4792320</c:v>
                </c:pt>
                <c:pt idx="58">
                  <c:v>5260320</c:v>
                </c:pt>
                <c:pt idx="59">
                  <c:v>5747040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1109096"/>
        <c:axId val="253619952"/>
      </c:barChart>
      <c:catAx>
        <c:axId val="311109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crossAx val="253619952"/>
        <c:crosses val="autoZero"/>
        <c:auto val="1"/>
        <c:lblAlgn val="ctr"/>
        <c:lblOffset val="100"/>
        <c:noMultiLvlLbl val="0"/>
      </c:catAx>
      <c:valAx>
        <c:axId val="253619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31110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'Months to Recover CAC' on Cash Flow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SaaS analysis'!$A$104</c:f>
              <c:strCache>
                <c:ptCount val="1"/>
                <c:pt idx="0">
                  <c:v>Months to recover CAC: 6.3</c:v>
                </c:pt>
              </c:strCache>
            </c:strRef>
          </c:tx>
          <c:marker>
            <c:symbol val="none"/>
          </c:marker>
          <c:cat>
            <c:strRef>
              <c:f>'Simple SaaS analysis'!$B$103:$BI$103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analysis'!$B$104:$BI$104</c:f>
              <c:numCache>
                <c:formatCode>_("$"* #,##0_);_("$"* \(#,##0\);_("$"* "-"_);_(@_)</c:formatCode>
                <c:ptCount val="60"/>
                <c:pt idx="0">
                  <c:v>-50400</c:v>
                </c:pt>
                <c:pt idx="1">
                  <c:v>-102240</c:v>
                </c:pt>
                <c:pt idx="2">
                  <c:v>-153600</c:v>
                </c:pt>
                <c:pt idx="3">
                  <c:v>-203520</c:v>
                </c:pt>
                <c:pt idx="4">
                  <c:v>-250080</c:v>
                </c:pt>
                <c:pt idx="5">
                  <c:v>-292320</c:v>
                </c:pt>
                <c:pt idx="6">
                  <c:v>-329280</c:v>
                </c:pt>
                <c:pt idx="7">
                  <c:v>-360000</c:v>
                </c:pt>
                <c:pt idx="8">
                  <c:v>-383520</c:v>
                </c:pt>
                <c:pt idx="9">
                  <c:v>-398880</c:v>
                </c:pt>
                <c:pt idx="10">
                  <c:v>-405120</c:v>
                </c:pt>
                <c:pt idx="11">
                  <c:v>-401280</c:v>
                </c:pt>
                <c:pt idx="12">
                  <c:v>-386400</c:v>
                </c:pt>
                <c:pt idx="13">
                  <c:v>-359520</c:v>
                </c:pt>
                <c:pt idx="14">
                  <c:v>-320640</c:v>
                </c:pt>
                <c:pt idx="15">
                  <c:v>-268800</c:v>
                </c:pt>
                <c:pt idx="16">
                  <c:v>-203040</c:v>
                </c:pt>
                <c:pt idx="17">
                  <c:v>-123360</c:v>
                </c:pt>
                <c:pt idx="18">
                  <c:v>-28800</c:v>
                </c:pt>
                <c:pt idx="19">
                  <c:v>81600</c:v>
                </c:pt>
                <c:pt idx="20">
                  <c:v>207840</c:v>
                </c:pt>
                <c:pt idx="21">
                  <c:v>350880</c:v>
                </c:pt>
                <c:pt idx="22">
                  <c:v>510720</c:v>
                </c:pt>
                <c:pt idx="23">
                  <c:v>688320</c:v>
                </c:pt>
                <c:pt idx="24">
                  <c:v>883680</c:v>
                </c:pt>
                <c:pt idx="25">
                  <c:v>1097760</c:v>
                </c:pt>
                <c:pt idx="26">
                  <c:v>1330560</c:v>
                </c:pt>
                <c:pt idx="27">
                  <c:v>1582080</c:v>
                </c:pt>
                <c:pt idx="28">
                  <c:v>1853280</c:v>
                </c:pt>
                <c:pt idx="29">
                  <c:v>2144160</c:v>
                </c:pt>
                <c:pt idx="30">
                  <c:v>2455680</c:v>
                </c:pt>
                <c:pt idx="31">
                  <c:v>2787840</c:v>
                </c:pt>
                <c:pt idx="32">
                  <c:v>3140640</c:v>
                </c:pt>
                <c:pt idx="33">
                  <c:v>3514080</c:v>
                </c:pt>
                <c:pt idx="34">
                  <c:v>3909120</c:v>
                </c:pt>
                <c:pt idx="35">
                  <c:v>4325760</c:v>
                </c:pt>
                <c:pt idx="36">
                  <c:v>4764000</c:v>
                </c:pt>
                <c:pt idx="37">
                  <c:v>5224800</c:v>
                </c:pt>
                <c:pt idx="38">
                  <c:v>5708160</c:v>
                </c:pt>
                <c:pt idx="39">
                  <c:v>6214080</c:v>
                </c:pt>
                <c:pt idx="40">
                  <c:v>6742560</c:v>
                </c:pt>
                <c:pt idx="41">
                  <c:v>7293600</c:v>
                </c:pt>
                <c:pt idx="42">
                  <c:v>7868160</c:v>
                </c:pt>
                <c:pt idx="43">
                  <c:v>8466240</c:v>
                </c:pt>
                <c:pt idx="44">
                  <c:v>9087840</c:v>
                </c:pt>
                <c:pt idx="45">
                  <c:v>9732960</c:v>
                </c:pt>
                <c:pt idx="46">
                  <c:v>10401600</c:v>
                </c:pt>
                <c:pt idx="47">
                  <c:v>11093760</c:v>
                </c:pt>
                <c:pt idx="48">
                  <c:v>11809440</c:v>
                </c:pt>
                <c:pt idx="49">
                  <c:v>12549600</c:v>
                </c:pt>
                <c:pt idx="50">
                  <c:v>13314240</c:v>
                </c:pt>
                <c:pt idx="51">
                  <c:v>14103360</c:v>
                </c:pt>
                <c:pt idx="52">
                  <c:v>14916960</c:v>
                </c:pt>
                <c:pt idx="53">
                  <c:v>15755040</c:v>
                </c:pt>
                <c:pt idx="54">
                  <c:v>16617600</c:v>
                </c:pt>
                <c:pt idx="55">
                  <c:v>17504640</c:v>
                </c:pt>
                <c:pt idx="56">
                  <c:v>18416160</c:v>
                </c:pt>
                <c:pt idx="57">
                  <c:v>19352160</c:v>
                </c:pt>
                <c:pt idx="58">
                  <c:v>20312640</c:v>
                </c:pt>
                <c:pt idx="59">
                  <c:v>21298560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SaaS analysis'!$A$105</c:f>
              <c:strCache>
                <c:ptCount val="1"/>
                <c:pt idx="0">
                  <c:v>Months to recover CAC: 12.5</c:v>
                </c:pt>
              </c:strCache>
            </c:strRef>
          </c:tx>
          <c:marker>
            <c:symbol val="none"/>
          </c:marker>
          <c:cat>
            <c:strRef>
              <c:f>'Simple SaaS analysis'!$B$103:$BI$103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analysis'!$B$105:$BI$105</c:f>
              <c:numCache>
                <c:formatCode>_("$"* #,##0_);_("$"* \(#,##0\);_("$"* "-"_);_(@_)</c:formatCode>
                <c:ptCount val="60"/>
                <c:pt idx="0">
                  <c:v>-55200</c:v>
                </c:pt>
                <c:pt idx="1">
                  <c:v>-116640</c:v>
                </c:pt>
                <c:pt idx="2">
                  <c:v>-183840</c:v>
                </c:pt>
                <c:pt idx="3">
                  <c:v>-255840</c:v>
                </c:pt>
                <c:pt idx="4">
                  <c:v>-331680</c:v>
                </c:pt>
                <c:pt idx="5">
                  <c:v>-410880</c:v>
                </c:pt>
                <c:pt idx="6">
                  <c:v>-492480</c:v>
                </c:pt>
                <c:pt idx="7">
                  <c:v>-576000</c:v>
                </c:pt>
                <c:pt idx="8">
                  <c:v>-660480</c:v>
                </c:pt>
                <c:pt idx="9">
                  <c:v>-745440</c:v>
                </c:pt>
                <c:pt idx="10">
                  <c:v>-829920</c:v>
                </c:pt>
                <c:pt idx="11">
                  <c:v>-913440</c:v>
                </c:pt>
                <c:pt idx="12">
                  <c:v>-995520</c:v>
                </c:pt>
                <c:pt idx="13">
                  <c:v>-1075200</c:v>
                </c:pt>
                <c:pt idx="14">
                  <c:v>-1152000</c:v>
                </c:pt>
                <c:pt idx="15">
                  <c:v>-1225440</c:v>
                </c:pt>
                <c:pt idx="16">
                  <c:v>-1295040</c:v>
                </c:pt>
                <c:pt idx="17">
                  <c:v>-1360320</c:v>
                </c:pt>
                <c:pt idx="18">
                  <c:v>-1420320</c:v>
                </c:pt>
                <c:pt idx="19">
                  <c:v>-1474560</c:v>
                </c:pt>
                <c:pt idx="20">
                  <c:v>-1522560</c:v>
                </c:pt>
                <c:pt idx="21">
                  <c:v>-1563840</c:v>
                </c:pt>
                <c:pt idx="22">
                  <c:v>-1597920</c:v>
                </c:pt>
                <c:pt idx="23">
                  <c:v>-1624320</c:v>
                </c:pt>
                <c:pt idx="24">
                  <c:v>-1642560</c:v>
                </c:pt>
                <c:pt idx="25">
                  <c:v>-1652160</c:v>
                </c:pt>
                <c:pt idx="26">
                  <c:v>-1652640</c:v>
                </c:pt>
                <c:pt idx="27">
                  <c:v>-1643520</c:v>
                </c:pt>
                <c:pt idx="28">
                  <c:v>-1624320</c:v>
                </c:pt>
                <c:pt idx="29">
                  <c:v>-1595040</c:v>
                </c:pt>
                <c:pt idx="30">
                  <c:v>-1555200</c:v>
                </c:pt>
                <c:pt idx="31">
                  <c:v>-1504320</c:v>
                </c:pt>
                <c:pt idx="32">
                  <c:v>-1441920</c:v>
                </c:pt>
                <c:pt idx="33">
                  <c:v>-1367520</c:v>
                </c:pt>
                <c:pt idx="34">
                  <c:v>-1281120</c:v>
                </c:pt>
                <c:pt idx="35">
                  <c:v>-1182240</c:v>
                </c:pt>
                <c:pt idx="36">
                  <c:v>-1070400</c:v>
                </c:pt>
                <c:pt idx="37">
                  <c:v>-945120</c:v>
                </c:pt>
                <c:pt idx="38">
                  <c:v>-806400</c:v>
                </c:pt>
                <c:pt idx="39">
                  <c:v>-653760</c:v>
                </c:pt>
                <c:pt idx="40">
                  <c:v>-486720</c:v>
                </c:pt>
                <c:pt idx="41">
                  <c:v>-305280</c:v>
                </c:pt>
                <c:pt idx="42">
                  <c:v>-108960</c:v>
                </c:pt>
                <c:pt idx="43">
                  <c:v>102240</c:v>
                </c:pt>
                <c:pt idx="44">
                  <c:v>328800</c:v>
                </c:pt>
                <c:pt idx="45">
                  <c:v>571200</c:v>
                </c:pt>
                <c:pt idx="46">
                  <c:v>829440</c:v>
                </c:pt>
                <c:pt idx="47">
                  <c:v>1104000</c:v>
                </c:pt>
                <c:pt idx="48">
                  <c:v>1394880</c:v>
                </c:pt>
                <c:pt idx="49">
                  <c:v>1702560</c:v>
                </c:pt>
                <c:pt idx="50">
                  <c:v>2027040</c:v>
                </c:pt>
                <c:pt idx="51">
                  <c:v>2368800</c:v>
                </c:pt>
                <c:pt idx="52">
                  <c:v>2727840</c:v>
                </c:pt>
                <c:pt idx="53">
                  <c:v>3104640</c:v>
                </c:pt>
                <c:pt idx="54">
                  <c:v>3499200</c:v>
                </c:pt>
                <c:pt idx="55">
                  <c:v>3912000</c:v>
                </c:pt>
                <c:pt idx="56">
                  <c:v>4343040</c:v>
                </c:pt>
                <c:pt idx="57">
                  <c:v>4792320</c:v>
                </c:pt>
                <c:pt idx="58">
                  <c:v>5260320</c:v>
                </c:pt>
                <c:pt idx="59">
                  <c:v>5747040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SaaS analysis'!$A$106</c:f>
              <c:strCache>
                <c:ptCount val="1"/>
                <c:pt idx="0">
                  <c:v>Months to recover CAC: 18.8</c:v>
                </c:pt>
              </c:strCache>
            </c:strRef>
          </c:tx>
          <c:marker>
            <c:symbol val="none"/>
          </c:marker>
          <c:cat>
            <c:strRef>
              <c:f>'Simple SaaS analysis'!$B$103:$BI$103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analysis'!$B$106:$BI$106</c:f>
              <c:numCache>
                <c:formatCode>_("$"* #,##0_);_("$"* \(#,##0\);_("$"* "-"_);_(@_)</c:formatCode>
                <c:ptCount val="60"/>
                <c:pt idx="0">
                  <c:v>-56800</c:v>
                </c:pt>
                <c:pt idx="1">
                  <c:v>-121760</c:v>
                </c:pt>
                <c:pt idx="2">
                  <c:v>-194240</c:v>
                </c:pt>
                <c:pt idx="3">
                  <c:v>-273920</c:v>
                </c:pt>
                <c:pt idx="4">
                  <c:v>-360160</c:v>
                </c:pt>
                <c:pt idx="5">
                  <c:v>-452320</c:v>
                </c:pt>
                <c:pt idx="6">
                  <c:v>-549760</c:v>
                </c:pt>
                <c:pt idx="7">
                  <c:v>-652160</c:v>
                </c:pt>
                <c:pt idx="8">
                  <c:v>-758880</c:v>
                </c:pt>
                <c:pt idx="9">
                  <c:v>-869600</c:v>
                </c:pt>
                <c:pt idx="10">
                  <c:v>-983680</c:v>
                </c:pt>
                <c:pt idx="11">
                  <c:v>-1100480</c:v>
                </c:pt>
                <c:pt idx="12">
                  <c:v>-1219680</c:v>
                </c:pt>
                <c:pt idx="13">
                  <c:v>-1340640</c:v>
                </c:pt>
                <c:pt idx="14">
                  <c:v>-1463040</c:v>
                </c:pt>
                <c:pt idx="15">
                  <c:v>-1586560</c:v>
                </c:pt>
                <c:pt idx="16">
                  <c:v>-1710560</c:v>
                </c:pt>
                <c:pt idx="17">
                  <c:v>-1834720</c:v>
                </c:pt>
                <c:pt idx="18">
                  <c:v>-1958400</c:v>
                </c:pt>
                <c:pt idx="19">
                  <c:v>-2081280</c:v>
                </c:pt>
                <c:pt idx="20">
                  <c:v>-2203040</c:v>
                </c:pt>
                <c:pt idx="21">
                  <c:v>-2323040</c:v>
                </c:pt>
                <c:pt idx="22">
                  <c:v>-2440960</c:v>
                </c:pt>
                <c:pt idx="23">
                  <c:v>-2556480</c:v>
                </c:pt>
                <c:pt idx="24">
                  <c:v>-2669280</c:v>
                </c:pt>
                <c:pt idx="25">
                  <c:v>-2778720</c:v>
                </c:pt>
                <c:pt idx="26">
                  <c:v>-2884480</c:v>
                </c:pt>
                <c:pt idx="27">
                  <c:v>-2986240</c:v>
                </c:pt>
                <c:pt idx="28">
                  <c:v>-3083680</c:v>
                </c:pt>
                <c:pt idx="29">
                  <c:v>-3176480</c:v>
                </c:pt>
                <c:pt idx="30">
                  <c:v>-3264000</c:v>
                </c:pt>
                <c:pt idx="31">
                  <c:v>-3345920</c:v>
                </c:pt>
                <c:pt idx="32">
                  <c:v>-3421920</c:v>
                </c:pt>
                <c:pt idx="33">
                  <c:v>-3491680</c:v>
                </c:pt>
                <c:pt idx="34">
                  <c:v>-3554880</c:v>
                </c:pt>
                <c:pt idx="35">
                  <c:v>-3611200</c:v>
                </c:pt>
                <c:pt idx="36">
                  <c:v>-3660320</c:v>
                </c:pt>
                <c:pt idx="37">
                  <c:v>-3701920</c:v>
                </c:pt>
                <c:pt idx="38">
                  <c:v>-3735680</c:v>
                </c:pt>
                <c:pt idx="39">
                  <c:v>-3761280</c:v>
                </c:pt>
                <c:pt idx="40">
                  <c:v>-3778400</c:v>
                </c:pt>
                <c:pt idx="41">
                  <c:v>-3786720</c:v>
                </c:pt>
                <c:pt idx="42">
                  <c:v>-3785920</c:v>
                </c:pt>
                <c:pt idx="43">
                  <c:v>-3775680</c:v>
                </c:pt>
                <c:pt idx="44">
                  <c:v>-3756000</c:v>
                </c:pt>
                <c:pt idx="45">
                  <c:v>-3726560</c:v>
                </c:pt>
                <c:pt idx="46">
                  <c:v>-3687040</c:v>
                </c:pt>
                <c:pt idx="47">
                  <c:v>-3637120</c:v>
                </c:pt>
                <c:pt idx="48">
                  <c:v>-3576480</c:v>
                </c:pt>
                <c:pt idx="49">
                  <c:v>-3504800</c:v>
                </c:pt>
                <c:pt idx="50">
                  <c:v>-3422080</c:v>
                </c:pt>
                <c:pt idx="51">
                  <c:v>-3328000</c:v>
                </c:pt>
                <c:pt idx="52">
                  <c:v>-3222240</c:v>
                </c:pt>
                <c:pt idx="53">
                  <c:v>-3104480</c:v>
                </c:pt>
                <c:pt idx="54">
                  <c:v>-2974400</c:v>
                </c:pt>
                <c:pt idx="55">
                  <c:v>-2832000</c:v>
                </c:pt>
                <c:pt idx="56">
                  <c:v>-2676960</c:v>
                </c:pt>
                <c:pt idx="57">
                  <c:v>-2508960</c:v>
                </c:pt>
                <c:pt idx="58">
                  <c:v>-2328000</c:v>
                </c:pt>
                <c:pt idx="59">
                  <c:v>-2133760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8080"/>
        <c:axId val="309406120"/>
      </c:lineChart>
      <c:catAx>
        <c:axId val="30940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baseline="0">
                <a:solidFill>
                  <a:schemeClr val="bg2">
                    <a:lumMod val="50000"/>
                  </a:schemeClr>
                </a:solidFill>
              </a:defRPr>
            </a:pPr>
            <a:endParaRPr lang="en-US"/>
          </a:p>
        </c:txPr>
        <c:crossAx val="309406120"/>
        <c:crosses val="autoZero"/>
        <c:auto val="1"/>
        <c:lblAlgn val="ctr"/>
        <c:lblOffset val="100"/>
        <c:tickLblSkip val="6"/>
        <c:noMultiLvlLbl val="0"/>
      </c:catAx>
      <c:valAx>
        <c:axId val="3094061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309408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Cohort Performance</a:t>
            </a:r>
            <a:endParaRPr lang="en-US" sz="1600" baseline="0"/>
          </a:p>
          <a:p>
            <a:pPr>
              <a:defRPr sz="1600"/>
            </a:pPr>
            <a:r>
              <a:rPr lang="en-US" sz="1600"/>
              <a:t>Monthly Churn = </a:t>
            </a:r>
            <a:r>
              <a:rPr lang="en-US" sz="1600" b="1" i="0" u="none" strike="noStrike" baseline="0">
                <a:effectLst/>
              </a:rPr>
              <a:t>Current Value</a:t>
            </a:r>
            <a:endParaRPr lang="en-US" sz="16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'Simple SaaS analysis'!$A$143</c:f>
              <c:strCache>
                <c:ptCount val="1"/>
                <c:pt idx="0">
                  <c:v>Cohort 1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analysis'!$B$143:$AO$143</c:f>
              <c:numCache>
                <c:formatCode>_("$"* #,##0_);_("$"* \(#,##0\);_("$"* "-"_);_(@_)</c:formatCode>
                <c:ptCount val="40"/>
                <c:pt idx="0">
                  <c:v>6000</c:v>
                </c:pt>
                <c:pt idx="1">
                  <c:v>5850</c:v>
                </c:pt>
                <c:pt idx="2">
                  <c:v>5703.75</c:v>
                </c:pt>
                <c:pt idx="3">
                  <c:v>5561.15625</c:v>
                </c:pt>
                <c:pt idx="4">
                  <c:v>5422.1273437499995</c:v>
                </c:pt>
                <c:pt idx="5">
                  <c:v>5286.5741601562495</c:v>
                </c:pt>
                <c:pt idx="6">
                  <c:v>5154.4098061523428</c:v>
                </c:pt>
                <c:pt idx="7">
                  <c:v>5025.5495609985337</c:v>
                </c:pt>
                <c:pt idx="8">
                  <c:v>4899.9108219735699</c:v>
                </c:pt>
                <c:pt idx="9">
                  <c:v>4777.4130514242306</c:v>
                </c:pt>
                <c:pt idx="10">
                  <c:v>4657.9777251386249</c:v>
                </c:pt>
                <c:pt idx="11">
                  <c:v>4541.5282820101593</c:v>
                </c:pt>
                <c:pt idx="12">
                  <c:v>4427.9900749599055</c:v>
                </c:pt>
                <c:pt idx="13">
                  <c:v>4317.2903230859074</c:v>
                </c:pt>
                <c:pt idx="14">
                  <c:v>4209.3580650087597</c:v>
                </c:pt>
                <c:pt idx="15">
                  <c:v>4104.124113383541</c:v>
                </c:pt>
                <c:pt idx="16">
                  <c:v>4001.5210105489523</c:v>
                </c:pt>
                <c:pt idx="17">
                  <c:v>3901.4829852852286</c:v>
                </c:pt>
                <c:pt idx="18">
                  <c:v>3803.9459106530976</c:v>
                </c:pt>
                <c:pt idx="19">
                  <c:v>3708.8472628867703</c:v>
                </c:pt>
                <c:pt idx="20">
                  <c:v>3616.1260813146009</c:v>
                </c:pt>
                <c:pt idx="21">
                  <c:v>3525.722929281736</c:v>
                </c:pt>
                <c:pt idx="22">
                  <c:v>3437.5798560496924</c:v>
                </c:pt>
                <c:pt idx="23">
                  <c:v>3351.6403596484502</c:v>
                </c:pt>
                <c:pt idx="24">
                  <c:v>3267.849350657239</c:v>
                </c:pt>
                <c:pt idx="25">
                  <c:v>3186.1531168908082</c:v>
                </c:pt>
                <c:pt idx="26">
                  <c:v>3106.4992889685377</c:v>
                </c:pt>
                <c:pt idx="27">
                  <c:v>3028.8368067443243</c:v>
                </c:pt>
                <c:pt idx="28">
                  <c:v>2953.1158865757161</c:v>
                </c:pt>
                <c:pt idx="29">
                  <c:v>2879.287989411323</c:v>
                </c:pt>
                <c:pt idx="30">
                  <c:v>2807.3057896760397</c:v>
                </c:pt>
                <c:pt idx="31">
                  <c:v>2737.1231449341385</c:v>
                </c:pt>
                <c:pt idx="32">
                  <c:v>2668.695066310785</c:v>
                </c:pt>
                <c:pt idx="33">
                  <c:v>2601.9776896530152</c:v>
                </c:pt>
                <c:pt idx="34">
                  <c:v>2536.9282474116899</c:v>
                </c:pt>
                <c:pt idx="35">
                  <c:v>2473.5050412263977</c:v>
                </c:pt>
                <c:pt idx="36">
                  <c:v>2411.6674151957377</c:v>
                </c:pt>
                <c:pt idx="37">
                  <c:v>2351.3757298158444</c:v>
                </c:pt>
                <c:pt idx="38">
                  <c:v>2292.5913365704482</c:v>
                </c:pt>
                <c:pt idx="39">
                  <c:v>2235.2765531561868</c:v>
                </c:pt>
              </c:numCache>
            </c:numRef>
          </c:val>
        </c:ser>
        <c:ser>
          <c:idx val="1"/>
          <c:order val="1"/>
          <c:tx>
            <c:strRef>
              <c:f>'Simple SaaS analysis'!$A$144</c:f>
              <c:strCache>
                <c:ptCount val="1"/>
                <c:pt idx="0">
                  <c:v>Cohort 2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analysis'!$B$144:$AO$144</c:f>
              <c:numCache>
                <c:formatCode>_("$"* #,##0_);_("$"* \(#,##0\);_("$"* "-"_);_(@_)</c:formatCode>
                <c:ptCount val="40"/>
                <c:pt idx="1">
                  <c:v>6000</c:v>
                </c:pt>
                <c:pt idx="2">
                  <c:v>5850</c:v>
                </c:pt>
                <c:pt idx="3">
                  <c:v>5703.75</c:v>
                </c:pt>
                <c:pt idx="4">
                  <c:v>5561.15625</c:v>
                </c:pt>
                <c:pt idx="5">
                  <c:v>5422.1273437499995</c:v>
                </c:pt>
                <c:pt idx="6">
                  <c:v>5286.5741601562495</c:v>
                </c:pt>
                <c:pt idx="7">
                  <c:v>5154.4098061523428</c:v>
                </c:pt>
                <c:pt idx="8">
                  <c:v>5025.5495609985337</c:v>
                </c:pt>
                <c:pt idx="9">
                  <c:v>4899.9108219735699</c:v>
                </c:pt>
                <c:pt idx="10">
                  <c:v>4777.4130514242306</c:v>
                </c:pt>
                <c:pt idx="11">
                  <c:v>4657.9777251386249</c:v>
                </c:pt>
                <c:pt idx="12">
                  <c:v>4541.5282820101593</c:v>
                </c:pt>
                <c:pt idx="13">
                  <c:v>4427.9900749599055</c:v>
                </c:pt>
                <c:pt idx="14">
                  <c:v>4317.2903230859074</c:v>
                </c:pt>
                <c:pt idx="15">
                  <c:v>4209.3580650087597</c:v>
                </c:pt>
                <c:pt idx="16">
                  <c:v>4104.124113383541</c:v>
                </c:pt>
                <c:pt idx="17">
                  <c:v>4001.5210105489523</c:v>
                </c:pt>
                <c:pt idx="18">
                  <c:v>3901.4829852852286</c:v>
                </c:pt>
                <c:pt idx="19">
                  <c:v>3803.9459106530976</c:v>
                </c:pt>
                <c:pt idx="20">
                  <c:v>3708.8472628867703</c:v>
                </c:pt>
                <c:pt idx="21">
                  <c:v>3616.1260813146009</c:v>
                </c:pt>
                <c:pt idx="22">
                  <c:v>3525.722929281736</c:v>
                </c:pt>
                <c:pt idx="23">
                  <c:v>3437.5798560496924</c:v>
                </c:pt>
                <c:pt idx="24">
                  <c:v>3351.6403596484502</c:v>
                </c:pt>
                <c:pt idx="25">
                  <c:v>3267.849350657239</c:v>
                </c:pt>
                <c:pt idx="26">
                  <c:v>3186.1531168908082</c:v>
                </c:pt>
                <c:pt idx="27">
                  <c:v>3106.4992889685377</c:v>
                </c:pt>
                <c:pt idx="28">
                  <c:v>3028.8368067443243</c:v>
                </c:pt>
                <c:pt idx="29">
                  <c:v>2953.1158865757161</c:v>
                </c:pt>
                <c:pt idx="30">
                  <c:v>2879.287989411323</c:v>
                </c:pt>
                <c:pt idx="31">
                  <c:v>2807.3057896760397</c:v>
                </c:pt>
                <c:pt idx="32">
                  <c:v>2737.1231449341385</c:v>
                </c:pt>
                <c:pt idx="33">
                  <c:v>2668.695066310785</c:v>
                </c:pt>
                <c:pt idx="34">
                  <c:v>2601.9776896530152</c:v>
                </c:pt>
                <c:pt idx="35">
                  <c:v>2536.9282474116899</c:v>
                </c:pt>
                <c:pt idx="36">
                  <c:v>2473.5050412263977</c:v>
                </c:pt>
                <c:pt idx="37">
                  <c:v>2411.6674151957377</c:v>
                </c:pt>
                <c:pt idx="38">
                  <c:v>2351.3757298158444</c:v>
                </c:pt>
                <c:pt idx="39">
                  <c:v>2292.5913365704482</c:v>
                </c:pt>
              </c:numCache>
            </c:numRef>
          </c:val>
        </c:ser>
        <c:ser>
          <c:idx val="2"/>
          <c:order val="2"/>
          <c:tx>
            <c:strRef>
              <c:f>'Simple SaaS analysis'!$A$145</c:f>
              <c:strCache>
                <c:ptCount val="1"/>
                <c:pt idx="0">
                  <c:v>Cohort 3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analysis'!$B$145:$AO$145</c:f>
              <c:numCache>
                <c:formatCode>General</c:formatCode>
                <c:ptCount val="40"/>
                <c:pt idx="2" formatCode="_(&quot;$&quot;* #,##0_);_(&quot;$&quot;* \(#,##0\);_(&quot;$&quot;* &quot;-&quot;_);_(@_)">
                  <c:v>6000</c:v>
                </c:pt>
                <c:pt idx="3" formatCode="_(&quot;$&quot;* #,##0_);_(&quot;$&quot;* \(#,##0\);_(&quot;$&quot;* &quot;-&quot;_);_(@_)">
                  <c:v>5850</c:v>
                </c:pt>
                <c:pt idx="4" formatCode="_(&quot;$&quot;* #,##0_);_(&quot;$&quot;* \(#,##0\);_(&quot;$&quot;* &quot;-&quot;_);_(@_)">
                  <c:v>5703.75</c:v>
                </c:pt>
                <c:pt idx="5" formatCode="_(&quot;$&quot;* #,##0_);_(&quot;$&quot;* \(#,##0\);_(&quot;$&quot;* &quot;-&quot;_);_(@_)">
                  <c:v>5561.15625</c:v>
                </c:pt>
                <c:pt idx="6" formatCode="_(&quot;$&quot;* #,##0_);_(&quot;$&quot;* \(#,##0\);_(&quot;$&quot;* &quot;-&quot;_);_(@_)">
                  <c:v>5422.1273437499995</c:v>
                </c:pt>
                <c:pt idx="7" formatCode="_(&quot;$&quot;* #,##0_);_(&quot;$&quot;* \(#,##0\);_(&quot;$&quot;* &quot;-&quot;_);_(@_)">
                  <c:v>5286.5741601562495</c:v>
                </c:pt>
                <c:pt idx="8" formatCode="_(&quot;$&quot;* #,##0_);_(&quot;$&quot;* \(#,##0\);_(&quot;$&quot;* &quot;-&quot;_);_(@_)">
                  <c:v>5154.4098061523428</c:v>
                </c:pt>
                <c:pt idx="9" formatCode="_(&quot;$&quot;* #,##0_);_(&quot;$&quot;* \(#,##0\);_(&quot;$&quot;* &quot;-&quot;_);_(@_)">
                  <c:v>5025.5495609985337</c:v>
                </c:pt>
                <c:pt idx="10" formatCode="_(&quot;$&quot;* #,##0_);_(&quot;$&quot;* \(#,##0\);_(&quot;$&quot;* &quot;-&quot;_);_(@_)">
                  <c:v>4899.9108219735699</c:v>
                </c:pt>
                <c:pt idx="11" formatCode="_(&quot;$&quot;* #,##0_);_(&quot;$&quot;* \(#,##0\);_(&quot;$&quot;* &quot;-&quot;_);_(@_)">
                  <c:v>4777.4130514242306</c:v>
                </c:pt>
                <c:pt idx="12" formatCode="_(&quot;$&quot;* #,##0_);_(&quot;$&quot;* \(#,##0\);_(&quot;$&quot;* &quot;-&quot;_);_(@_)">
                  <c:v>4657.9777251386249</c:v>
                </c:pt>
                <c:pt idx="13" formatCode="_(&quot;$&quot;* #,##0_);_(&quot;$&quot;* \(#,##0\);_(&quot;$&quot;* &quot;-&quot;_);_(@_)">
                  <c:v>4541.5282820101593</c:v>
                </c:pt>
                <c:pt idx="14" formatCode="_(&quot;$&quot;* #,##0_);_(&quot;$&quot;* \(#,##0\);_(&quot;$&quot;* &quot;-&quot;_);_(@_)">
                  <c:v>4427.9900749599055</c:v>
                </c:pt>
                <c:pt idx="15" formatCode="_(&quot;$&quot;* #,##0_);_(&quot;$&quot;* \(#,##0\);_(&quot;$&quot;* &quot;-&quot;_);_(@_)">
                  <c:v>4317.2903230859074</c:v>
                </c:pt>
                <c:pt idx="16" formatCode="_(&quot;$&quot;* #,##0_);_(&quot;$&quot;* \(#,##0\);_(&quot;$&quot;* &quot;-&quot;_);_(@_)">
                  <c:v>4209.3580650087597</c:v>
                </c:pt>
                <c:pt idx="17" formatCode="_(&quot;$&quot;* #,##0_);_(&quot;$&quot;* \(#,##0\);_(&quot;$&quot;* &quot;-&quot;_);_(@_)">
                  <c:v>4104.124113383541</c:v>
                </c:pt>
                <c:pt idx="18" formatCode="_(&quot;$&quot;* #,##0_);_(&quot;$&quot;* \(#,##0\);_(&quot;$&quot;* &quot;-&quot;_);_(@_)">
                  <c:v>4001.5210105489523</c:v>
                </c:pt>
                <c:pt idx="19" formatCode="_(&quot;$&quot;* #,##0_);_(&quot;$&quot;* \(#,##0\);_(&quot;$&quot;* &quot;-&quot;_);_(@_)">
                  <c:v>3901.4829852852286</c:v>
                </c:pt>
                <c:pt idx="20" formatCode="_(&quot;$&quot;* #,##0_);_(&quot;$&quot;* \(#,##0\);_(&quot;$&quot;* &quot;-&quot;_);_(@_)">
                  <c:v>3803.9459106530976</c:v>
                </c:pt>
                <c:pt idx="21" formatCode="_(&quot;$&quot;* #,##0_);_(&quot;$&quot;* \(#,##0\);_(&quot;$&quot;* &quot;-&quot;_);_(@_)">
                  <c:v>3708.8472628867703</c:v>
                </c:pt>
                <c:pt idx="22" formatCode="_(&quot;$&quot;* #,##0_);_(&quot;$&quot;* \(#,##0\);_(&quot;$&quot;* &quot;-&quot;_);_(@_)">
                  <c:v>3616.1260813146009</c:v>
                </c:pt>
                <c:pt idx="23" formatCode="_(&quot;$&quot;* #,##0_);_(&quot;$&quot;* \(#,##0\);_(&quot;$&quot;* &quot;-&quot;_);_(@_)">
                  <c:v>3525.722929281736</c:v>
                </c:pt>
                <c:pt idx="24" formatCode="_(&quot;$&quot;* #,##0_);_(&quot;$&quot;* \(#,##0\);_(&quot;$&quot;* &quot;-&quot;_);_(@_)">
                  <c:v>3437.5798560496924</c:v>
                </c:pt>
                <c:pt idx="25" formatCode="_(&quot;$&quot;* #,##0_);_(&quot;$&quot;* \(#,##0\);_(&quot;$&quot;* &quot;-&quot;_);_(@_)">
                  <c:v>3351.6403596484502</c:v>
                </c:pt>
                <c:pt idx="26" formatCode="_(&quot;$&quot;* #,##0_);_(&quot;$&quot;* \(#,##0\);_(&quot;$&quot;* &quot;-&quot;_);_(@_)">
                  <c:v>3267.849350657239</c:v>
                </c:pt>
                <c:pt idx="27" formatCode="_(&quot;$&quot;* #,##0_);_(&quot;$&quot;* \(#,##0\);_(&quot;$&quot;* &quot;-&quot;_);_(@_)">
                  <c:v>3186.1531168908082</c:v>
                </c:pt>
                <c:pt idx="28" formatCode="_(&quot;$&quot;* #,##0_);_(&quot;$&quot;* \(#,##0\);_(&quot;$&quot;* &quot;-&quot;_);_(@_)">
                  <c:v>3106.4992889685377</c:v>
                </c:pt>
                <c:pt idx="29" formatCode="_(&quot;$&quot;* #,##0_);_(&quot;$&quot;* \(#,##0\);_(&quot;$&quot;* &quot;-&quot;_);_(@_)">
                  <c:v>3028.8368067443243</c:v>
                </c:pt>
                <c:pt idx="30" formatCode="_(&quot;$&quot;* #,##0_);_(&quot;$&quot;* \(#,##0\);_(&quot;$&quot;* &quot;-&quot;_);_(@_)">
                  <c:v>2953.1158865757161</c:v>
                </c:pt>
                <c:pt idx="31" formatCode="_(&quot;$&quot;* #,##0_);_(&quot;$&quot;* \(#,##0\);_(&quot;$&quot;* &quot;-&quot;_);_(@_)">
                  <c:v>2879.287989411323</c:v>
                </c:pt>
                <c:pt idx="32" formatCode="_(&quot;$&quot;* #,##0_);_(&quot;$&quot;* \(#,##0\);_(&quot;$&quot;* &quot;-&quot;_);_(@_)">
                  <c:v>2807.3057896760397</c:v>
                </c:pt>
                <c:pt idx="33" formatCode="_(&quot;$&quot;* #,##0_);_(&quot;$&quot;* \(#,##0\);_(&quot;$&quot;* &quot;-&quot;_);_(@_)">
                  <c:v>2737.1231449341385</c:v>
                </c:pt>
                <c:pt idx="34" formatCode="_(&quot;$&quot;* #,##0_);_(&quot;$&quot;* \(#,##0\);_(&quot;$&quot;* &quot;-&quot;_);_(@_)">
                  <c:v>2668.695066310785</c:v>
                </c:pt>
                <c:pt idx="35" formatCode="_(&quot;$&quot;* #,##0_);_(&quot;$&quot;* \(#,##0\);_(&quot;$&quot;* &quot;-&quot;_);_(@_)">
                  <c:v>2601.9776896530152</c:v>
                </c:pt>
                <c:pt idx="36" formatCode="_(&quot;$&quot;* #,##0_);_(&quot;$&quot;* \(#,##0\);_(&quot;$&quot;* &quot;-&quot;_);_(@_)">
                  <c:v>2536.9282474116899</c:v>
                </c:pt>
                <c:pt idx="37" formatCode="_(&quot;$&quot;* #,##0_);_(&quot;$&quot;* \(#,##0\);_(&quot;$&quot;* &quot;-&quot;_);_(@_)">
                  <c:v>2473.5050412263977</c:v>
                </c:pt>
                <c:pt idx="38" formatCode="_(&quot;$&quot;* #,##0_);_(&quot;$&quot;* \(#,##0\);_(&quot;$&quot;* &quot;-&quot;_);_(@_)">
                  <c:v>2411.6674151957377</c:v>
                </c:pt>
                <c:pt idx="39" formatCode="_(&quot;$&quot;* #,##0_);_(&quot;$&quot;* \(#,##0\);_(&quot;$&quot;* &quot;-&quot;_);_(@_)">
                  <c:v>2351.3757298158444</c:v>
                </c:pt>
              </c:numCache>
            </c:numRef>
          </c:val>
        </c:ser>
        <c:ser>
          <c:idx val="3"/>
          <c:order val="3"/>
          <c:tx>
            <c:strRef>
              <c:f>'Simple SaaS analysis'!$A$146</c:f>
              <c:strCache>
                <c:ptCount val="1"/>
                <c:pt idx="0">
                  <c:v>Cohort 4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analysis'!$B$146:$AO$146</c:f>
              <c:numCache>
                <c:formatCode>General</c:formatCode>
                <c:ptCount val="40"/>
                <c:pt idx="3" formatCode="_(&quot;$&quot;* #,##0_);_(&quot;$&quot;* \(#,##0\);_(&quot;$&quot;* &quot;-&quot;_);_(@_)">
                  <c:v>6000</c:v>
                </c:pt>
                <c:pt idx="4" formatCode="_(&quot;$&quot;* #,##0_);_(&quot;$&quot;* \(#,##0\);_(&quot;$&quot;* &quot;-&quot;_);_(@_)">
                  <c:v>5850</c:v>
                </c:pt>
                <c:pt idx="5" formatCode="_(&quot;$&quot;* #,##0_);_(&quot;$&quot;* \(#,##0\);_(&quot;$&quot;* &quot;-&quot;_);_(@_)">
                  <c:v>5703.75</c:v>
                </c:pt>
                <c:pt idx="6" formatCode="_(&quot;$&quot;* #,##0_);_(&quot;$&quot;* \(#,##0\);_(&quot;$&quot;* &quot;-&quot;_);_(@_)">
                  <c:v>5561.15625</c:v>
                </c:pt>
                <c:pt idx="7" formatCode="_(&quot;$&quot;* #,##0_);_(&quot;$&quot;* \(#,##0\);_(&quot;$&quot;* &quot;-&quot;_);_(@_)">
                  <c:v>5422.1273437499995</c:v>
                </c:pt>
                <c:pt idx="8" formatCode="_(&quot;$&quot;* #,##0_);_(&quot;$&quot;* \(#,##0\);_(&quot;$&quot;* &quot;-&quot;_);_(@_)">
                  <c:v>5286.5741601562495</c:v>
                </c:pt>
                <c:pt idx="9" formatCode="_(&quot;$&quot;* #,##0_);_(&quot;$&quot;* \(#,##0\);_(&quot;$&quot;* &quot;-&quot;_);_(@_)">
                  <c:v>5154.4098061523428</c:v>
                </c:pt>
                <c:pt idx="10" formatCode="_(&quot;$&quot;* #,##0_);_(&quot;$&quot;* \(#,##0\);_(&quot;$&quot;* &quot;-&quot;_);_(@_)">
                  <c:v>5025.5495609985337</c:v>
                </c:pt>
                <c:pt idx="11" formatCode="_(&quot;$&quot;* #,##0_);_(&quot;$&quot;* \(#,##0\);_(&quot;$&quot;* &quot;-&quot;_);_(@_)">
                  <c:v>4899.9108219735699</c:v>
                </c:pt>
                <c:pt idx="12" formatCode="_(&quot;$&quot;* #,##0_);_(&quot;$&quot;* \(#,##0\);_(&quot;$&quot;* &quot;-&quot;_);_(@_)">
                  <c:v>4777.4130514242306</c:v>
                </c:pt>
                <c:pt idx="13" formatCode="_(&quot;$&quot;* #,##0_);_(&quot;$&quot;* \(#,##0\);_(&quot;$&quot;* &quot;-&quot;_);_(@_)">
                  <c:v>4657.9777251386249</c:v>
                </c:pt>
                <c:pt idx="14" formatCode="_(&quot;$&quot;* #,##0_);_(&quot;$&quot;* \(#,##0\);_(&quot;$&quot;* &quot;-&quot;_);_(@_)">
                  <c:v>4541.5282820101593</c:v>
                </c:pt>
                <c:pt idx="15" formatCode="_(&quot;$&quot;* #,##0_);_(&quot;$&quot;* \(#,##0\);_(&quot;$&quot;* &quot;-&quot;_);_(@_)">
                  <c:v>4427.9900749599055</c:v>
                </c:pt>
                <c:pt idx="16" formatCode="_(&quot;$&quot;* #,##0_);_(&quot;$&quot;* \(#,##0\);_(&quot;$&quot;* &quot;-&quot;_);_(@_)">
                  <c:v>4317.2903230859074</c:v>
                </c:pt>
                <c:pt idx="17" formatCode="_(&quot;$&quot;* #,##0_);_(&quot;$&quot;* \(#,##0\);_(&quot;$&quot;* &quot;-&quot;_);_(@_)">
                  <c:v>4209.3580650087597</c:v>
                </c:pt>
                <c:pt idx="18" formatCode="_(&quot;$&quot;* #,##0_);_(&quot;$&quot;* \(#,##0\);_(&quot;$&quot;* &quot;-&quot;_);_(@_)">
                  <c:v>4104.124113383541</c:v>
                </c:pt>
                <c:pt idx="19" formatCode="_(&quot;$&quot;* #,##0_);_(&quot;$&quot;* \(#,##0\);_(&quot;$&quot;* &quot;-&quot;_);_(@_)">
                  <c:v>4001.5210105489523</c:v>
                </c:pt>
                <c:pt idx="20" formatCode="_(&quot;$&quot;* #,##0_);_(&quot;$&quot;* \(#,##0\);_(&quot;$&quot;* &quot;-&quot;_);_(@_)">
                  <c:v>3901.4829852852286</c:v>
                </c:pt>
                <c:pt idx="21" formatCode="_(&quot;$&quot;* #,##0_);_(&quot;$&quot;* \(#,##0\);_(&quot;$&quot;* &quot;-&quot;_);_(@_)">
                  <c:v>3803.9459106530976</c:v>
                </c:pt>
                <c:pt idx="22" formatCode="_(&quot;$&quot;* #,##0_);_(&quot;$&quot;* \(#,##0\);_(&quot;$&quot;* &quot;-&quot;_);_(@_)">
                  <c:v>3708.8472628867703</c:v>
                </c:pt>
                <c:pt idx="23" formatCode="_(&quot;$&quot;* #,##0_);_(&quot;$&quot;* \(#,##0\);_(&quot;$&quot;* &quot;-&quot;_);_(@_)">
                  <c:v>3616.1260813146009</c:v>
                </c:pt>
                <c:pt idx="24" formatCode="_(&quot;$&quot;* #,##0_);_(&quot;$&quot;* \(#,##0\);_(&quot;$&quot;* &quot;-&quot;_);_(@_)">
                  <c:v>3525.722929281736</c:v>
                </c:pt>
                <c:pt idx="25" formatCode="_(&quot;$&quot;* #,##0_);_(&quot;$&quot;* \(#,##0\);_(&quot;$&quot;* &quot;-&quot;_);_(@_)">
                  <c:v>3437.5798560496924</c:v>
                </c:pt>
                <c:pt idx="26" formatCode="_(&quot;$&quot;* #,##0_);_(&quot;$&quot;* \(#,##0\);_(&quot;$&quot;* &quot;-&quot;_);_(@_)">
                  <c:v>3351.6403596484502</c:v>
                </c:pt>
                <c:pt idx="27" formatCode="_(&quot;$&quot;* #,##0_);_(&quot;$&quot;* \(#,##0\);_(&quot;$&quot;* &quot;-&quot;_);_(@_)">
                  <c:v>3267.849350657239</c:v>
                </c:pt>
                <c:pt idx="28" formatCode="_(&quot;$&quot;* #,##0_);_(&quot;$&quot;* \(#,##0\);_(&quot;$&quot;* &quot;-&quot;_);_(@_)">
                  <c:v>3186.1531168908082</c:v>
                </c:pt>
                <c:pt idx="29" formatCode="_(&quot;$&quot;* #,##0_);_(&quot;$&quot;* \(#,##0\);_(&quot;$&quot;* &quot;-&quot;_);_(@_)">
                  <c:v>3106.4992889685377</c:v>
                </c:pt>
                <c:pt idx="30" formatCode="_(&quot;$&quot;* #,##0_);_(&quot;$&quot;* \(#,##0\);_(&quot;$&quot;* &quot;-&quot;_);_(@_)">
                  <c:v>3028.8368067443243</c:v>
                </c:pt>
                <c:pt idx="31" formatCode="_(&quot;$&quot;* #,##0_);_(&quot;$&quot;* \(#,##0\);_(&quot;$&quot;* &quot;-&quot;_);_(@_)">
                  <c:v>2953.1158865757161</c:v>
                </c:pt>
                <c:pt idx="32" formatCode="_(&quot;$&quot;* #,##0_);_(&quot;$&quot;* \(#,##0\);_(&quot;$&quot;* &quot;-&quot;_);_(@_)">
                  <c:v>2879.287989411323</c:v>
                </c:pt>
                <c:pt idx="33" formatCode="_(&quot;$&quot;* #,##0_);_(&quot;$&quot;* \(#,##0\);_(&quot;$&quot;* &quot;-&quot;_);_(@_)">
                  <c:v>2807.3057896760397</c:v>
                </c:pt>
                <c:pt idx="34" formatCode="_(&quot;$&quot;* #,##0_);_(&quot;$&quot;* \(#,##0\);_(&quot;$&quot;* &quot;-&quot;_);_(@_)">
                  <c:v>2737.1231449341385</c:v>
                </c:pt>
                <c:pt idx="35" formatCode="_(&quot;$&quot;* #,##0_);_(&quot;$&quot;* \(#,##0\);_(&quot;$&quot;* &quot;-&quot;_);_(@_)">
                  <c:v>2668.695066310785</c:v>
                </c:pt>
                <c:pt idx="36" formatCode="_(&quot;$&quot;* #,##0_);_(&quot;$&quot;* \(#,##0\);_(&quot;$&quot;* &quot;-&quot;_);_(@_)">
                  <c:v>2601.9776896530152</c:v>
                </c:pt>
                <c:pt idx="37" formatCode="_(&quot;$&quot;* #,##0_);_(&quot;$&quot;* \(#,##0\);_(&quot;$&quot;* &quot;-&quot;_);_(@_)">
                  <c:v>2536.9282474116899</c:v>
                </c:pt>
                <c:pt idx="38" formatCode="_(&quot;$&quot;* #,##0_);_(&quot;$&quot;* \(#,##0\);_(&quot;$&quot;* &quot;-&quot;_);_(@_)">
                  <c:v>2473.5050412263977</c:v>
                </c:pt>
                <c:pt idx="39" formatCode="_(&quot;$&quot;* #,##0_);_(&quot;$&quot;* \(#,##0\);_(&quot;$&quot;* &quot;-&quot;_);_(@_)">
                  <c:v>2411.6674151957377</c:v>
                </c:pt>
              </c:numCache>
            </c:numRef>
          </c:val>
        </c:ser>
        <c:ser>
          <c:idx val="4"/>
          <c:order val="4"/>
          <c:tx>
            <c:strRef>
              <c:f>'Simple SaaS analysis'!$A$147</c:f>
              <c:strCache>
                <c:ptCount val="1"/>
                <c:pt idx="0">
                  <c:v>Cohort 5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analysis'!$B$147:$AO$147</c:f>
              <c:numCache>
                <c:formatCode>General</c:formatCode>
                <c:ptCount val="40"/>
                <c:pt idx="4" formatCode="_(&quot;$&quot;* #,##0_);_(&quot;$&quot;* \(#,##0\);_(&quot;$&quot;* &quot;-&quot;_);_(@_)">
                  <c:v>6000</c:v>
                </c:pt>
                <c:pt idx="5" formatCode="_(&quot;$&quot;* #,##0_);_(&quot;$&quot;* \(#,##0\);_(&quot;$&quot;* &quot;-&quot;_);_(@_)">
                  <c:v>5850</c:v>
                </c:pt>
                <c:pt idx="6" formatCode="_(&quot;$&quot;* #,##0_);_(&quot;$&quot;* \(#,##0\);_(&quot;$&quot;* &quot;-&quot;_);_(@_)">
                  <c:v>5703.75</c:v>
                </c:pt>
                <c:pt idx="7" formatCode="_(&quot;$&quot;* #,##0_);_(&quot;$&quot;* \(#,##0\);_(&quot;$&quot;* &quot;-&quot;_);_(@_)">
                  <c:v>5561.15625</c:v>
                </c:pt>
                <c:pt idx="8" formatCode="_(&quot;$&quot;* #,##0_);_(&quot;$&quot;* \(#,##0\);_(&quot;$&quot;* &quot;-&quot;_);_(@_)">
                  <c:v>5422.1273437499995</c:v>
                </c:pt>
                <c:pt idx="9" formatCode="_(&quot;$&quot;* #,##0_);_(&quot;$&quot;* \(#,##0\);_(&quot;$&quot;* &quot;-&quot;_);_(@_)">
                  <c:v>5286.5741601562495</c:v>
                </c:pt>
                <c:pt idx="10" formatCode="_(&quot;$&quot;* #,##0_);_(&quot;$&quot;* \(#,##0\);_(&quot;$&quot;* &quot;-&quot;_);_(@_)">
                  <c:v>5154.4098061523428</c:v>
                </c:pt>
                <c:pt idx="11" formatCode="_(&quot;$&quot;* #,##0_);_(&quot;$&quot;* \(#,##0\);_(&quot;$&quot;* &quot;-&quot;_);_(@_)">
                  <c:v>5025.5495609985337</c:v>
                </c:pt>
                <c:pt idx="12" formatCode="_(&quot;$&quot;* #,##0_);_(&quot;$&quot;* \(#,##0\);_(&quot;$&quot;* &quot;-&quot;_);_(@_)">
                  <c:v>4899.9108219735699</c:v>
                </c:pt>
                <c:pt idx="13" formatCode="_(&quot;$&quot;* #,##0_);_(&quot;$&quot;* \(#,##0\);_(&quot;$&quot;* &quot;-&quot;_);_(@_)">
                  <c:v>4777.4130514242306</c:v>
                </c:pt>
                <c:pt idx="14" formatCode="_(&quot;$&quot;* #,##0_);_(&quot;$&quot;* \(#,##0\);_(&quot;$&quot;* &quot;-&quot;_);_(@_)">
                  <c:v>4657.9777251386249</c:v>
                </c:pt>
                <c:pt idx="15" formatCode="_(&quot;$&quot;* #,##0_);_(&quot;$&quot;* \(#,##0\);_(&quot;$&quot;* &quot;-&quot;_);_(@_)">
                  <c:v>4541.5282820101593</c:v>
                </c:pt>
                <c:pt idx="16" formatCode="_(&quot;$&quot;* #,##0_);_(&quot;$&quot;* \(#,##0\);_(&quot;$&quot;* &quot;-&quot;_);_(@_)">
                  <c:v>4427.9900749599055</c:v>
                </c:pt>
                <c:pt idx="17" formatCode="_(&quot;$&quot;* #,##0_);_(&quot;$&quot;* \(#,##0\);_(&quot;$&quot;* &quot;-&quot;_);_(@_)">
                  <c:v>4317.2903230859074</c:v>
                </c:pt>
                <c:pt idx="18" formatCode="_(&quot;$&quot;* #,##0_);_(&quot;$&quot;* \(#,##0\);_(&quot;$&quot;* &quot;-&quot;_);_(@_)">
                  <c:v>4209.3580650087597</c:v>
                </c:pt>
                <c:pt idx="19" formatCode="_(&quot;$&quot;* #,##0_);_(&quot;$&quot;* \(#,##0\);_(&quot;$&quot;* &quot;-&quot;_);_(@_)">
                  <c:v>4104.124113383541</c:v>
                </c:pt>
                <c:pt idx="20" formatCode="_(&quot;$&quot;* #,##0_);_(&quot;$&quot;* \(#,##0\);_(&quot;$&quot;* &quot;-&quot;_);_(@_)">
                  <c:v>4001.5210105489523</c:v>
                </c:pt>
                <c:pt idx="21" formatCode="_(&quot;$&quot;* #,##0_);_(&quot;$&quot;* \(#,##0\);_(&quot;$&quot;* &quot;-&quot;_);_(@_)">
                  <c:v>3901.4829852852286</c:v>
                </c:pt>
                <c:pt idx="22" formatCode="_(&quot;$&quot;* #,##0_);_(&quot;$&quot;* \(#,##0\);_(&quot;$&quot;* &quot;-&quot;_);_(@_)">
                  <c:v>3803.9459106530976</c:v>
                </c:pt>
                <c:pt idx="23" formatCode="_(&quot;$&quot;* #,##0_);_(&quot;$&quot;* \(#,##0\);_(&quot;$&quot;* &quot;-&quot;_);_(@_)">
                  <c:v>3708.8472628867703</c:v>
                </c:pt>
                <c:pt idx="24" formatCode="_(&quot;$&quot;* #,##0_);_(&quot;$&quot;* \(#,##0\);_(&quot;$&quot;* &quot;-&quot;_);_(@_)">
                  <c:v>3616.1260813146009</c:v>
                </c:pt>
                <c:pt idx="25" formatCode="_(&quot;$&quot;* #,##0_);_(&quot;$&quot;* \(#,##0\);_(&quot;$&quot;* &quot;-&quot;_);_(@_)">
                  <c:v>3525.722929281736</c:v>
                </c:pt>
                <c:pt idx="26" formatCode="_(&quot;$&quot;* #,##0_);_(&quot;$&quot;* \(#,##0\);_(&quot;$&quot;* &quot;-&quot;_);_(@_)">
                  <c:v>3437.5798560496924</c:v>
                </c:pt>
                <c:pt idx="27" formatCode="_(&quot;$&quot;* #,##0_);_(&quot;$&quot;* \(#,##0\);_(&quot;$&quot;* &quot;-&quot;_);_(@_)">
                  <c:v>3351.6403596484502</c:v>
                </c:pt>
                <c:pt idx="28" formatCode="_(&quot;$&quot;* #,##0_);_(&quot;$&quot;* \(#,##0\);_(&quot;$&quot;* &quot;-&quot;_);_(@_)">
                  <c:v>3267.849350657239</c:v>
                </c:pt>
                <c:pt idx="29" formatCode="_(&quot;$&quot;* #,##0_);_(&quot;$&quot;* \(#,##0\);_(&quot;$&quot;* &quot;-&quot;_);_(@_)">
                  <c:v>3186.1531168908082</c:v>
                </c:pt>
                <c:pt idx="30" formatCode="_(&quot;$&quot;* #,##0_);_(&quot;$&quot;* \(#,##0\);_(&quot;$&quot;* &quot;-&quot;_);_(@_)">
                  <c:v>3106.4992889685377</c:v>
                </c:pt>
                <c:pt idx="31" formatCode="_(&quot;$&quot;* #,##0_);_(&quot;$&quot;* \(#,##0\);_(&quot;$&quot;* &quot;-&quot;_);_(@_)">
                  <c:v>3028.8368067443243</c:v>
                </c:pt>
                <c:pt idx="32" formatCode="_(&quot;$&quot;* #,##0_);_(&quot;$&quot;* \(#,##0\);_(&quot;$&quot;* &quot;-&quot;_);_(@_)">
                  <c:v>2953.1158865757161</c:v>
                </c:pt>
                <c:pt idx="33" formatCode="_(&quot;$&quot;* #,##0_);_(&quot;$&quot;* \(#,##0\);_(&quot;$&quot;* &quot;-&quot;_);_(@_)">
                  <c:v>2879.287989411323</c:v>
                </c:pt>
                <c:pt idx="34" formatCode="_(&quot;$&quot;* #,##0_);_(&quot;$&quot;* \(#,##0\);_(&quot;$&quot;* &quot;-&quot;_);_(@_)">
                  <c:v>2807.3057896760397</c:v>
                </c:pt>
                <c:pt idx="35" formatCode="_(&quot;$&quot;* #,##0_);_(&quot;$&quot;* \(#,##0\);_(&quot;$&quot;* &quot;-&quot;_);_(@_)">
                  <c:v>2737.1231449341385</c:v>
                </c:pt>
                <c:pt idx="36" formatCode="_(&quot;$&quot;* #,##0_);_(&quot;$&quot;* \(#,##0\);_(&quot;$&quot;* &quot;-&quot;_);_(@_)">
                  <c:v>2668.695066310785</c:v>
                </c:pt>
                <c:pt idx="37" formatCode="_(&quot;$&quot;* #,##0_);_(&quot;$&quot;* \(#,##0\);_(&quot;$&quot;* &quot;-&quot;_);_(@_)">
                  <c:v>2601.9776896530152</c:v>
                </c:pt>
                <c:pt idx="38" formatCode="_(&quot;$&quot;* #,##0_);_(&quot;$&quot;* \(#,##0\);_(&quot;$&quot;* &quot;-&quot;_);_(@_)">
                  <c:v>2536.9282474116899</c:v>
                </c:pt>
                <c:pt idx="39" formatCode="_(&quot;$&quot;* #,##0_);_(&quot;$&quot;* \(#,##0\);_(&quot;$&quot;* &quot;-&quot;_);_(@_)">
                  <c:v>2473.5050412263977</c:v>
                </c:pt>
              </c:numCache>
            </c:numRef>
          </c:val>
        </c:ser>
        <c:ser>
          <c:idx val="5"/>
          <c:order val="5"/>
          <c:tx>
            <c:strRef>
              <c:f>'Simple SaaS analysis'!$A$148</c:f>
              <c:strCache>
                <c:ptCount val="1"/>
                <c:pt idx="0">
                  <c:v>Cohort 6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analysis'!$B$148:$AO$148</c:f>
              <c:numCache>
                <c:formatCode>General</c:formatCode>
                <c:ptCount val="40"/>
                <c:pt idx="5" formatCode="_(&quot;$&quot;* #,##0_);_(&quot;$&quot;* \(#,##0\);_(&quot;$&quot;* &quot;-&quot;_);_(@_)">
                  <c:v>6000</c:v>
                </c:pt>
                <c:pt idx="6" formatCode="_(&quot;$&quot;* #,##0_);_(&quot;$&quot;* \(#,##0\);_(&quot;$&quot;* &quot;-&quot;_);_(@_)">
                  <c:v>5850</c:v>
                </c:pt>
                <c:pt idx="7" formatCode="_(&quot;$&quot;* #,##0_);_(&quot;$&quot;* \(#,##0\);_(&quot;$&quot;* &quot;-&quot;_);_(@_)">
                  <c:v>5703.75</c:v>
                </c:pt>
                <c:pt idx="8" formatCode="_(&quot;$&quot;* #,##0_);_(&quot;$&quot;* \(#,##0\);_(&quot;$&quot;* &quot;-&quot;_);_(@_)">
                  <c:v>5561.15625</c:v>
                </c:pt>
                <c:pt idx="9" formatCode="_(&quot;$&quot;* #,##0_);_(&quot;$&quot;* \(#,##0\);_(&quot;$&quot;* &quot;-&quot;_);_(@_)">
                  <c:v>5422.1273437499995</c:v>
                </c:pt>
                <c:pt idx="10" formatCode="_(&quot;$&quot;* #,##0_);_(&quot;$&quot;* \(#,##0\);_(&quot;$&quot;* &quot;-&quot;_);_(@_)">
                  <c:v>5286.5741601562495</c:v>
                </c:pt>
                <c:pt idx="11" formatCode="_(&quot;$&quot;* #,##0_);_(&quot;$&quot;* \(#,##0\);_(&quot;$&quot;* &quot;-&quot;_);_(@_)">
                  <c:v>5154.4098061523428</c:v>
                </c:pt>
                <c:pt idx="12" formatCode="_(&quot;$&quot;* #,##0_);_(&quot;$&quot;* \(#,##0\);_(&quot;$&quot;* &quot;-&quot;_);_(@_)">
                  <c:v>5025.5495609985337</c:v>
                </c:pt>
                <c:pt idx="13" formatCode="_(&quot;$&quot;* #,##0_);_(&quot;$&quot;* \(#,##0\);_(&quot;$&quot;* &quot;-&quot;_);_(@_)">
                  <c:v>4899.9108219735699</c:v>
                </c:pt>
                <c:pt idx="14" formatCode="_(&quot;$&quot;* #,##0_);_(&quot;$&quot;* \(#,##0\);_(&quot;$&quot;* &quot;-&quot;_);_(@_)">
                  <c:v>4777.4130514242306</c:v>
                </c:pt>
                <c:pt idx="15" formatCode="_(&quot;$&quot;* #,##0_);_(&quot;$&quot;* \(#,##0\);_(&quot;$&quot;* &quot;-&quot;_);_(@_)">
                  <c:v>4657.9777251386249</c:v>
                </c:pt>
                <c:pt idx="16" formatCode="_(&quot;$&quot;* #,##0_);_(&quot;$&quot;* \(#,##0\);_(&quot;$&quot;* &quot;-&quot;_);_(@_)">
                  <c:v>4541.5282820101593</c:v>
                </c:pt>
                <c:pt idx="17" formatCode="_(&quot;$&quot;* #,##0_);_(&quot;$&quot;* \(#,##0\);_(&quot;$&quot;* &quot;-&quot;_);_(@_)">
                  <c:v>4427.9900749599055</c:v>
                </c:pt>
                <c:pt idx="18" formatCode="_(&quot;$&quot;* #,##0_);_(&quot;$&quot;* \(#,##0\);_(&quot;$&quot;* &quot;-&quot;_);_(@_)">
                  <c:v>4317.2903230859074</c:v>
                </c:pt>
                <c:pt idx="19" formatCode="_(&quot;$&quot;* #,##0_);_(&quot;$&quot;* \(#,##0\);_(&quot;$&quot;* &quot;-&quot;_);_(@_)">
                  <c:v>4209.3580650087597</c:v>
                </c:pt>
                <c:pt idx="20" formatCode="_(&quot;$&quot;* #,##0_);_(&quot;$&quot;* \(#,##0\);_(&quot;$&quot;* &quot;-&quot;_);_(@_)">
                  <c:v>4104.124113383541</c:v>
                </c:pt>
                <c:pt idx="21" formatCode="_(&quot;$&quot;* #,##0_);_(&quot;$&quot;* \(#,##0\);_(&quot;$&quot;* &quot;-&quot;_);_(@_)">
                  <c:v>4001.5210105489523</c:v>
                </c:pt>
                <c:pt idx="22" formatCode="_(&quot;$&quot;* #,##0_);_(&quot;$&quot;* \(#,##0\);_(&quot;$&quot;* &quot;-&quot;_);_(@_)">
                  <c:v>3901.4829852852286</c:v>
                </c:pt>
                <c:pt idx="23" formatCode="_(&quot;$&quot;* #,##0_);_(&quot;$&quot;* \(#,##0\);_(&quot;$&quot;* &quot;-&quot;_);_(@_)">
                  <c:v>3803.9459106530976</c:v>
                </c:pt>
                <c:pt idx="24" formatCode="_(&quot;$&quot;* #,##0_);_(&quot;$&quot;* \(#,##0\);_(&quot;$&quot;* &quot;-&quot;_);_(@_)">
                  <c:v>3708.8472628867703</c:v>
                </c:pt>
                <c:pt idx="25" formatCode="_(&quot;$&quot;* #,##0_);_(&quot;$&quot;* \(#,##0\);_(&quot;$&quot;* &quot;-&quot;_);_(@_)">
                  <c:v>3616.1260813146009</c:v>
                </c:pt>
                <c:pt idx="26" formatCode="_(&quot;$&quot;* #,##0_);_(&quot;$&quot;* \(#,##0\);_(&quot;$&quot;* &quot;-&quot;_);_(@_)">
                  <c:v>3525.722929281736</c:v>
                </c:pt>
                <c:pt idx="27" formatCode="_(&quot;$&quot;* #,##0_);_(&quot;$&quot;* \(#,##0\);_(&quot;$&quot;* &quot;-&quot;_);_(@_)">
                  <c:v>3437.5798560496924</c:v>
                </c:pt>
                <c:pt idx="28" formatCode="_(&quot;$&quot;* #,##0_);_(&quot;$&quot;* \(#,##0\);_(&quot;$&quot;* &quot;-&quot;_);_(@_)">
                  <c:v>3351.6403596484502</c:v>
                </c:pt>
                <c:pt idx="29" formatCode="_(&quot;$&quot;* #,##0_);_(&quot;$&quot;* \(#,##0\);_(&quot;$&quot;* &quot;-&quot;_);_(@_)">
                  <c:v>3267.849350657239</c:v>
                </c:pt>
                <c:pt idx="30" formatCode="_(&quot;$&quot;* #,##0_);_(&quot;$&quot;* \(#,##0\);_(&quot;$&quot;* &quot;-&quot;_);_(@_)">
                  <c:v>3186.1531168908082</c:v>
                </c:pt>
                <c:pt idx="31" formatCode="_(&quot;$&quot;* #,##0_);_(&quot;$&quot;* \(#,##0\);_(&quot;$&quot;* &quot;-&quot;_);_(@_)">
                  <c:v>3106.4992889685377</c:v>
                </c:pt>
                <c:pt idx="32" formatCode="_(&quot;$&quot;* #,##0_);_(&quot;$&quot;* \(#,##0\);_(&quot;$&quot;* &quot;-&quot;_);_(@_)">
                  <c:v>3028.8368067443243</c:v>
                </c:pt>
                <c:pt idx="33" formatCode="_(&quot;$&quot;* #,##0_);_(&quot;$&quot;* \(#,##0\);_(&quot;$&quot;* &quot;-&quot;_);_(@_)">
                  <c:v>2953.1158865757161</c:v>
                </c:pt>
                <c:pt idx="34" formatCode="_(&quot;$&quot;* #,##0_);_(&quot;$&quot;* \(#,##0\);_(&quot;$&quot;* &quot;-&quot;_);_(@_)">
                  <c:v>2879.287989411323</c:v>
                </c:pt>
                <c:pt idx="35" formatCode="_(&quot;$&quot;* #,##0_);_(&quot;$&quot;* \(#,##0\);_(&quot;$&quot;* &quot;-&quot;_);_(@_)">
                  <c:v>2807.3057896760397</c:v>
                </c:pt>
                <c:pt idx="36" formatCode="_(&quot;$&quot;* #,##0_);_(&quot;$&quot;* \(#,##0\);_(&quot;$&quot;* &quot;-&quot;_);_(@_)">
                  <c:v>2737.1231449341385</c:v>
                </c:pt>
                <c:pt idx="37" formatCode="_(&quot;$&quot;* #,##0_);_(&quot;$&quot;* \(#,##0\);_(&quot;$&quot;* &quot;-&quot;_);_(@_)">
                  <c:v>2668.695066310785</c:v>
                </c:pt>
                <c:pt idx="38" formatCode="_(&quot;$&quot;* #,##0_);_(&quot;$&quot;* \(#,##0\);_(&quot;$&quot;* &quot;-&quot;_);_(@_)">
                  <c:v>2601.9776896530152</c:v>
                </c:pt>
                <c:pt idx="39" formatCode="_(&quot;$&quot;* #,##0_);_(&quot;$&quot;* \(#,##0\);_(&quot;$&quot;* &quot;-&quot;_);_(@_)">
                  <c:v>2536.9282474116899</c:v>
                </c:pt>
              </c:numCache>
            </c:numRef>
          </c:val>
        </c:ser>
        <c:ser>
          <c:idx val="6"/>
          <c:order val="6"/>
          <c:tx>
            <c:strRef>
              <c:f>'Simple SaaS analysis'!$A$149</c:f>
              <c:strCache>
                <c:ptCount val="1"/>
                <c:pt idx="0">
                  <c:v>Cohort 7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analysis'!$B$149:$AO$149</c:f>
              <c:numCache>
                <c:formatCode>General</c:formatCode>
                <c:ptCount val="40"/>
                <c:pt idx="6" formatCode="_(&quot;$&quot;* #,##0_);_(&quot;$&quot;* \(#,##0\);_(&quot;$&quot;* &quot;-&quot;_);_(@_)">
                  <c:v>6000</c:v>
                </c:pt>
                <c:pt idx="7" formatCode="_(&quot;$&quot;* #,##0_);_(&quot;$&quot;* \(#,##0\);_(&quot;$&quot;* &quot;-&quot;_);_(@_)">
                  <c:v>5850</c:v>
                </c:pt>
                <c:pt idx="8" formatCode="_(&quot;$&quot;* #,##0_);_(&quot;$&quot;* \(#,##0\);_(&quot;$&quot;* &quot;-&quot;_);_(@_)">
                  <c:v>5703.75</c:v>
                </c:pt>
                <c:pt idx="9" formatCode="_(&quot;$&quot;* #,##0_);_(&quot;$&quot;* \(#,##0\);_(&quot;$&quot;* &quot;-&quot;_);_(@_)">
                  <c:v>5561.15625</c:v>
                </c:pt>
                <c:pt idx="10" formatCode="_(&quot;$&quot;* #,##0_);_(&quot;$&quot;* \(#,##0\);_(&quot;$&quot;* &quot;-&quot;_);_(@_)">
                  <c:v>5422.1273437499995</c:v>
                </c:pt>
                <c:pt idx="11" formatCode="_(&quot;$&quot;* #,##0_);_(&quot;$&quot;* \(#,##0\);_(&quot;$&quot;* &quot;-&quot;_);_(@_)">
                  <c:v>5286.5741601562495</c:v>
                </c:pt>
                <c:pt idx="12" formatCode="_(&quot;$&quot;* #,##0_);_(&quot;$&quot;* \(#,##0\);_(&quot;$&quot;* &quot;-&quot;_);_(@_)">
                  <c:v>5154.4098061523428</c:v>
                </c:pt>
                <c:pt idx="13" formatCode="_(&quot;$&quot;* #,##0_);_(&quot;$&quot;* \(#,##0\);_(&quot;$&quot;* &quot;-&quot;_);_(@_)">
                  <c:v>5025.5495609985337</c:v>
                </c:pt>
                <c:pt idx="14" formatCode="_(&quot;$&quot;* #,##0_);_(&quot;$&quot;* \(#,##0\);_(&quot;$&quot;* &quot;-&quot;_);_(@_)">
                  <c:v>4899.9108219735699</c:v>
                </c:pt>
                <c:pt idx="15" formatCode="_(&quot;$&quot;* #,##0_);_(&quot;$&quot;* \(#,##0\);_(&quot;$&quot;* &quot;-&quot;_);_(@_)">
                  <c:v>4777.4130514242306</c:v>
                </c:pt>
                <c:pt idx="16" formatCode="_(&quot;$&quot;* #,##0_);_(&quot;$&quot;* \(#,##0\);_(&quot;$&quot;* &quot;-&quot;_);_(@_)">
                  <c:v>4657.9777251386249</c:v>
                </c:pt>
                <c:pt idx="17" formatCode="_(&quot;$&quot;* #,##0_);_(&quot;$&quot;* \(#,##0\);_(&quot;$&quot;* &quot;-&quot;_);_(@_)">
                  <c:v>4541.5282820101593</c:v>
                </c:pt>
                <c:pt idx="18" formatCode="_(&quot;$&quot;* #,##0_);_(&quot;$&quot;* \(#,##0\);_(&quot;$&quot;* &quot;-&quot;_);_(@_)">
                  <c:v>4427.9900749599055</c:v>
                </c:pt>
                <c:pt idx="19" formatCode="_(&quot;$&quot;* #,##0_);_(&quot;$&quot;* \(#,##0\);_(&quot;$&quot;* &quot;-&quot;_);_(@_)">
                  <c:v>4317.2903230859074</c:v>
                </c:pt>
                <c:pt idx="20" formatCode="_(&quot;$&quot;* #,##0_);_(&quot;$&quot;* \(#,##0\);_(&quot;$&quot;* &quot;-&quot;_);_(@_)">
                  <c:v>4209.3580650087597</c:v>
                </c:pt>
                <c:pt idx="21" formatCode="_(&quot;$&quot;* #,##0_);_(&quot;$&quot;* \(#,##0\);_(&quot;$&quot;* &quot;-&quot;_);_(@_)">
                  <c:v>4104.124113383541</c:v>
                </c:pt>
                <c:pt idx="22" formatCode="_(&quot;$&quot;* #,##0_);_(&quot;$&quot;* \(#,##0\);_(&quot;$&quot;* &quot;-&quot;_);_(@_)">
                  <c:v>4001.5210105489523</c:v>
                </c:pt>
                <c:pt idx="23" formatCode="_(&quot;$&quot;* #,##0_);_(&quot;$&quot;* \(#,##0\);_(&quot;$&quot;* &quot;-&quot;_);_(@_)">
                  <c:v>3901.4829852852286</c:v>
                </c:pt>
                <c:pt idx="24" formatCode="_(&quot;$&quot;* #,##0_);_(&quot;$&quot;* \(#,##0\);_(&quot;$&quot;* &quot;-&quot;_);_(@_)">
                  <c:v>3803.9459106530976</c:v>
                </c:pt>
                <c:pt idx="25" formatCode="_(&quot;$&quot;* #,##0_);_(&quot;$&quot;* \(#,##0\);_(&quot;$&quot;* &quot;-&quot;_);_(@_)">
                  <c:v>3708.8472628867703</c:v>
                </c:pt>
                <c:pt idx="26" formatCode="_(&quot;$&quot;* #,##0_);_(&quot;$&quot;* \(#,##0\);_(&quot;$&quot;* &quot;-&quot;_);_(@_)">
                  <c:v>3616.1260813146009</c:v>
                </c:pt>
                <c:pt idx="27" formatCode="_(&quot;$&quot;* #,##0_);_(&quot;$&quot;* \(#,##0\);_(&quot;$&quot;* &quot;-&quot;_);_(@_)">
                  <c:v>3525.722929281736</c:v>
                </c:pt>
                <c:pt idx="28" formatCode="_(&quot;$&quot;* #,##0_);_(&quot;$&quot;* \(#,##0\);_(&quot;$&quot;* &quot;-&quot;_);_(@_)">
                  <c:v>3437.5798560496924</c:v>
                </c:pt>
                <c:pt idx="29" formatCode="_(&quot;$&quot;* #,##0_);_(&quot;$&quot;* \(#,##0\);_(&quot;$&quot;* &quot;-&quot;_);_(@_)">
                  <c:v>3351.6403596484502</c:v>
                </c:pt>
                <c:pt idx="30" formatCode="_(&quot;$&quot;* #,##0_);_(&quot;$&quot;* \(#,##0\);_(&quot;$&quot;* &quot;-&quot;_);_(@_)">
                  <c:v>3267.849350657239</c:v>
                </c:pt>
                <c:pt idx="31" formatCode="_(&quot;$&quot;* #,##0_);_(&quot;$&quot;* \(#,##0\);_(&quot;$&quot;* &quot;-&quot;_);_(@_)">
                  <c:v>3186.1531168908082</c:v>
                </c:pt>
                <c:pt idx="32" formatCode="_(&quot;$&quot;* #,##0_);_(&quot;$&quot;* \(#,##0\);_(&quot;$&quot;* &quot;-&quot;_);_(@_)">
                  <c:v>3106.4992889685377</c:v>
                </c:pt>
                <c:pt idx="33" formatCode="_(&quot;$&quot;* #,##0_);_(&quot;$&quot;* \(#,##0\);_(&quot;$&quot;* &quot;-&quot;_);_(@_)">
                  <c:v>3028.8368067443243</c:v>
                </c:pt>
                <c:pt idx="34" formatCode="_(&quot;$&quot;* #,##0_);_(&quot;$&quot;* \(#,##0\);_(&quot;$&quot;* &quot;-&quot;_);_(@_)">
                  <c:v>2953.1158865757161</c:v>
                </c:pt>
                <c:pt idx="35" formatCode="_(&quot;$&quot;* #,##0_);_(&quot;$&quot;* \(#,##0\);_(&quot;$&quot;* &quot;-&quot;_);_(@_)">
                  <c:v>2879.287989411323</c:v>
                </c:pt>
                <c:pt idx="36" formatCode="_(&quot;$&quot;* #,##0_);_(&quot;$&quot;* \(#,##0\);_(&quot;$&quot;* &quot;-&quot;_);_(@_)">
                  <c:v>2807.3057896760397</c:v>
                </c:pt>
                <c:pt idx="37" formatCode="_(&quot;$&quot;* #,##0_);_(&quot;$&quot;* \(#,##0\);_(&quot;$&quot;* &quot;-&quot;_);_(@_)">
                  <c:v>2737.1231449341385</c:v>
                </c:pt>
                <c:pt idx="38" formatCode="_(&quot;$&quot;* #,##0_);_(&quot;$&quot;* \(#,##0\);_(&quot;$&quot;* &quot;-&quot;_);_(@_)">
                  <c:v>2668.695066310785</c:v>
                </c:pt>
                <c:pt idx="39" formatCode="_(&quot;$&quot;* #,##0_);_(&quot;$&quot;* \(#,##0\);_(&quot;$&quot;* &quot;-&quot;_);_(@_)">
                  <c:v>2601.9776896530152</c:v>
                </c:pt>
              </c:numCache>
            </c:numRef>
          </c:val>
        </c:ser>
        <c:ser>
          <c:idx val="7"/>
          <c:order val="7"/>
          <c:tx>
            <c:strRef>
              <c:f>'Simple SaaS analysis'!$A$150</c:f>
              <c:strCache>
                <c:ptCount val="1"/>
                <c:pt idx="0">
                  <c:v>Cohort 8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analysis'!$B$150:$AO$150</c:f>
              <c:numCache>
                <c:formatCode>General</c:formatCode>
                <c:ptCount val="40"/>
                <c:pt idx="7" formatCode="_(&quot;$&quot;* #,##0_);_(&quot;$&quot;* \(#,##0\);_(&quot;$&quot;* &quot;-&quot;_);_(@_)">
                  <c:v>6000</c:v>
                </c:pt>
                <c:pt idx="8" formatCode="_(&quot;$&quot;* #,##0_);_(&quot;$&quot;* \(#,##0\);_(&quot;$&quot;* &quot;-&quot;_);_(@_)">
                  <c:v>5850</c:v>
                </c:pt>
                <c:pt idx="9" formatCode="_(&quot;$&quot;* #,##0_);_(&quot;$&quot;* \(#,##0\);_(&quot;$&quot;* &quot;-&quot;_);_(@_)">
                  <c:v>5703.75</c:v>
                </c:pt>
                <c:pt idx="10" formatCode="_(&quot;$&quot;* #,##0_);_(&quot;$&quot;* \(#,##0\);_(&quot;$&quot;* &quot;-&quot;_);_(@_)">
                  <c:v>5561.15625</c:v>
                </c:pt>
                <c:pt idx="11" formatCode="_(&quot;$&quot;* #,##0_);_(&quot;$&quot;* \(#,##0\);_(&quot;$&quot;* &quot;-&quot;_);_(@_)">
                  <c:v>5422.1273437499995</c:v>
                </c:pt>
                <c:pt idx="12" formatCode="_(&quot;$&quot;* #,##0_);_(&quot;$&quot;* \(#,##0\);_(&quot;$&quot;* &quot;-&quot;_);_(@_)">
                  <c:v>5286.5741601562495</c:v>
                </c:pt>
                <c:pt idx="13" formatCode="_(&quot;$&quot;* #,##0_);_(&quot;$&quot;* \(#,##0\);_(&quot;$&quot;* &quot;-&quot;_);_(@_)">
                  <c:v>5154.4098061523428</c:v>
                </c:pt>
                <c:pt idx="14" formatCode="_(&quot;$&quot;* #,##0_);_(&quot;$&quot;* \(#,##0\);_(&quot;$&quot;* &quot;-&quot;_);_(@_)">
                  <c:v>5025.5495609985337</c:v>
                </c:pt>
                <c:pt idx="15" formatCode="_(&quot;$&quot;* #,##0_);_(&quot;$&quot;* \(#,##0\);_(&quot;$&quot;* &quot;-&quot;_);_(@_)">
                  <c:v>4899.9108219735699</c:v>
                </c:pt>
                <c:pt idx="16" formatCode="_(&quot;$&quot;* #,##0_);_(&quot;$&quot;* \(#,##0\);_(&quot;$&quot;* &quot;-&quot;_);_(@_)">
                  <c:v>4777.4130514242306</c:v>
                </c:pt>
                <c:pt idx="17" formatCode="_(&quot;$&quot;* #,##0_);_(&quot;$&quot;* \(#,##0\);_(&quot;$&quot;* &quot;-&quot;_);_(@_)">
                  <c:v>4657.9777251386249</c:v>
                </c:pt>
                <c:pt idx="18" formatCode="_(&quot;$&quot;* #,##0_);_(&quot;$&quot;* \(#,##0\);_(&quot;$&quot;* &quot;-&quot;_);_(@_)">
                  <c:v>4541.5282820101593</c:v>
                </c:pt>
                <c:pt idx="19" formatCode="_(&quot;$&quot;* #,##0_);_(&quot;$&quot;* \(#,##0\);_(&quot;$&quot;* &quot;-&quot;_);_(@_)">
                  <c:v>4427.9900749599055</c:v>
                </c:pt>
                <c:pt idx="20" formatCode="_(&quot;$&quot;* #,##0_);_(&quot;$&quot;* \(#,##0\);_(&quot;$&quot;* &quot;-&quot;_);_(@_)">
                  <c:v>4317.2903230859074</c:v>
                </c:pt>
                <c:pt idx="21" formatCode="_(&quot;$&quot;* #,##0_);_(&quot;$&quot;* \(#,##0\);_(&quot;$&quot;* &quot;-&quot;_);_(@_)">
                  <c:v>4209.3580650087597</c:v>
                </c:pt>
                <c:pt idx="22" formatCode="_(&quot;$&quot;* #,##0_);_(&quot;$&quot;* \(#,##0\);_(&quot;$&quot;* &quot;-&quot;_);_(@_)">
                  <c:v>4104.124113383541</c:v>
                </c:pt>
                <c:pt idx="23" formatCode="_(&quot;$&quot;* #,##0_);_(&quot;$&quot;* \(#,##0\);_(&quot;$&quot;* &quot;-&quot;_);_(@_)">
                  <c:v>4001.5210105489523</c:v>
                </c:pt>
                <c:pt idx="24" formatCode="_(&quot;$&quot;* #,##0_);_(&quot;$&quot;* \(#,##0\);_(&quot;$&quot;* &quot;-&quot;_);_(@_)">
                  <c:v>3901.4829852852286</c:v>
                </c:pt>
                <c:pt idx="25" formatCode="_(&quot;$&quot;* #,##0_);_(&quot;$&quot;* \(#,##0\);_(&quot;$&quot;* &quot;-&quot;_);_(@_)">
                  <c:v>3803.9459106530976</c:v>
                </c:pt>
                <c:pt idx="26" formatCode="_(&quot;$&quot;* #,##0_);_(&quot;$&quot;* \(#,##0\);_(&quot;$&quot;* &quot;-&quot;_);_(@_)">
                  <c:v>3708.8472628867703</c:v>
                </c:pt>
                <c:pt idx="27" formatCode="_(&quot;$&quot;* #,##0_);_(&quot;$&quot;* \(#,##0\);_(&quot;$&quot;* &quot;-&quot;_);_(@_)">
                  <c:v>3616.1260813146009</c:v>
                </c:pt>
                <c:pt idx="28" formatCode="_(&quot;$&quot;* #,##0_);_(&quot;$&quot;* \(#,##0\);_(&quot;$&quot;* &quot;-&quot;_);_(@_)">
                  <c:v>3525.722929281736</c:v>
                </c:pt>
                <c:pt idx="29" formatCode="_(&quot;$&quot;* #,##0_);_(&quot;$&quot;* \(#,##0\);_(&quot;$&quot;* &quot;-&quot;_);_(@_)">
                  <c:v>3437.5798560496924</c:v>
                </c:pt>
                <c:pt idx="30" formatCode="_(&quot;$&quot;* #,##0_);_(&quot;$&quot;* \(#,##0\);_(&quot;$&quot;* &quot;-&quot;_);_(@_)">
                  <c:v>3351.6403596484502</c:v>
                </c:pt>
                <c:pt idx="31" formatCode="_(&quot;$&quot;* #,##0_);_(&quot;$&quot;* \(#,##0\);_(&quot;$&quot;* &quot;-&quot;_);_(@_)">
                  <c:v>3267.849350657239</c:v>
                </c:pt>
                <c:pt idx="32" formatCode="_(&quot;$&quot;* #,##0_);_(&quot;$&quot;* \(#,##0\);_(&quot;$&quot;* &quot;-&quot;_);_(@_)">
                  <c:v>3186.1531168908082</c:v>
                </c:pt>
                <c:pt idx="33" formatCode="_(&quot;$&quot;* #,##0_);_(&quot;$&quot;* \(#,##0\);_(&quot;$&quot;* &quot;-&quot;_);_(@_)">
                  <c:v>3106.4992889685377</c:v>
                </c:pt>
                <c:pt idx="34" formatCode="_(&quot;$&quot;* #,##0_);_(&quot;$&quot;* \(#,##0\);_(&quot;$&quot;* &quot;-&quot;_);_(@_)">
                  <c:v>3028.8368067443243</c:v>
                </c:pt>
                <c:pt idx="35" formatCode="_(&quot;$&quot;* #,##0_);_(&quot;$&quot;* \(#,##0\);_(&quot;$&quot;* &quot;-&quot;_);_(@_)">
                  <c:v>2953.1158865757161</c:v>
                </c:pt>
                <c:pt idx="36" formatCode="_(&quot;$&quot;* #,##0_);_(&quot;$&quot;* \(#,##0\);_(&quot;$&quot;* &quot;-&quot;_);_(@_)">
                  <c:v>2879.287989411323</c:v>
                </c:pt>
                <c:pt idx="37" formatCode="_(&quot;$&quot;* #,##0_);_(&quot;$&quot;* \(#,##0\);_(&quot;$&quot;* &quot;-&quot;_);_(@_)">
                  <c:v>2807.3057896760397</c:v>
                </c:pt>
                <c:pt idx="38" formatCode="_(&quot;$&quot;* #,##0_);_(&quot;$&quot;* \(#,##0\);_(&quot;$&quot;* &quot;-&quot;_);_(@_)">
                  <c:v>2737.1231449341385</c:v>
                </c:pt>
                <c:pt idx="39" formatCode="_(&quot;$&quot;* #,##0_);_(&quot;$&quot;* \(#,##0\);_(&quot;$&quot;* &quot;-&quot;_);_(@_)">
                  <c:v>2668.695066310785</c:v>
                </c:pt>
              </c:numCache>
            </c:numRef>
          </c:val>
        </c:ser>
        <c:ser>
          <c:idx val="8"/>
          <c:order val="8"/>
          <c:tx>
            <c:strRef>
              <c:f>'Simple SaaS analysis'!$A$151</c:f>
              <c:strCache>
                <c:ptCount val="1"/>
                <c:pt idx="0">
                  <c:v>Cohort 9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analysis'!$B$151:$AO$151</c:f>
              <c:numCache>
                <c:formatCode>General</c:formatCode>
                <c:ptCount val="40"/>
                <c:pt idx="8" formatCode="_(&quot;$&quot;* #,##0_);_(&quot;$&quot;* \(#,##0\);_(&quot;$&quot;* &quot;-&quot;_);_(@_)">
                  <c:v>6000</c:v>
                </c:pt>
                <c:pt idx="9" formatCode="_(&quot;$&quot;* #,##0_);_(&quot;$&quot;* \(#,##0\);_(&quot;$&quot;* &quot;-&quot;_);_(@_)">
                  <c:v>5850</c:v>
                </c:pt>
                <c:pt idx="10" formatCode="_(&quot;$&quot;* #,##0_);_(&quot;$&quot;* \(#,##0\);_(&quot;$&quot;* &quot;-&quot;_);_(@_)">
                  <c:v>5703.75</c:v>
                </c:pt>
                <c:pt idx="11" formatCode="_(&quot;$&quot;* #,##0_);_(&quot;$&quot;* \(#,##0\);_(&quot;$&quot;* &quot;-&quot;_);_(@_)">
                  <c:v>5561.15625</c:v>
                </c:pt>
                <c:pt idx="12" formatCode="_(&quot;$&quot;* #,##0_);_(&quot;$&quot;* \(#,##0\);_(&quot;$&quot;* &quot;-&quot;_);_(@_)">
                  <c:v>5422.1273437499995</c:v>
                </c:pt>
                <c:pt idx="13" formatCode="_(&quot;$&quot;* #,##0_);_(&quot;$&quot;* \(#,##0\);_(&quot;$&quot;* &quot;-&quot;_);_(@_)">
                  <c:v>5286.5741601562495</c:v>
                </c:pt>
                <c:pt idx="14" formatCode="_(&quot;$&quot;* #,##0_);_(&quot;$&quot;* \(#,##0\);_(&quot;$&quot;* &quot;-&quot;_);_(@_)">
                  <c:v>5154.4098061523428</c:v>
                </c:pt>
                <c:pt idx="15" formatCode="_(&quot;$&quot;* #,##0_);_(&quot;$&quot;* \(#,##0\);_(&quot;$&quot;* &quot;-&quot;_);_(@_)">
                  <c:v>5025.5495609985337</c:v>
                </c:pt>
                <c:pt idx="16" formatCode="_(&quot;$&quot;* #,##0_);_(&quot;$&quot;* \(#,##0\);_(&quot;$&quot;* &quot;-&quot;_);_(@_)">
                  <c:v>4899.9108219735699</c:v>
                </c:pt>
                <c:pt idx="17" formatCode="_(&quot;$&quot;* #,##0_);_(&quot;$&quot;* \(#,##0\);_(&quot;$&quot;* &quot;-&quot;_);_(@_)">
                  <c:v>4777.4130514242306</c:v>
                </c:pt>
                <c:pt idx="18" formatCode="_(&quot;$&quot;* #,##0_);_(&quot;$&quot;* \(#,##0\);_(&quot;$&quot;* &quot;-&quot;_);_(@_)">
                  <c:v>4657.9777251386249</c:v>
                </c:pt>
                <c:pt idx="19" formatCode="_(&quot;$&quot;* #,##0_);_(&quot;$&quot;* \(#,##0\);_(&quot;$&quot;* &quot;-&quot;_);_(@_)">
                  <c:v>4541.5282820101593</c:v>
                </c:pt>
                <c:pt idx="20" formatCode="_(&quot;$&quot;* #,##0_);_(&quot;$&quot;* \(#,##0\);_(&quot;$&quot;* &quot;-&quot;_);_(@_)">
                  <c:v>4427.9900749599055</c:v>
                </c:pt>
                <c:pt idx="21" formatCode="_(&quot;$&quot;* #,##0_);_(&quot;$&quot;* \(#,##0\);_(&quot;$&quot;* &quot;-&quot;_);_(@_)">
                  <c:v>4317.2903230859074</c:v>
                </c:pt>
                <c:pt idx="22" formatCode="_(&quot;$&quot;* #,##0_);_(&quot;$&quot;* \(#,##0\);_(&quot;$&quot;* &quot;-&quot;_);_(@_)">
                  <c:v>4209.3580650087597</c:v>
                </c:pt>
                <c:pt idx="23" formatCode="_(&quot;$&quot;* #,##0_);_(&quot;$&quot;* \(#,##0\);_(&quot;$&quot;* &quot;-&quot;_);_(@_)">
                  <c:v>4104.124113383541</c:v>
                </c:pt>
                <c:pt idx="24" formatCode="_(&quot;$&quot;* #,##0_);_(&quot;$&quot;* \(#,##0\);_(&quot;$&quot;* &quot;-&quot;_);_(@_)">
                  <c:v>4001.5210105489523</c:v>
                </c:pt>
                <c:pt idx="25" formatCode="_(&quot;$&quot;* #,##0_);_(&quot;$&quot;* \(#,##0\);_(&quot;$&quot;* &quot;-&quot;_);_(@_)">
                  <c:v>3901.4829852852286</c:v>
                </c:pt>
                <c:pt idx="26" formatCode="_(&quot;$&quot;* #,##0_);_(&quot;$&quot;* \(#,##0\);_(&quot;$&quot;* &quot;-&quot;_);_(@_)">
                  <c:v>3803.9459106530976</c:v>
                </c:pt>
                <c:pt idx="27" formatCode="_(&quot;$&quot;* #,##0_);_(&quot;$&quot;* \(#,##0\);_(&quot;$&quot;* &quot;-&quot;_);_(@_)">
                  <c:v>3708.8472628867703</c:v>
                </c:pt>
                <c:pt idx="28" formatCode="_(&quot;$&quot;* #,##0_);_(&quot;$&quot;* \(#,##0\);_(&quot;$&quot;* &quot;-&quot;_);_(@_)">
                  <c:v>3616.1260813146009</c:v>
                </c:pt>
                <c:pt idx="29" formatCode="_(&quot;$&quot;* #,##0_);_(&quot;$&quot;* \(#,##0\);_(&quot;$&quot;* &quot;-&quot;_);_(@_)">
                  <c:v>3525.722929281736</c:v>
                </c:pt>
                <c:pt idx="30" formatCode="_(&quot;$&quot;* #,##0_);_(&quot;$&quot;* \(#,##0\);_(&quot;$&quot;* &quot;-&quot;_);_(@_)">
                  <c:v>3437.5798560496924</c:v>
                </c:pt>
                <c:pt idx="31" formatCode="_(&quot;$&quot;* #,##0_);_(&quot;$&quot;* \(#,##0\);_(&quot;$&quot;* &quot;-&quot;_);_(@_)">
                  <c:v>3351.6403596484502</c:v>
                </c:pt>
                <c:pt idx="32" formatCode="_(&quot;$&quot;* #,##0_);_(&quot;$&quot;* \(#,##0\);_(&quot;$&quot;* &quot;-&quot;_);_(@_)">
                  <c:v>3267.849350657239</c:v>
                </c:pt>
                <c:pt idx="33" formatCode="_(&quot;$&quot;* #,##0_);_(&quot;$&quot;* \(#,##0\);_(&quot;$&quot;* &quot;-&quot;_);_(@_)">
                  <c:v>3186.1531168908082</c:v>
                </c:pt>
                <c:pt idx="34" formatCode="_(&quot;$&quot;* #,##0_);_(&quot;$&quot;* \(#,##0\);_(&quot;$&quot;* &quot;-&quot;_);_(@_)">
                  <c:v>3106.4992889685377</c:v>
                </c:pt>
                <c:pt idx="35" formatCode="_(&quot;$&quot;* #,##0_);_(&quot;$&quot;* \(#,##0\);_(&quot;$&quot;* &quot;-&quot;_);_(@_)">
                  <c:v>3028.8368067443243</c:v>
                </c:pt>
                <c:pt idx="36" formatCode="_(&quot;$&quot;* #,##0_);_(&quot;$&quot;* \(#,##0\);_(&quot;$&quot;* &quot;-&quot;_);_(@_)">
                  <c:v>2953.1158865757161</c:v>
                </c:pt>
                <c:pt idx="37" formatCode="_(&quot;$&quot;* #,##0_);_(&quot;$&quot;* \(#,##0\);_(&quot;$&quot;* &quot;-&quot;_);_(@_)">
                  <c:v>2879.287989411323</c:v>
                </c:pt>
                <c:pt idx="38" formatCode="_(&quot;$&quot;* #,##0_);_(&quot;$&quot;* \(#,##0\);_(&quot;$&quot;* &quot;-&quot;_);_(@_)">
                  <c:v>2807.3057896760397</c:v>
                </c:pt>
                <c:pt idx="39" formatCode="_(&quot;$&quot;* #,##0_);_(&quot;$&quot;* \(#,##0\);_(&quot;$&quot;* &quot;-&quot;_);_(@_)">
                  <c:v>2737.1231449341385</c:v>
                </c:pt>
              </c:numCache>
            </c:numRef>
          </c:val>
        </c:ser>
        <c:ser>
          <c:idx val="9"/>
          <c:order val="9"/>
          <c:tx>
            <c:strRef>
              <c:f>'Simple SaaS analysis'!$A$152</c:f>
              <c:strCache>
                <c:ptCount val="1"/>
                <c:pt idx="0">
                  <c:v>Cohort 10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analysis'!$B$152:$AO$152</c:f>
              <c:numCache>
                <c:formatCode>General</c:formatCode>
                <c:ptCount val="40"/>
                <c:pt idx="9" formatCode="_(&quot;$&quot;* #,##0_);_(&quot;$&quot;* \(#,##0\);_(&quot;$&quot;* &quot;-&quot;_);_(@_)">
                  <c:v>6000</c:v>
                </c:pt>
                <c:pt idx="10" formatCode="_(&quot;$&quot;* #,##0_);_(&quot;$&quot;* \(#,##0\);_(&quot;$&quot;* &quot;-&quot;_);_(@_)">
                  <c:v>5850</c:v>
                </c:pt>
                <c:pt idx="11" formatCode="_(&quot;$&quot;* #,##0_);_(&quot;$&quot;* \(#,##0\);_(&quot;$&quot;* &quot;-&quot;_);_(@_)">
                  <c:v>5703.75</c:v>
                </c:pt>
                <c:pt idx="12" formatCode="_(&quot;$&quot;* #,##0_);_(&quot;$&quot;* \(#,##0\);_(&quot;$&quot;* &quot;-&quot;_);_(@_)">
                  <c:v>5561.15625</c:v>
                </c:pt>
                <c:pt idx="13" formatCode="_(&quot;$&quot;* #,##0_);_(&quot;$&quot;* \(#,##0\);_(&quot;$&quot;* &quot;-&quot;_);_(@_)">
                  <c:v>5422.1273437499995</c:v>
                </c:pt>
                <c:pt idx="14" formatCode="_(&quot;$&quot;* #,##0_);_(&quot;$&quot;* \(#,##0\);_(&quot;$&quot;* &quot;-&quot;_);_(@_)">
                  <c:v>5286.5741601562495</c:v>
                </c:pt>
                <c:pt idx="15" formatCode="_(&quot;$&quot;* #,##0_);_(&quot;$&quot;* \(#,##0\);_(&quot;$&quot;* &quot;-&quot;_);_(@_)">
                  <c:v>5154.4098061523428</c:v>
                </c:pt>
                <c:pt idx="16" formatCode="_(&quot;$&quot;* #,##0_);_(&quot;$&quot;* \(#,##0\);_(&quot;$&quot;* &quot;-&quot;_);_(@_)">
                  <c:v>5025.5495609985337</c:v>
                </c:pt>
                <c:pt idx="17" formatCode="_(&quot;$&quot;* #,##0_);_(&quot;$&quot;* \(#,##0\);_(&quot;$&quot;* &quot;-&quot;_);_(@_)">
                  <c:v>4899.9108219735699</c:v>
                </c:pt>
                <c:pt idx="18" formatCode="_(&quot;$&quot;* #,##0_);_(&quot;$&quot;* \(#,##0\);_(&quot;$&quot;* &quot;-&quot;_);_(@_)">
                  <c:v>4777.4130514242306</c:v>
                </c:pt>
                <c:pt idx="19" formatCode="_(&quot;$&quot;* #,##0_);_(&quot;$&quot;* \(#,##0\);_(&quot;$&quot;* &quot;-&quot;_);_(@_)">
                  <c:v>4657.9777251386249</c:v>
                </c:pt>
                <c:pt idx="20" formatCode="_(&quot;$&quot;* #,##0_);_(&quot;$&quot;* \(#,##0\);_(&quot;$&quot;* &quot;-&quot;_);_(@_)">
                  <c:v>4541.5282820101593</c:v>
                </c:pt>
                <c:pt idx="21" formatCode="_(&quot;$&quot;* #,##0_);_(&quot;$&quot;* \(#,##0\);_(&quot;$&quot;* &quot;-&quot;_);_(@_)">
                  <c:v>4427.9900749599055</c:v>
                </c:pt>
                <c:pt idx="22" formatCode="_(&quot;$&quot;* #,##0_);_(&quot;$&quot;* \(#,##0\);_(&quot;$&quot;* &quot;-&quot;_);_(@_)">
                  <c:v>4317.2903230859074</c:v>
                </c:pt>
                <c:pt idx="23" formatCode="_(&quot;$&quot;* #,##0_);_(&quot;$&quot;* \(#,##0\);_(&quot;$&quot;* &quot;-&quot;_);_(@_)">
                  <c:v>4209.3580650087597</c:v>
                </c:pt>
                <c:pt idx="24" formatCode="_(&quot;$&quot;* #,##0_);_(&quot;$&quot;* \(#,##0\);_(&quot;$&quot;* &quot;-&quot;_);_(@_)">
                  <c:v>4104.124113383541</c:v>
                </c:pt>
                <c:pt idx="25" formatCode="_(&quot;$&quot;* #,##0_);_(&quot;$&quot;* \(#,##0\);_(&quot;$&quot;* &quot;-&quot;_);_(@_)">
                  <c:v>4001.5210105489523</c:v>
                </c:pt>
                <c:pt idx="26" formatCode="_(&quot;$&quot;* #,##0_);_(&quot;$&quot;* \(#,##0\);_(&quot;$&quot;* &quot;-&quot;_);_(@_)">
                  <c:v>3901.4829852852286</c:v>
                </c:pt>
                <c:pt idx="27" formatCode="_(&quot;$&quot;* #,##0_);_(&quot;$&quot;* \(#,##0\);_(&quot;$&quot;* &quot;-&quot;_);_(@_)">
                  <c:v>3803.9459106530976</c:v>
                </c:pt>
                <c:pt idx="28" formatCode="_(&quot;$&quot;* #,##0_);_(&quot;$&quot;* \(#,##0\);_(&quot;$&quot;* &quot;-&quot;_);_(@_)">
                  <c:v>3708.8472628867703</c:v>
                </c:pt>
                <c:pt idx="29" formatCode="_(&quot;$&quot;* #,##0_);_(&quot;$&quot;* \(#,##0\);_(&quot;$&quot;* &quot;-&quot;_);_(@_)">
                  <c:v>3616.1260813146009</c:v>
                </c:pt>
                <c:pt idx="30" formatCode="_(&quot;$&quot;* #,##0_);_(&quot;$&quot;* \(#,##0\);_(&quot;$&quot;* &quot;-&quot;_);_(@_)">
                  <c:v>3525.722929281736</c:v>
                </c:pt>
                <c:pt idx="31" formatCode="_(&quot;$&quot;* #,##0_);_(&quot;$&quot;* \(#,##0\);_(&quot;$&quot;* &quot;-&quot;_);_(@_)">
                  <c:v>3437.5798560496924</c:v>
                </c:pt>
                <c:pt idx="32" formatCode="_(&quot;$&quot;* #,##0_);_(&quot;$&quot;* \(#,##0\);_(&quot;$&quot;* &quot;-&quot;_);_(@_)">
                  <c:v>3351.6403596484502</c:v>
                </c:pt>
                <c:pt idx="33" formatCode="_(&quot;$&quot;* #,##0_);_(&quot;$&quot;* \(#,##0\);_(&quot;$&quot;* &quot;-&quot;_);_(@_)">
                  <c:v>3267.849350657239</c:v>
                </c:pt>
                <c:pt idx="34" formatCode="_(&quot;$&quot;* #,##0_);_(&quot;$&quot;* \(#,##0\);_(&quot;$&quot;* &quot;-&quot;_);_(@_)">
                  <c:v>3186.1531168908082</c:v>
                </c:pt>
                <c:pt idx="35" formatCode="_(&quot;$&quot;* #,##0_);_(&quot;$&quot;* \(#,##0\);_(&quot;$&quot;* &quot;-&quot;_);_(@_)">
                  <c:v>3106.4992889685377</c:v>
                </c:pt>
                <c:pt idx="36" formatCode="_(&quot;$&quot;* #,##0_);_(&quot;$&quot;* \(#,##0\);_(&quot;$&quot;* &quot;-&quot;_);_(@_)">
                  <c:v>3028.8368067443243</c:v>
                </c:pt>
                <c:pt idx="37" formatCode="_(&quot;$&quot;* #,##0_);_(&quot;$&quot;* \(#,##0\);_(&quot;$&quot;* &quot;-&quot;_);_(@_)">
                  <c:v>2953.1158865757161</c:v>
                </c:pt>
                <c:pt idx="38" formatCode="_(&quot;$&quot;* #,##0_);_(&quot;$&quot;* \(#,##0\);_(&quot;$&quot;* &quot;-&quot;_);_(@_)">
                  <c:v>2879.287989411323</c:v>
                </c:pt>
                <c:pt idx="39" formatCode="_(&quot;$&quot;* #,##0_);_(&quot;$&quot;* \(#,##0\);_(&quot;$&quot;* &quot;-&quot;_);_(@_)">
                  <c:v>2807.3057896760397</c:v>
                </c:pt>
              </c:numCache>
            </c:numRef>
          </c:val>
        </c:ser>
        <c:ser>
          <c:idx val="10"/>
          <c:order val="10"/>
          <c:tx>
            <c:strRef>
              <c:f>'Simple SaaS analysis'!$A$153</c:f>
              <c:strCache>
                <c:ptCount val="1"/>
                <c:pt idx="0">
                  <c:v>Cohort 11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analysis'!$B$153:$AO$153</c:f>
              <c:numCache>
                <c:formatCode>General</c:formatCode>
                <c:ptCount val="40"/>
                <c:pt idx="10" formatCode="_(&quot;$&quot;* #,##0_);_(&quot;$&quot;* \(#,##0\);_(&quot;$&quot;* &quot;-&quot;_);_(@_)">
                  <c:v>6000</c:v>
                </c:pt>
                <c:pt idx="11" formatCode="_(&quot;$&quot;* #,##0_);_(&quot;$&quot;* \(#,##0\);_(&quot;$&quot;* &quot;-&quot;_);_(@_)">
                  <c:v>5850</c:v>
                </c:pt>
                <c:pt idx="12" formatCode="_(&quot;$&quot;* #,##0_);_(&quot;$&quot;* \(#,##0\);_(&quot;$&quot;* &quot;-&quot;_);_(@_)">
                  <c:v>5703.75</c:v>
                </c:pt>
                <c:pt idx="13" formatCode="_(&quot;$&quot;* #,##0_);_(&quot;$&quot;* \(#,##0\);_(&quot;$&quot;* &quot;-&quot;_);_(@_)">
                  <c:v>5561.15625</c:v>
                </c:pt>
                <c:pt idx="14" formatCode="_(&quot;$&quot;* #,##0_);_(&quot;$&quot;* \(#,##0\);_(&quot;$&quot;* &quot;-&quot;_);_(@_)">
                  <c:v>5422.1273437499995</c:v>
                </c:pt>
                <c:pt idx="15" formatCode="_(&quot;$&quot;* #,##0_);_(&quot;$&quot;* \(#,##0\);_(&quot;$&quot;* &quot;-&quot;_);_(@_)">
                  <c:v>5286.5741601562495</c:v>
                </c:pt>
                <c:pt idx="16" formatCode="_(&quot;$&quot;* #,##0_);_(&quot;$&quot;* \(#,##0\);_(&quot;$&quot;* &quot;-&quot;_);_(@_)">
                  <c:v>5154.4098061523428</c:v>
                </c:pt>
                <c:pt idx="17" formatCode="_(&quot;$&quot;* #,##0_);_(&quot;$&quot;* \(#,##0\);_(&quot;$&quot;* &quot;-&quot;_);_(@_)">
                  <c:v>5025.5495609985337</c:v>
                </c:pt>
                <c:pt idx="18" formatCode="_(&quot;$&quot;* #,##0_);_(&quot;$&quot;* \(#,##0\);_(&quot;$&quot;* &quot;-&quot;_);_(@_)">
                  <c:v>4899.9108219735699</c:v>
                </c:pt>
                <c:pt idx="19" formatCode="_(&quot;$&quot;* #,##0_);_(&quot;$&quot;* \(#,##0\);_(&quot;$&quot;* &quot;-&quot;_);_(@_)">
                  <c:v>4777.4130514242306</c:v>
                </c:pt>
                <c:pt idx="20" formatCode="_(&quot;$&quot;* #,##0_);_(&quot;$&quot;* \(#,##0\);_(&quot;$&quot;* &quot;-&quot;_);_(@_)">
                  <c:v>4657.9777251386249</c:v>
                </c:pt>
                <c:pt idx="21" formatCode="_(&quot;$&quot;* #,##0_);_(&quot;$&quot;* \(#,##0\);_(&quot;$&quot;* &quot;-&quot;_);_(@_)">
                  <c:v>4541.5282820101593</c:v>
                </c:pt>
                <c:pt idx="22" formatCode="_(&quot;$&quot;* #,##0_);_(&quot;$&quot;* \(#,##0\);_(&quot;$&quot;* &quot;-&quot;_);_(@_)">
                  <c:v>4427.9900749599055</c:v>
                </c:pt>
                <c:pt idx="23" formatCode="_(&quot;$&quot;* #,##0_);_(&quot;$&quot;* \(#,##0\);_(&quot;$&quot;* &quot;-&quot;_);_(@_)">
                  <c:v>4317.2903230859074</c:v>
                </c:pt>
                <c:pt idx="24" formatCode="_(&quot;$&quot;* #,##0_);_(&quot;$&quot;* \(#,##0\);_(&quot;$&quot;* &quot;-&quot;_);_(@_)">
                  <c:v>4209.3580650087597</c:v>
                </c:pt>
                <c:pt idx="25" formatCode="_(&quot;$&quot;* #,##0_);_(&quot;$&quot;* \(#,##0\);_(&quot;$&quot;* &quot;-&quot;_);_(@_)">
                  <c:v>4104.124113383541</c:v>
                </c:pt>
                <c:pt idx="26" formatCode="_(&quot;$&quot;* #,##0_);_(&quot;$&quot;* \(#,##0\);_(&quot;$&quot;* &quot;-&quot;_);_(@_)">
                  <c:v>4001.5210105489523</c:v>
                </c:pt>
                <c:pt idx="27" formatCode="_(&quot;$&quot;* #,##0_);_(&quot;$&quot;* \(#,##0\);_(&quot;$&quot;* &quot;-&quot;_);_(@_)">
                  <c:v>3901.4829852852286</c:v>
                </c:pt>
                <c:pt idx="28" formatCode="_(&quot;$&quot;* #,##0_);_(&quot;$&quot;* \(#,##0\);_(&quot;$&quot;* &quot;-&quot;_);_(@_)">
                  <c:v>3803.9459106530976</c:v>
                </c:pt>
                <c:pt idx="29" formatCode="_(&quot;$&quot;* #,##0_);_(&quot;$&quot;* \(#,##0\);_(&quot;$&quot;* &quot;-&quot;_);_(@_)">
                  <c:v>3708.8472628867703</c:v>
                </c:pt>
                <c:pt idx="30" formatCode="_(&quot;$&quot;* #,##0_);_(&quot;$&quot;* \(#,##0\);_(&quot;$&quot;* &quot;-&quot;_);_(@_)">
                  <c:v>3616.1260813146009</c:v>
                </c:pt>
                <c:pt idx="31" formatCode="_(&quot;$&quot;* #,##0_);_(&quot;$&quot;* \(#,##0\);_(&quot;$&quot;* &quot;-&quot;_);_(@_)">
                  <c:v>3525.722929281736</c:v>
                </c:pt>
                <c:pt idx="32" formatCode="_(&quot;$&quot;* #,##0_);_(&quot;$&quot;* \(#,##0\);_(&quot;$&quot;* &quot;-&quot;_);_(@_)">
                  <c:v>3437.5798560496924</c:v>
                </c:pt>
                <c:pt idx="33" formatCode="_(&quot;$&quot;* #,##0_);_(&quot;$&quot;* \(#,##0\);_(&quot;$&quot;* &quot;-&quot;_);_(@_)">
                  <c:v>3351.6403596484502</c:v>
                </c:pt>
                <c:pt idx="34" formatCode="_(&quot;$&quot;* #,##0_);_(&quot;$&quot;* \(#,##0\);_(&quot;$&quot;* &quot;-&quot;_);_(@_)">
                  <c:v>3267.849350657239</c:v>
                </c:pt>
                <c:pt idx="35" formatCode="_(&quot;$&quot;* #,##0_);_(&quot;$&quot;* \(#,##0\);_(&quot;$&quot;* &quot;-&quot;_);_(@_)">
                  <c:v>3186.1531168908082</c:v>
                </c:pt>
                <c:pt idx="36" formatCode="_(&quot;$&quot;* #,##0_);_(&quot;$&quot;* \(#,##0\);_(&quot;$&quot;* &quot;-&quot;_);_(@_)">
                  <c:v>3106.4992889685377</c:v>
                </c:pt>
                <c:pt idx="37" formatCode="_(&quot;$&quot;* #,##0_);_(&quot;$&quot;* \(#,##0\);_(&quot;$&quot;* &quot;-&quot;_);_(@_)">
                  <c:v>3028.8368067443243</c:v>
                </c:pt>
                <c:pt idx="38" formatCode="_(&quot;$&quot;* #,##0_);_(&quot;$&quot;* \(#,##0\);_(&quot;$&quot;* &quot;-&quot;_);_(@_)">
                  <c:v>2953.1158865757161</c:v>
                </c:pt>
                <c:pt idx="39" formatCode="_(&quot;$&quot;* #,##0_);_(&quot;$&quot;* \(#,##0\);_(&quot;$&quot;* &quot;-&quot;_);_(@_)">
                  <c:v>2879.287989411323</c:v>
                </c:pt>
              </c:numCache>
            </c:numRef>
          </c:val>
        </c:ser>
        <c:ser>
          <c:idx val="11"/>
          <c:order val="11"/>
          <c:tx>
            <c:strRef>
              <c:f>'Simple SaaS analysis'!$A$154</c:f>
              <c:strCache>
                <c:ptCount val="1"/>
                <c:pt idx="0">
                  <c:v>Cohort 12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analysis'!$B$154:$AO$154</c:f>
              <c:numCache>
                <c:formatCode>General</c:formatCode>
                <c:ptCount val="40"/>
                <c:pt idx="11" formatCode="_(&quot;$&quot;* #,##0_);_(&quot;$&quot;* \(#,##0\);_(&quot;$&quot;* &quot;-&quot;_);_(@_)">
                  <c:v>6000</c:v>
                </c:pt>
                <c:pt idx="12" formatCode="_(&quot;$&quot;* #,##0_);_(&quot;$&quot;* \(#,##0\);_(&quot;$&quot;* &quot;-&quot;_);_(@_)">
                  <c:v>5850</c:v>
                </c:pt>
                <c:pt idx="13" formatCode="_(&quot;$&quot;* #,##0_);_(&quot;$&quot;* \(#,##0\);_(&quot;$&quot;* &quot;-&quot;_);_(@_)">
                  <c:v>5703.75</c:v>
                </c:pt>
                <c:pt idx="14" formatCode="_(&quot;$&quot;* #,##0_);_(&quot;$&quot;* \(#,##0\);_(&quot;$&quot;* &quot;-&quot;_);_(@_)">
                  <c:v>5561.15625</c:v>
                </c:pt>
                <c:pt idx="15" formatCode="_(&quot;$&quot;* #,##0_);_(&quot;$&quot;* \(#,##0\);_(&quot;$&quot;* &quot;-&quot;_);_(@_)">
                  <c:v>5422.1273437499995</c:v>
                </c:pt>
                <c:pt idx="16" formatCode="_(&quot;$&quot;* #,##0_);_(&quot;$&quot;* \(#,##0\);_(&quot;$&quot;* &quot;-&quot;_);_(@_)">
                  <c:v>5286.5741601562495</c:v>
                </c:pt>
                <c:pt idx="17" formatCode="_(&quot;$&quot;* #,##0_);_(&quot;$&quot;* \(#,##0\);_(&quot;$&quot;* &quot;-&quot;_);_(@_)">
                  <c:v>5154.4098061523428</c:v>
                </c:pt>
                <c:pt idx="18" formatCode="_(&quot;$&quot;* #,##0_);_(&quot;$&quot;* \(#,##0\);_(&quot;$&quot;* &quot;-&quot;_);_(@_)">
                  <c:v>5025.5495609985337</c:v>
                </c:pt>
                <c:pt idx="19" formatCode="_(&quot;$&quot;* #,##0_);_(&quot;$&quot;* \(#,##0\);_(&quot;$&quot;* &quot;-&quot;_);_(@_)">
                  <c:v>4899.9108219735699</c:v>
                </c:pt>
                <c:pt idx="20" formatCode="_(&quot;$&quot;* #,##0_);_(&quot;$&quot;* \(#,##0\);_(&quot;$&quot;* &quot;-&quot;_);_(@_)">
                  <c:v>4777.4130514242306</c:v>
                </c:pt>
                <c:pt idx="21" formatCode="_(&quot;$&quot;* #,##0_);_(&quot;$&quot;* \(#,##0\);_(&quot;$&quot;* &quot;-&quot;_);_(@_)">
                  <c:v>4657.9777251386249</c:v>
                </c:pt>
                <c:pt idx="22" formatCode="_(&quot;$&quot;* #,##0_);_(&quot;$&quot;* \(#,##0\);_(&quot;$&quot;* &quot;-&quot;_);_(@_)">
                  <c:v>4541.5282820101593</c:v>
                </c:pt>
                <c:pt idx="23" formatCode="_(&quot;$&quot;* #,##0_);_(&quot;$&quot;* \(#,##0\);_(&quot;$&quot;* &quot;-&quot;_);_(@_)">
                  <c:v>4427.9900749599055</c:v>
                </c:pt>
                <c:pt idx="24" formatCode="_(&quot;$&quot;* #,##0_);_(&quot;$&quot;* \(#,##0\);_(&quot;$&quot;* &quot;-&quot;_);_(@_)">
                  <c:v>4317.2903230859074</c:v>
                </c:pt>
                <c:pt idx="25" formatCode="_(&quot;$&quot;* #,##0_);_(&quot;$&quot;* \(#,##0\);_(&quot;$&quot;* &quot;-&quot;_);_(@_)">
                  <c:v>4209.3580650087597</c:v>
                </c:pt>
                <c:pt idx="26" formatCode="_(&quot;$&quot;* #,##0_);_(&quot;$&quot;* \(#,##0\);_(&quot;$&quot;* &quot;-&quot;_);_(@_)">
                  <c:v>4104.124113383541</c:v>
                </c:pt>
                <c:pt idx="27" formatCode="_(&quot;$&quot;* #,##0_);_(&quot;$&quot;* \(#,##0\);_(&quot;$&quot;* &quot;-&quot;_);_(@_)">
                  <c:v>4001.5210105489523</c:v>
                </c:pt>
                <c:pt idx="28" formatCode="_(&quot;$&quot;* #,##0_);_(&quot;$&quot;* \(#,##0\);_(&quot;$&quot;* &quot;-&quot;_);_(@_)">
                  <c:v>3901.4829852852286</c:v>
                </c:pt>
                <c:pt idx="29" formatCode="_(&quot;$&quot;* #,##0_);_(&quot;$&quot;* \(#,##0\);_(&quot;$&quot;* &quot;-&quot;_);_(@_)">
                  <c:v>3803.9459106530976</c:v>
                </c:pt>
                <c:pt idx="30" formatCode="_(&quot;$&quot;* #,##0_);_(&quot;$&quot;* \(#,##0\);_(&quot;$&quot;* &quot;-&quot;_);_(@_)">
                  <c:v>3708.8472628867703</c:v>
                </c:pt>
                <c:pt idx="31" formatCode="_(&quot;$&quot;* #,##0_);_(&quot;$&quot;* \(#,##0\);_(&quot;$&quot;* &quot;-&quot;_);_(@_)">
                  <c:v>3616.1260813146009</c:v>
                </c:pt>
                <c:pt idx="32" formatCode="_(&quot;$&quot;* #,##0_);_(&quot;$&quot;* \(#,##0\);_(&quot;$&quot;* &quot;-&quot;_);_(@_)">
                  <c:v>3525.722929281736</c:v>
                </c:pt>
                <c:pt idx="33" formatCode="_(&quot;$&quot;* #,##0_);_(&quot;$&quot;* \(#,##0\);_(&quot;$&quot;* &quot;-&quot;_);_(@_)">
                  <c:v>3437.5798560496924</c:v>
                </c:pt>
                <c:pt idx="34" formatCode="_(&quot;$&quot;* #,##0_);_(&quot;$&quot;* \(#,##0\);_(&quot;$&quot;* &quot;-&quot;_);_(@_)">
                  <c:v>3351.6403596484502</c:v>
                </c:pt>
                <c:pt idx="35" formatCode="_(&quot;$&quot;* #,##0_);_(&quot;$&quot;* \(#,##0\);_(&quot;$&quot;* &quot;-&quot;_);_(@_)">
                  <c:v>3267.849350657239</c:v>
                </c:pt>
                <c:pt idx="36" formatCode="_(&quot;$&quot;* #,##0_);_(&quot;$&quot;* \(#,##0\);_(&quot;$&quot;* &quot;-&quot;_);_(@_)">
                  <c:v>3186.1531168908082</c:v>
                </c:pt>
                <c:pt idx="37" formatCode="_(&quot;$&quot;* #,##0_);_(&quot;$&quot;* \(#,##0\);_(&quot;$&quot;* &quot;-&quot;_);_(@_)">
                  <c:v>3106.4992889685377</c:v>
                </c:pt>
                <c:pt idx="38" formatCode="_(&quot;$&quot;* #,##0_);_(&quot;$&quot;* \(#,##0\);_(&quot;$&quot;* &quot;-&quot;_);_(@_)">
                  <c:v>3028.8368067443243</c:v>
                </c:pt>
                <c:pt idx="39" formatCode="_(&quot;$&quot;* #,##0_);_(&quot;$&quot;* \(#,##0\);_(&quot;$&quot;* &quot;-&quot;_);_(@_)">
                  <c:v>2953.1158865757161</c:v>
                </c:pt>
              </c:numCache>
            </c:numRef>
          </c:val>
        </c:ser>
        <c:ser>
          <c:idx val="12"/>
          <c:order val="12"/>
          <c:tx>
            <c:strRef>
              <c:f>'Simple SaaS analysis'!$A$155</c:f>
              <c:strCache>
                <c:ptCount val="1"/>
                <c:pt idx="0">
                  <c:v>Cohort 13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analysis'!$B$155:$AO$155</c:f>
              <c:numCache>
                <c:formatCode>General</c:formatCode>
                <c:ptCount val="40"/>
                <c:pt idx="12" formatCode="_(&quot;$&quot;* #,##0_);_(&quot;$&quot;* \(#,##0\);_(&quot;$&quot;* &quot;-&quot;_);_(@_)">
                  <c:v>6000</c:v>
                </c:pt>
                <c:pt idx="13" formatCode="_(&quot;$&quot;* #,##0_);_(&quot;$&quot;* \(#,##0\);_(&quot;$&quot;* &quot;-&quot;_);_(@_)">
                  <c:v>5850</c:v>
                </c:pt>
                <c:pt idx="14" formatCode="_(&quot;$&quot;* #,##0_);_(&quot;$&quot;* \(#,##0\);_(&quot;$&quot;* &quot;-&quot;_);_(@_)">
                  <c:v>5703.75</c:v>
                </c:pt>
                <c:pt idx="15" formatCode="_(&quot;$&quot;* #,##0_);_(&quot;$&quot;* \(#,##0\);_(&quot;$&quot;* &quot;-&quot;_);_(@_)">
                  <c:v>5561.15625</c:v>
                </c:pt>
                <c:pt idx="16" formatCode="_(&quot;$&quot;* #,##0_);_(&quot;$&quot;* \(#,##0\);_(&quot;$&quot;* &quot;-&quot;_);_(@_)">
                  <c:v>5422.1273437499995</c:v>
                </c:pt>
                <c:pt idx="17" formatCode="_(&quot;$&quot;* #,##0_);_(&quot;$&quot;* \(#,##0\);_(&quot;$&quot;* &quot;-&quot;_);_(@_)">
                  <c:v>5286.5741601562495</c:v>
                </c:pt>
                <c:pt idx="18" formatCode="_(&quot;$&quot;* #,##0_);_(&quot;$&quot;* \(#,##0\);_(&quot;$&quot;* &quot;-&quot;_);_(@_)">
                  <c:v>5154.4098061523428</c:v>
                </c:pt>
                <c:pt idx="19" formatCode="_(&quot;$&quot;* #,##0_);_(&quot;$&quot;* \(#,##0\);_(&quot;$&quot;* &quot;-&quot;_);_(@_)">
                  <c:v>5025.5495609985337</c:v>
                </c:pt>
                <c:pt idx="20" formatCode="_(&quot;$&quot;* #,##0_);_(&quot;$&quot;* \(#,##0\);_(&quot;$&quot;* &quot;-&quot;_);_(@_)">
                  <c:v>4899.9108219735699</c:v>
                </c:pt>
                <c:pt idx="21" formatCode="_(&quot;$&quot;* #,##0_);_(&quot;$&quot;* \(#,##0\);_(&quot;$&quot;* &quot;-&quot;_);_(@_)">
                  <c:v>4777.4130514242306</c:v>
                </c:pt>
                <c:pt idx="22" formatCode="_(&quot;$&quot;* #,##0_);_(&quot;$&quot;* \(#,##0\);_(&quot;$&quot;* &quot;-&quot;_);_(@_)">
                  <c:v>4657.9777251386249</c:v>
                </c:pt>
                <c:pt idx="23" formatCode="_(&quot;$&quot;* #,##0_);_(&quot;$&quot;* \(#,##0\);_(&quot;$&quot;* &quot;-&quot;_);_(@_)">
                  <c:v>4541.5282820101593</c:v>
                </c:pt>
                <c:pt idx="24" formatCode="_(&quot;$&quot;* #,##0_);_(&quot;$&quot;* \(#,##0\);_(&quot;$&quot;* &quot;-&quot;_);_(@_)">
                  <c:v>4427.9900749599055</c:v>
                </c:pt>
                <c:pt idx="25" formatCode="_(&quot;$&quot;* #,##0_);_(&quot;$&quot;* \(#,##0\);_(&quot;$&quot;* &quot;-&quot;_);_(@_)">
                  <c:v>4317.2903230859074</c:v>
                </c:pt>
                <c:pt idx="26" formatCode="_(&quot;$&quot;* #,##0_);_(&quot;$&quot;* \(#,##0\);_(&quot;$&quot;* &quot;-&quot;_);_(@_)">
                  <c:v>4209.3580650087597</c:v>
                </c:pt>
                <c:pt idx="27" formatCode="_(&quot;$&quot;* #,##0_);_(&quot;$&quot;* \(#,##0\);_(&quot;$&quot;* &quot;-&quot;_);_(@_)">
                  <c:v>4104.124113383541</c:v>
                </c:pt>
                <c:pt idx="28" formatCode="_(&quot;$&quot;* #,##0_);_(&quot;$&quot;* \(#,##0\);_(&quot;$&quot;* &quot;-&quot;_);_(@_)">
                  <c:v>4001.5210105489523</c:v>
                </c:pt>
                <c:pt idx="29" formatCode="_(&quot;$&quot;* #,##0_);_(&quot;$&quot;* \(#,##0\);_(&quot;$&quot;* &quot;-&quot;_);_(@_)">
                  <c:v>3901.4829852852286</c:v>
                </c:pt>
                <c:pt idx="30" formatCode="_(&quot;$&quot;* #,##0_);_(&quot;$&quot;* \(#,##0\);_(&quot;$&quot;* &quot;-&quot;_);_(@_)">
                  <c:v>3803.9459106530976</c:v>
                </c:pt>
                <c:pt idx="31" formatCode="_(&quot;$&quot;* #,##0_);_(&quot;$&quot;* \(#,##0\);_(&quot;$&quot;* &quot;-&quot;_);_(@_)">
                  <c:v>3708.8472628867703</c:v>
                </c:pt>
                <c:pt idx="32" formatCode="_(&quot;$&quot;* #,##0_);_(&quot;$&quot;* \(#,##0\);_(&quot;$&quot;* &quot;-&quot;_);_(@_)">
                  <c:v>3616.1260813146009</c:v>
                </c:pt>
                <c:pt idx="33" formatCode="_(&quot;$&quot;* #,##0_);_(&quot;$&quot;* \(#,##0\);_(&quot;$&quot;* &quot;-&quot;_);_(@_)">
                  <c:v>3525.722929281736</c:v>
                </c:pt>
                <c:pt idx="34" formatCode="_(&quot;$&quot;* #,##0_);_(&quot;$&quot;* \(#,##0\);_(&quot;$&quot;* &quot;-&quot;_);_(@_)">
                  <c:v>3437.5798560496924</c:v>
                </c:pt>
                <c:pt idx="35" formatCode="_(&quot;$&quot;* #,##0_);_(&quot;$&quot;* \(#,##0\);_(&quot;$&quot;* &quot;-&quot;_);_(@_)">
                  <c:v>3351.6403596484502</c:v>
                </c:pt>
                <c:pt idx="36" formatCode="_(&quot;$&quot;* #,##0_);_(&quot;$&quot;* \(#,##0\);_(&quot;$&quot;* &quot;-&quot;_);_(@_)">
                  <c:v>3267.849350657239</c:v>
                </c:pt>
                <c:pt idx="37" formatCode="_(&quot;$&quot;* #,##0_);_(&quot;$&quot;* \(#,##0\);_(&quot;$&quot;* &quot;-&quot;_);_(@_)">
                  <c:v>3186.1531168908082</c:v>
                </c:pt>
                <c:pt idx="38" formatCode="_(&quot;$&quot;* #,##0_);_(&quot;$&quot;* \(#,##0\);_(&quot;$&quot;* &quot;-&quot;_);_(@_)">
                  <c:v>3106.4992889685377</c:v>
                </c:pt>
                <c:pt idx="39" formatCode="_(&quot;$&quot;* #,##0_);_(&quot;$&quot;* \(#,##0\);_(&quot;$&quot;* &quot;-&quot;_);_(@_)">
                  <c:v>3028.8368067443243</c:v>
                </c:pt>
              </c:numCache>
            </c:numRef>
          </c:val>
        </c:ser>
        <c:ser>
          <c:idx val="13"/>
          <c:order val="13"/>
          <c:tx>
            <c:strRef>
              <c:f>'Simple SaaS analysis'!$A$156</c:f>
              <c:strCache>
                <c:ptCount val="1"/>
                <c:pt idx="0">
                  <c:v>Cohort 14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analysis'!$B$156:$AO$156</c:f>
              <c:numCache>
                <c:formatCode>General</c:formatCode>
                <c:ptCount val="40"/>
                <c:pt idx="13" formatCode="_(&quot;$&quot;* #,##0_);_(&quot;$&quot;* \(#,##0\);_(&quot;$&quot;* &quot;-&quot;_);_(@_)">
                  <c:v>6000</c:v>
                </c:pt>
                <c:pt idx="14" formatCode="_(&quot;$&quot;* #,##0_);_(&quot;$&quot;* \(#,##0\);_(&quot;$&quot;* &quot;-&quot;_);_(@_)">
                  <c:v>5850</c:v>
                </c:pt>
                <c:pt idx="15" formatCode="_(&quot;$&quot;* #,##0_);_(&quot;$&quot;* \(#,##0\);_(&quot;$&quot;* &quot;-&quot;_);_(@_)">
                  <c:v>5703.75</c:v>
                </c:pt>
                <c:pt idx="16" formatCode="_(&quot;$&quot;* #,##0_);_(&quot;$&quot;* \(#,##0\);_(&quot;$&quot;* &quot;-&quot;_);_(@_)">
                  <c:v>5561.15625</c:v>
                </c:pt>
                <c:pt idx="17" formatCode="_(&quot;$&quot;* #,##0_);_(&quot;$&quot;* \(#,##0\);_(&quot;$&quot;* &quot;-&quot;_);_(@_)">
                  <c:v>5422.1273437499995</c:v>
                </c:pt>
                <c:pt idx="18" formatCode="_(&quot;$&quot;* #,##0_);_(&quot;$&quot;* \(#,##0\);_(&quot;$&quot;* &quot;-&quot;_);_(@_)">
                  <c:v>5286.5741601562495</c:v>
                </c:pt>
                <c:pt idx="19" formatCode="_(&quot;$&quot;* #,##0_);_(&quot;$&quot;* \(#,##0\);_(&quot;$&quot;* &quot;-&quot;_);_(@_)">
                  <c:v>5154.4098061523428</c:v>
                </c:pt>
                <c:pt idx="20" formatCode="_(&quot;$&quot;* #,##0_);_(&quot;$&quot;* \(#,##0\);_(&quot;$&quot;* &quot;-&quot;_);_(@_)">
                  <c:v>5025.5495609985337</c:v>
                </c:pt>
                <c:pt idx="21" formatCode="_(&quot;$&quot;* #,##0_);_(&quot;$&quot;* \(#,##0\);_(&quot;$&quot;* &quot;-&quot;_);_(@_)">
                  <c:v>4899.9108219735699</c:v>
                </c:pt>
                <c:pt idx="22" formatCode="_(&quot;$&quot;* #,##0_);_(&quot;$&quot;* \(#,##0\);_(&quot;$&quot;* &quot;-&quot;_);_(@_)">
                  <c:v>4777.4130514242306</c:v>
                </c:pt>
                <c:pt idx="23" formatCode="_(&quot;$&quot;* #,##0_);_(&quot;$&quot;* \(#,##0\);_(&quot;$&quot;* &quot;-&quot;_);_(@_)">
                  <c:v>4657.9777251386249</c:v>
                </c:pt>
                <c:pt idx="24" formatCode="_(&quot;$&quot;* #,##0_);_(&quot;$&quot;* \(#,##0\);_(&quot;$&quot;* &quot;-&quot;_);_(@_)">
                  <c:v>4541.5282820101593</c:v>
                </c:pt>
                <c:pt idx="25" formatCode="_(&quot;$&quot;* #,##0_);_(&quot;$&quot;* \(#,##0\);_(&quot;$&quot;* &quot;-&quot;_);_(@_)">
                  <c:v>4427.9900749599055</c:v>
                </c:pt>
                <c:pt idx="26" formatCode="_(&quot;$&quot;* #,##0_);_(&quot;$&quot;* \(#,##0\);_(&quot;$&quot;* &quot;-&quot;_);_(@_)">
                  <c:v>4317.2903230859074</c:v>
                </c:pt>
                <c:pt idx="27" formatCode="_(&quot;$&quot;* #,##0_);_(&quot;$&quot;* \(#,##0\);_(&quot;$&quot;* &quot;-&quot;_);_(@_)">
                  <c:v>4209.3580650087597</c:v>
                </c:pt>
                <c:pt idx="28" formatCode="_(&quot;$&quot;* #,##0_);_(&quot;$&quot;* \(#,##0\);_(&quot;$&quot;* &quot;-&quot;_);_(@_)">
                  <c:v>4104.124113383541</c:v>
                </c:pt>
                <c:pt idx="29" formatCode="_(&quot;$&quot;* #,##0_);_(&quot;$&quot;* \(#,##0\);_(&quot;$&quot;* &quot;-&quot;_);_(@_)">
                  <c:v>4001.5210105489523</c:v>
                </c:pt>
                <c:pt idx="30" formatCode="_(&quot;$&quot;* #,##0_);_(&quot;$&quot;* \(#,##0\);_(&quot;$&quot;* &quot;-&quot;_);_(@_)">
                  <c:v>3901.4829852852286</c:v>
                </c:pt>
                <c:pt idx="31" formatCode="_(&quot;$&quot;* #,##0_);_(&quot;$&quot;* \(#,##0\);_(&quot;$&quot;* &quot;-&quot;_);_(@_)">
                  <c:v>3803.9459106530976</c:v>
                </c:pt>
                <c:pt idx="32" formatCode="_(&quot;$&quot;* #,##0_);_(&quot;$&quot;* \(#,##0\);_(&quot;$&quot;* &quot;-&quot;_);_(@_)">
                  <c:v>3708.8472628867703</c:v>
                </c:pt>
                <c:pt idx="33" formatCode="_(&quot;$&quot;* #,##0_);_(&quot;$&quot;* \(#,##0\);_(&quot;$&quot;* &quot;-&quot;_);_(@_)">
                  <c:v>3616.1260813146009</c:v>
                </c:pt>
                <c:pt idx="34" formatCode="_(&quot;$&quot;* #,##0_);_(&quot;$&quot;* \(#,##0\);_(&quot;$&quot;* &quot;-&quot;_);_(@_)">
                  <c:v>3525.722929281736</c:v>
                </c:pt>
                <c:pt idx="35" formatCode="_(&quot;$&quot;* #,##0_);_(&quot;$&quot;* \(#,##0\);_(&quot;$&quot;* &quot;-&quot;_);_(@_)">
                  <c:v>3437.5798560496924</c:v>
                </c:pt>
                <c:pt idx="36" formatCode="_(&quot;$&quot;* #,##0_);_(&quot;$&quot;* \(#,##0\);_(&quot;$&quot;* &quot;-&quot;_);_(@_)">
                  <c:v>3351.6403596484502</c:v>
                </c:pt>
                <c:pt idx="37" formatCode="_(&quot;$&quot;* #,##0_);_(&quot;$&quot;* \(#,##0\);_(&quot;$&quot;* &quot;-&quot;_);_(@_)">
                  <c:v>3267.849350657239</c:v>
                </c:pt>
                <c:pt idx="38" formatCode="_(&quot;$&quot;* #,##0_);_(&quot;$&quot;* \(#,##0\);_(&quot;$&quot;* &quot;-&quot;_);_(@_)">
                  <c:v>3186.1531168908082</c:v>
                </c:pt>
                <c:pt idx="39" formatCode="_(&quot;$&quot;* #,##0_);_(&quot;$&quot;* \(#,##0\);_(&quot;$&quot;* &quot;-&quot;_);_(@_)">
                  <c:v>3106.4992889685377</c:v>
                </c:pt>
              </c:numCache>
            </c:numRef>
          </c:val>
        </c:ser>
        <c:ser>
          <c:idx val="14"/>
          <c:order val="14"/>
          <c:tx>
            <c:strRef>
              <c:f>'Simple SaaS analysis'!$A$157</c:f>
              <c:strCache>
                <c:ptCount val="1"/>
                <c:pt idx="0">
                  <c:v>Cohort 15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analysis'!$B$157:$AO$157</c:f>
              <c:numCache>
                <c:formatCode>General</c:formatCode>
                <c:ptCount val="40"/>
                <c:pt idx="14" formatCode="_(&quot;$&quot;* #,##0_);_(&quot;$&quot;* \(#,##0\);_(&quot;$&quot;* &quot;-&quot;_);_(@_)">
                  <c:v>6000</c:v>
                </c:pt>
                <c:pt idx="15" formatCode="_(&quot;$&quot;* #,##0_);_(&quot;$&quot;* \(#,##0\);_(&quot;$&quot;* &quot;-&quot;_);_(@_)">
                  <c:v>5850</c:v>
                </c:pt>
                <c:pt idx="16" formatCode="_(&quot;$&quot;* #,##0_);_(&quot;$&quot;* \(#,##0\);_(&quot;$&quot;* &quot;-&quot;_);_(@_)">
                  <c:v>5703.75</c:v>
                </c:pt>
                <c:pt idx="17" formatCode="_(&quot;$&quot;* #,##0_);_(&quot;$&quot;* \(#,##0\);_(&quot;$&quot;* &quot;-&quot;_);_(@_)">
                  <c:v>5561.15625</c:v>
                </c:pt>
                <c:pt idx="18" formatCode="_(&quot;$&quot;* #,##0_);_(&quot;$&quot;* \(#,##0\);_(&quot;$&quot;* &quot;-&quot;_);_(@_)">
                  <c:v>5422.1273437499995</c:v>
                </c:pt>
                <c:pt idx="19" formatCode="_(&quot;$&quot;* #,##0_);_(&quot;$&quot;* \(#,##0\);_(&quot;$&quot;* &quot;-&quot;_);_(@_)">
                  <c:v>5286.5741601562495</c:v>
                </c:pt>
                <c:pt idx="20" formatCode="_(&quot;$&quot;* #,##0_);_(&quot;$&quot;* \(#,##0\);_(&quot;$&quot;* &quot;-&quot;_);_(@_)">
                  <c:v>5154.4098061523428</c:v>
                </c:pt>
                <c:pt idx="21" formatCode="_(&quot;$&quot;* #,##0_);_(&quot;$&quot;* \(#,##0\);_(&quot;$&quot;* &quot;-&quot;_);_(@_)">
                  <c:v>5025.5495609985337</c:v>
                </c:pt>
                <c:pt idx="22" formatCode="_(&quot;$&quot;* #,##0_);_(&quot;$&quot;* \(#,##0\);_(&quot;$&quot;* &quot;-&quot;_);_(@_)">
                  <c:v>4899.9108219735699</c:v>
                </c:pt>
                <c:pt idx="23" formatCode="_(&quot;$&quot;* #,##0_);_(&quot;$&quot;* \(#,##0\);_(&quot;$&quot;* &quot;-&quot;_);_(@_)">
                  <c:v>4777.4130514242306</c:v>
                </c:pt>
                <c:pt idx="24" formatCode="_(&quot;$&quot;* #,##0_);_(&quot;$&quot;* \(#,##0\);_(&quot;$&quot;* &quot;-&quot;_);_(@_)">
                  <c:v>4657.9777251386249</c:v>
                </c:pt>
                <c:pt idx="25" formatCode="_(&quot;$&quot;* #,##0_);_(&quot;$&quot;* \(#,##0\);_(&quot;$&quot;* &quot;-&quot;_);_(@_)">
                  <c:v>4541.5282820101593</c:v>
                </c:pt>
                <c:pt idx="26" formatCode="_(&quot;$&quot;* #,##0_);_(&quot;$&quot;* \(#,##0\);_(&quot;$&quot;* &quot;-&quot;_);_(@_)">
                  <c:v>4427.9900749599055</c:v>
                </c:pt>
                <c:pt idx="27" formatCode="_(&quot;$&quot;* #,##0_);_(&quot;$&quot;* \(#,##0\);_(&quot;$&quot;* &quot;-&quot;_);_(@_)">
                  <c:v>4317.2903230859074</c:v>
                </c:pt>
                <c:pt idx="28" formatCode="_(&quot;$&quot;* #,##0_);_(&quot;$&quot;* \(#,##0\);_(&quot;$&quot;* &quot;-&quot;_);_(@_)">
                  <c:v>4209.3580650087597</c:v>
                </c:pt>
                <c:pt idx="29" formatCode="_(&quot;$&quot;* #,##0_);_(&quot;$&quot;* \(#,##0\);_(&quot;$&quot;* &quot;-&quot;_);_(@_)">
                  <c:v>4104.124113383541</c:v>
                </c:pt>
                <c:pt idx="30" formatCode="_(&quot;$&quot;* #,##0_);_(&quot;$&quot;* \(#,##0\);_(&quot;$&quot;* &quot;-&quot;_);_(@_)">
                  <c:v>4001.5210105489523</c:v>
                </c:pt>
                <c:pt idx="31" formatCode="_(&quot;$&quot;* #,##0_);_(&quot;$&quot;* \(#,##0\);_(&quot;$&quot;* &quot;-&quot;_);_(@_)">
                  <c:v>3901.4829852852286</c:v>
                </c:pt>
                <c:pt idx="32" formatCode="_(&quot;$&quot;* #,##0_);_(&quot;$&quot;* \(#,##0\);_(&quot;$&quot;* &quot;-&quot;_);_(@_)">
                  <c:v>3803.9459106530976</c:v>
                </c:pt>
                <c:pt idx="33" formatCode="_(&quot;$&quot;* #,##0_);_(&quot;$&quot;* \(#,##0\);_(&quot;$&quot;* &quot;-&quot;_);_(@_)">
                  <c:v>3708.8472628867703</c:v>
                </c:pt>
                <c:pt idx="34" formatCode="_(&quot;$&quot;* #,##0_);_(&quot;$&quot;* \(#,##0\);_(&quot;$&quot;* &quot;-&quot;_);_(@_)">
                  <c:v>3616.1260813146009</c:v>
                </c:pt>
                <c:pt idx="35" formatCode="_(&quot;$&quot;* #,##0_);_(&quot;$&quot;* \(#,##0\);_(&quot;$&quot;* &quot;-&quot;_);_(@_)">
                  <c:v>3525.722929281736</c:v>
                </c:pt>
                <c:pt idx="36" formatCode="_(&quot;$&quot;* #,##0_);_(&quot;$&quot;* \(#,##0\);_(&quot;$&quot;* &quot;-&quot;_);_(@_)">
                  <c:v>3437.5798560496924</c:v>
                </c:pt>
                <c:pt idx="37" formatCode="_(&quot;$&quot;* #,##0_);_(&quot;$&quot;* \(#,##0\);_(&quot;$&quot;* &quot;-&quot;_);_(@_)">
                  <c:v>3351.6403596484502</c:v>
                </c:pt>
                <c:pt idx="38" formatCode="_(&quot;$&quot;* #,##0_);_(&quot;$&quot;* \(#,##0\);_(&quot;$&quot;* &quot;-&quot;_);_(@_)">
                  <c:v>3267.849350657239</c:v>
                </c:pt>
                <c:pt idx="39" formatCode="_(&quot;$&quot;* #,##0_);_(&quot;$&quot;* \(#,##0\);_(&quot;$&quot;* &quot;-&quot;_);_(@_)">
                  <c:v>3186.1531168908082</c:v>
                </c:pt>
              </c:numCache>
            </c:numRef>
          </c:val>
        </c:ser>
        <c:ser>
          <c:idx val="15"/>
          <c:order val="15"/>
          <c:tx>
            <c:strRef>
              <c:f>'Simple SaaS analysis'!$A$158</c:f>
              <c:strCache>
                <c:ptCount val="1"/>
                <c:pt idx="0">
                  <c:v>Cohort 16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analysis'!$B$158:$AO$158</c:f>
              <c:numCache>
                <c:formatCode>General</c:formatCode>
                <c:ptCount val="40"/>
                <c:pt idx="15" formatCode="_(&quot;$&quot;* #,##0_);_(&quot;$&quot;* \(#,##0\);_(&quot;$&quot;* &quot;-&quot;_);_(@_)">
                  <c:v>6000</c:v>
                </c:pt>
                <c:pt idx="16" formatCode="_(&quot;$&quot;* #,##0_);_(&quot;$&quot;* \(#,##0\);_(&quot;$&quot;* &quot;-&quot;_);_(@_)">
                  <c:v>5850</c:v>
                </c:pt>
                <c:pt idx="17" formatCode="_(&quot;$&quot;* #,##0_);_(&quot;$&quot;* \(#,##0\);_(&quot;$&quot;* &quot;-&quot;_);_(@_)">
                  <c:v>5703.75</c:v>
                </c:pt>
                <c:pt idx="18" formatCode="_(&quot;$&quot;* #,##0_);_(&quot;$&quot;* \(#,##0\);_(&quot;$&quot;* &quot;-&quot;_);_(@_)">
                  <c:v>5561.15625</c:v>
                </c:pt>
                <c:pt idx="19" formatCode="_(&quot;$&quot;* #,##0_);_(&quot;$&quot;* \(#,##0\);_(&quot;$&quot;* &quot;-&quot;_);_(@_)">
                  <c:v>5422.1273437499995</c:v>
                </c:pt>
                <c:pt idx="20" formatCode="_(&quot;$&quot;* #,##0_);_(&quot;$&quot;* \(#,##0\);_(&quot;$&quot;* &quot;-&quot;_);_(@_)">
                  <c:v>5286.5741601562495</c:v>
                </c:pt>
                <c:pt idx="21" formatCode="_(&quot;$&quot;* #,##0_);_(&quot;$&quot;* \(#,##0\);_(&quot;$&quot;* &quot;-&quot;_);_(@_)">
                  <c:v>5154.4098061523428</c:v>
                </c:pt>
                <c:pt idx="22" formatCode="_(&quot;$&quot;* #,##0_);_(&quot;$&quot;* \(#,##0\);_(&quot;$&quot;* &quot;-&quot;_);_(@_)">
                  <c:v>5025.5495609985337</c:v>
                </c:pt>
                <c:pt idx="23" formatCode="_(&quot;$&quot;* #,##0_);_(&quot;$&quot;* \(#,##0\);_(&quot;$&quot;* &quot;-&quot;_);_(@_)">
                  <c:v>4899.9108219735699</c:v>
                </c:pt>
                <c:pt idx="24" formatCode="_(&quot;$&quot;* #,##0_);_(&quot;$&quot;* \(#,##0\);_(&quot;$&quot;* &quot;-&quot;_);_(@_)">
                  <c:v>4777.4130514242306</c:v>
                </c:pt>
                <c:pt idx="25" formatCode="_(&quot;$&quot;* #,##0_);_(&quot;$&quot;* \(#,##0\);_(&quot;$&quot;* &quot;-&quot;_);_(@_)">
                  <c:v>4657.9777251386249</c:v>
                </c:pt>
                <c:pt idx="26" formatCode="_(&quot;$&quot;* #,##0_);_(&quot;$&quot;* \(#,##0\);_(&quot;$&quot;* &quot;-&quot;_);_(@_)">
                  <c:v>4541.5282820101593</c:v>
                </c:pt>
                <c:pt idx="27" formatCode="_(&quot;$&quot;* #,##0_);_(&quot;$&quot;* \(#,##0\);_(&quot;$&quot;* &quot;-&quot;_);_(@_)">
                  <c:v>4427.9900749599055</c:v>
                </c:pt>
                <c:pt idx="28" formatCode="_(&quot;$&quot;* #,##0_);_(&quot;$&quot;* \(#,##0\);_(&quot;$&quot;* &quot;-&quot;_);_(@_)">
                  <c:v>4317.2903230859074</c:v>
                </c:pt>
                <c:pt idx="29" formatCode="_(&quot;$&quot;* #,##0_);_(&quot;$&quot;* \(#,##0\);_(&quot;$&quot;* &quot;-&quot;_);_(@_)">
                  <c:v>4209.3580650087597</c:v>
                </c:pt>
                <c:pt idx="30" formatCode="_(&quot;$&quot;* #,##0_);_(&quot;$&quot;* \(#,##0\);_(&quot;$&quot;* &quot;-&quot;_);_(@_)">
                  <c:v>4104.124113383541</c:v>
                </c:pt>
                <c:pt idx="31" formatCode="_(&quot;$&quot;* #,##0_);_(&quot;$&quot;* \(#,##0\);_(&quot;$&quot;* &quot;-&quot;_);_(@_)">
                  <c:v>4001.5210105489523</c:v>
                </c:pt>
                <c:pt idx="32" formatCode="_(&quot;$&quot;* #,##0_);_(&quot;$&quot;* \(#,##0\);_(&quot;$&quot;* &quot;-&quot;_);_(@_)">
                  <c:v>3901.4829852852286</c:v>
                </c:pt>
                <c:pt idx="33" formatCode="_(&quot;$&quot;* #,##0_);_(&quot;$&quot;* \(#,##0\);_(&quot;$&quot;* &quot;-&quot;_);_(@_)">
                  <c:v>3803.9459106530976</c:v>
                </c:pt>
                <c:pt idx="34" formatCode="_(&quot;$&quot;* #,##0_);_(&quot;$&quot;* \(#,##0\);_(&quot;$&quot;* &quot;-&quot;_);_(@_)">
                  <c:v>3708.8472628867703</c:v>
                </c:pt>
                <c:pt idx="35" formatCode="_(&quot;$&quot;* #,##0_);_(&quot;$&quot;* \(#,##0\);_(&quot;$&quot;* &quot;-&quot;_);_(@_)">
                  <c:v>3616.1260813146009</c:v>
                </c:pt>
                <c:pt idx="36" formatCode="_(&quot;$&quot;* #,##0_);_(&quot;$&quot;* \(#,##0\);_(&quot;$&quot;* &quot;-&quot;_);_(@_)">
                  <c:v>3525.722929281736</c:v>
                </c:pt>
                <c:pt idx="37" formatCode="_(&quot;$&quot;* #,##0_);_(&quot;$&quot;* \(#,##0\);_(&quot;$&quot;* &quot;-&quot;_);_(@_)">
                  <c:v>3437.5798560496924</c:v>
                </c:pt>
                <c:pt idx="38" formatCode="_(&quot;$&quot;* #,##0_);_(&quot;$&quot;* \(#,##0\);_(&quot;$&quot;* &quot;-&quot;_);_(@_)">
                  <c:v>3351.6403596484502</c:v>
                </c:pt>
                <c:pt idx="39" formatCode="_(&quot;$&quot;* #,##0_);_(&quot;$&quot;* \(#,##0\);_(&quot;$&quot;* &quot;-&quot;_);_(@_)">
                  <c:v>3267.849350657239</c:v>
                </c:pt>
              </c:numCache>
            </c:numRef>
          </c:val>
        </c:ser>
        <c:ser>
          <c:idx val="16"/>
          <c:order val="16"/>
          <c:tx>
            <c:strRef>
              <c:f>'Simple SaaS analysis'!$A$159</c:f>
              <c:strCache>
                <c:ptCount val="1"/>
                <c:pt idx="0">
                  <c:v>Cohort 17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analysis'!$B$159:$AO$159</c:f>
              <c:numCache>
                <c:formatCode>General</c:formatCode>
                <c:ptCount val="40"/>
                <c:pt idx="16" formatCode="_(&quot;$&quot;* #,##0_);_(&quot;$&quot;* \(#,##0\);_(&quot;$&quot;* &quot;-&quot;_);_(@_)">
                  <c:v>6000</c:v>
                </c:pt>
                <c:pt idx="17" formatCode="_(&quot;$&quot;* #,##0_);_(&quot;$&quot;* \(#,##0\);_(&quot;$&quot;* &quot;-&quot;_);_(@_)">
                  <c:v>5850</c:v>
                </c:pt>
                <c:pt idx="18" formatCode="_(&quot;$&quot;* #,##0_);_(&quot;$&quot;* \(#,##0\);_(&quot;$&quot;* &quot;-&quot;_);_(@_)">
                  <c:v>5703.75</c:v>
                </c:pt>
                <c:pt idx="19" formatCode="_(&quot;$&quot;* #,##0_);_(&quot;$&quot;* \(#,##0\);_(&quot;$&quot;* &quot;-&quot;_);_(@_)">
                  <c:v>5561.15625</c:v>
                </c:pt>
                <c:pt idx="20" formatCode="_(&quot;$&quot;* #,##0_);_(&quot;$&quot;* \(#,##0\);_(&quot;$&quot;* &quot;-&quot;_);_(@_)">
                  <c:v>5422.1273437499995</c:v>
                </c:pt>
                <c:pt idx="21" formatCode="_(&quot;$&quot;* #,##0_);_(&quot;$&quot;* \(#,##0\);_(&quot;$&quot;* &quot;-&quot;_);_(@_)">
                  <c:v>5286.5741601562495</c:v>
                </c:pt>
                <c:pt idx="22" formatCode="_(&quot;$&quot;* #,##0_);_(&quot;$&quot;* \(#,##0\);_(&quot;$&quot;* &quot;-&quot;_);_(@_)">
                  <c:v>5154.4098061523428</c:v>
                </c:pt>
                <c:pt idx="23" formatCode="_(&quot;$&quot;* #,##0_);_(&quot;$&quot;* \(#,##0\);_(&quot;$&quot;* &quot;-&quot;_);_(@_)">
                  <c:v>5025.5495609985337</c:v>
                </c:pt>
                <c:pt idx="24" formatCode="_(&quot;$&quot;* #,##0_);_(&quot;$&quot;* \(#,##0\);_(&quot;$&quot;* &quot;-&quot;_);_(@_)">
                  <c:v>4899.9108219735699</c:v>
                </c:pt>
                <c:pt idx="25" formatCode="_(&quot;$&quot;* #,##0_);_(&quot;$&quot;* \(#,##0\);_(&quot;$&quot;* &quot;-&quot;_);_(@_)">
                  <c:v>4777.4130514242306</c:v>
                </c:pt>
                <c:pt idx="26" formatCode="_(&quot;$&quot;* #,##0_);_(&quot;$&quot;* \(#,##0\);_(&quot;$&quot;* &quot;-&quot;_);_(@_)">
                  <c:v>4657.9777251386249</c:v>
                </c:pt>
                <c:pt idx="27" formatCode="_(&quot;$&quot;* #,##0_);_(&quot;$&quot;* \(#,##0\);_(&quot;$&quot;* &quot;-&quot;_);_(@_)">
                  <c:v>4541.5282820101593</c:v>
                </c:pt>
                <c:pt idx="28" formatCode="_(&quot;$&quot;* #,##0_);_(&quot;$&quot;* \(#,##0\);_(&quot;$&quot;* &quot;-&quot;_);_(@_)">
                  <c:v>4427.9900749599055</c:v>
                </c:pt>
                <c:pt idx="29" formatCode="_(&quot;$&quot;* #,##0_);_(&quot;$&quot;* \(#,##0\);_(&quot;$&quot;* &quot;-&quot;_);_(@_)">
                  <c:v>4317.2903230859074</c:v>
                </c:pt>
                <c:pt idx="30" formatCode="_(&quot;$&quot;* #,##0_);_(&quot;$&quot;* \(#,##0\);_(&quot;$&quot;* &quot;-&quot;_);_(@_)">
                  <c:v>4209.3580650087597</c:v>
                </c:pt>
                <c:pt idx="31" formatCode="_(&quot;$&quot;* #,##0_);_(&quot;$&quot;* \(#,##0\);_(&quot;$&quot;* &quot;-&quot;_);_(@_)">
                  <c:v>4104.124113383541</c:v>
                </c:pt>
                <c:pt idx="32" formatCode="_(&quot;$&quot;* #,##0_);_(&quot;$&quot;* \(#,##0\);_(&quot;$&quot;* &quot;-&quot;_);_(@_)">
                  <c:v>4001.5210105489523</c:v>
                </c:pt>
                <c:pt idx="33" formatCode="_(&quot;$&quot;* #,##0_);_(&quot;$&quot;* \(#,##0\);_(&quot;$&quot;* &quot;-&quot;_);_(@_)">
                  <c:v>3901.4829852852286</c:v>
                </c:pt>
                <c:pt idx="34" formatCode="_(&quot;$&quot;* #,##0_);_(&quot;$&quot;* \(#,##0\);_(&quot;$&quot;* &quot;-&quot;_);_(@_)">
                  <c:v>3803.9459106530976</c:v>
                </c:pt>
                <c:pt idx="35" formatCode="_(&quot;$&quot;* #,##0_);_(&quot;$&quot;* \(#,##0\);_(&quot;$&quot;* &quot;-&quot;_);_(@_)">
                  <c:v>3708.8472628867703</c:v>
                </c:pt>
                <c:pt idx="36" formatCode="_(&quot;$&quot;* #,##0_);_(&quot;$&quot;* \(#,##0\);_(&quot;$&quot;* &quot;-&quot;_);_(@_)">
                  <c:v>3616.1260813146009</c:v>
                </c:pt>
                <c:pt idx="37" formatCode="_(&quot;$&quot;* #,##0_);_(&quot;$&quot;* \(#,##0\);_(&quot;$&quot;* &quot;-&quot;_);_(@_)">
                  <c:v>3525.722929281736</c:v>
                </c:pt>
                <c:pt idx="38" formatCode="_(&quot;$&quot;* #,##0_);_(&quot;$&quot;* \(#,##0\);_(&quot;$&quot;* &quot;-&quot;_);_(@_)">
                  <c:v>3437.5798560496924</c:v>
                </c:pt>
                <c:pt idx="39" formatCode="_(&quot;$&quot;* #,##0_);_(&quot;$&quot;* \(#,##0\);_(&quot;$&quot;* &quot;-&quot;_);_(@_)">
                  <c:v>3351.6403596484502</c:v>
                </c:pt>
              </c:numCache>
            </c:numRef>
          </c:val>
        </c:ser>
        <c:ser>
          <c:idx val="17"/>
          <c:order val="17"/>
          <c:tx>
            <c:strRef>
              <c:f>'Simple SaaS analysis'!$A$160</c:f>
              <c:strCache>
                <c:ptCount val="1"/>
                <c:pt idx="0">
                  <c:v>Cohort 18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analysis'!$B$160:$AO$160</c:f>
              <c:numCache>
                <c:formatCode>General</c:formatCode>
                <c:ptCount val="40"/>
                <c:pt idx="17" formatCode="_(&quot;$&quot;* #,##0_);_(&quot;$&quot;* \(#,##0\);_(&quot;$&quot;* &quot;-&quot;_);_(@_)">
                  <c:v>6000</c:v>
                </c:pt>
                <c:pt idx="18" formatCode="_(&quot;$&quot;* #,##0_);_(&quot;$&quot;* \(#,##0\);_(&quot;$&quot;* &quot;-&quot;_);_(@_)">
                  <c:v>5850</c:v>
                </c:pt>
                <c:pt idx="19" formatCode="_(&quot;$&quot;* #,##0_);_(&quot;$&quot;* \(#,##0\);_(&quot;$&quot;* &quot;-&quot;_);_(@_)">
                  <c:v>5703.75</c:v>
                </c:pt>
                <c:pt idx="20" formatCode="_(&quot;$&quot;* #,##0_);_(&quot;$&quot;* \(#,##0\);_(&quot;$&quot;* &quot;-&quot;_);_(@_)">
                  <c:v>5561.15625</c:v>
                </c:pt>
                <c:pt idx="21" formatCode="_(&quot;$&quot;* #,##0_);_(&quot;$&quot;* \(#,##0\);_(&quot;$&quot;* &quot;-&quot;_);_(@_)">
                  <c:v>5422.1273437499995</c:v>
                </c:pt>
                <c:pt idx="22" formatCode="_(&quot;$&quot;* #,##0_);_(&quot;$&quot;* \(#,##0\);_(&quot;$&quot;* &quot;-&quot;_);_(@_)">
                  <c:v>5286.5741601562495</c:v>
                </c:pt>
                <c:pt idx="23" formatCode="_(&quot;$&quot;* #,##0_);_(&quot;$&quot;* \(#,##0\);_(&quot;$&quot;* &quot;-&quot;_);_(@_)">
                  <c:v>5154.4098061523428</c:v>
                </c:pt>
                <c:pt idx="24" formatCode="_(&quot;$&quot;* #,##0_);_(&quot;$&quot;* \(#,##0\);_(&quot;$&quot;* &quot;-&quot;_);_(@_)">
                  <c:v>5025.5495609985337</c:v>
                </c:pt>
                <c:pt idx="25" formatCode="_(&quot;$&quot;* #,##0_);_(&quot;$&quot;* \(#,##0\);_(&quot;$&quot;* &quot;-&quot;_);_(@_)">
                  <c:v>4899.9108219735699</c:v>
                </c:pt>
                <c:pt idx="26" formatCode="_(&quot;$&quot;* #,##0_);_(&quot;$&quot;* \(#,##0\);_(&quot;$&quot;* &quot;-&quot;_);_(@_)">
                  <c:v>4777.4130514242306</c:v>
                </c:pt>
                <c:pt idx="27" formatCode="_(&quot;$&quot;* #,##0_);_(&quot;$&quot;* \(#,##0\);_(&quot;$&quot;* &quot;-&quot;_);_(@_)">
                  <c:v>4657.9777251386249</c:v>
                </c:pt>
                <c:pt idx="28" formatCode="_(&quot;$&quot;* #,##0_);_(&quot;$&quot;* \(#,##0\);_(&quot;$&quot;* &quot;-&quot;_);_(@_)">
                  <c:v>4541.5282820101593</c:v>
                </c:pt>
                <c:pt idx="29" formatCode="_(&quot;$&quot;* #,##0_);_(&quot;$&quot;* \(#,##0\);_(&quot;$&quot;* &quot;-&quot;_);_(@_)">
                  <c:v>4427.9900749599055</c:v>
                </c:pt>
                <c:pt idx="30" formatCode="_(&quot;$&quot;* #,##0_);_(&quot;$&quot;* \(#,##0\);_(&quot;$&quot;* &quot;-&quot;_);_(@_)">
                  <c:v>4317.2903230859074</c:v>
                </c:pt>
                <c:pt idx="31" formatCode="_(&quot;$&quot;* #,##0_);_(&quot;$&quot;* \(#,##0\);_(&quot;$&quot;* &quot;-&quot;_);_(@_)">
                  <c:v>4209.3580650087597</c:v>
                </c:pt>
                <c:pt idx="32" formatCode="_(&quot;$&quot;* #,##0_);_(&quot;$&quot;* \(#,##0\);_(&quot;$&quot;* &quot;-&quot;_);_(@_)">
                  <c:v>4104.124113383541</c:v>
                </c:pt>
                <c:pt idx="33" formatCode="_(&quot;$&quot;* #,##0_);_(&quot;$&quot;* \(#,##0\);_(&quot;$&quot;* &quot;-&quot;_);_(@_)">
                  <c:v>4001.5210105489523</c:v>
                </c:pt>
                <c:pt idx="34" formatCode="_(&quot;$&quot;* #,##0_);_(&quot;$&quot;* \(#,##0\);_(&quot;$&quot;* &quot;-&quot;_);_(@_)">
                  <c:v>3901.4829852852286</c:v>
                </c:pt>
                <c:pt idx="35" formatCode="_(&quot;$&quot;* #,##0_);_(&quot;$&quot;* \(#,##0\);_(&quot;$&quot;* &quot;-&quot;_);_(@_)">
                  <c:v>3803.9459106530976</c:v>
                </c:pt>
                <c:pt idx="36" formatCode="_(&quot;$&quot;* #,##0_);_(&quot;$&quot;* \(#,##0\);_(&quot;$&quot;* &quot;-&quot;_);_(@_)">
                  <c:v>3708.8472628867703</c:v>
                </c:pt>
                <c:pt idx="37" formatCode="_(&quot;$&quot;* #,##0_);_(&quot;$&quot;* \(#,##0\);_(&quot;$&quot;* &quot;-&quot;_);_(@_)">
                  <c:v>3616.1260813146009</c:v>
                </c:pt>
                <c:pt idx="38" formatCode="_(&quot;$&quot;* #,##0_);_(&quot;$&quot;* \(#,##0\);_(&quot;$&quot;* &quot;-&quot;_);_(@_)">
                  <c:v>3525.722929281736</c:v>
                </c:pt>
                <c:pt idx="39" formatCode="_(&quot;$&quot;* #,##0_);_(&quot;$&quot;* \(#,##0\);_(&quot;$&quot;* &quot;-&quot;_);_(@_)">
                  <c:v>3437.5798560496924</c:v>
                </c:pt>
              </c:numCache>
            </c:numRef>
          </c:val>
        </c:ser>
        <c:ser>
          <c:idx val="18"/>
          <c:order val="18"/>
          <c:tx>
            <c:strRef>
              <c:f>'Simple SaaS analysis'!$A$161</c:f>
              <c:strCache>
                <c:ptCount val="1"/>
                <c:pt idx="0">
                  <c:v>Cohort 19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analysis'!$B$161:$AO$161</c:f>
              <c:numCache>
                <c:formatCode>General</c:formatCode>
                <c:ptCount val="40"/>
                <c:pt idx="18" formatCode="_(&quot;$&quot;* #,##0_);_(&quot;$&quot;* \(#,##0\);_(&quot;$&quot;* &quot;-&quot;_);_(@_)">
                  <c:v>6000</c:v>
                </c:pt>
                <c:pt idx="19" formatCode="_(&quot;$&quot;* #,##0_);_(&quot;$&quot;* \(#,##0\);_(&quot;$&quot;* &quot;-&quot;_);_(@_)">
                  <c:v>5850</c:v>
                </c:pt>
                <c:pt idx="20" formatCode="_(&quot;$&quot;* #,##0_);_(&quot;$&quot;* \(#,##0\);_(&quot;$&quot;* &quot;-&quot;_);_(@_)">
                  <c:v>5703.75</c:v>
                </c:pt>
                <c:pt idx="21" formatCode="_(&quot;$&quot;* #,##0_);_(&quot;$&quot;* \(#,##0\);_(&quot;$&quot;* &quot;-&quot;_);_(@_)">
                  <c:v>5561.15625</c:v>
                </c:pt>
                <c:pt idx="22" formatCode="_(&quot;$&quot;* #,##0_);_(&quot;$&quot;* \(#,##0\);_(&quot;$&quot;* &quot;-&quot;_);_(@_)">
                  <c:v>5422.1273437499995</c:v>
                </c:pt>
                <c:pt idx="23" formatCode="_(&quot;$&quot;* #,##0_);_(&quot;$&quot;* \(#,##0\);_(&quot;$&quot;* &quot;-&quot;_);_(@_)">
                  <c:v>5286.5741601562495</c:v>
                </c:pt>
                <c:pt idx="24" formatCode="_(&quot;$&quot;* #,##0_);_(&quot;$&quot;* \(#,##0\);_(&quot;$&quot;* &quot;-&quot;_);_(@_)">
                  <c:v>5154.4098061523428</c:v>
                </c:pt>
                <c:pt idx="25" formatCode="_(&quot;$&quot;* #,##0_);_(&quot;$&quot;* \(#,##0\);_(&quot;$&quot;* &quot;-&quot;_);_(@_)">
                  <c:v>5025.5495609985337</c:v>
                </c:pt>
                <c:pt idx="26" formatCode="_(&quot;$&quot;* #,##0_);_(&quot;$&quot;* \(#,##0\);_(&quot;$&quot;* &quot;-&quot;_);_(@_)">
                  <c:v>4899.9108219735699</c:v>
                </c:pt>
                <c:pt idx="27" formatCode="_(&quot;$&quot;* #,##0_);_(&quot;$&quot;* \(#,##0\);_(&quot;$&quot;* &quot;-&quot;_);_(@_)">
                  <c:v>4777.4130514242306</c:v>
                </c:pt>
                <c:pt idx="28" formatCode="_(&quot;$&quot;* #,##0_);_(&quot;$&quot;* \(#,##0\);_(&quot;$&quot;* &quot;-&quot;_);_(@_)">
                  <c:v>4657.9777251386249</c:v>
                </c:pt>
                <c:pt idx="29" formatCode="_(&quot;$&quot;* #,##0_);_(&quot;$&quot;* \(#,##0\);_(&quot;$&quot;* &quot;-&quot;_);_(@_)">
                  <c:v>4541.5282820101593</c:v>
                </c:pt>
                <c:pt idx="30" formatCode="_(&quot;$&quot;* #,##0_);_(&quot;$&quot;* \(#,##0\);_(&quot;$&quot;* &quot;-&quot;_);_(@_)">
                  <c:v>4427.9900749599055</c:v>
                </c:pt>
                <c:pt idx="31" formatCode="_(&quot;$&quot;* #,##0_);_(&quot;$&quot;* \(#,##0\);_(&quot;$&quot;* &quot;-&quot;_);_(@_)">
                  <c:v>4317.2903230859074</c:v>
                </c:pt>
                <c:pt idx="32" formatCode="_(&quot;$&quot;* #,##0_);_(&quot;$&quot;* \(#,##0\);_(&quot;$&quot;* &quot;-&quot;_);_(@_)">
                  <c:v>4209.3580650087597</c:v>
                </c:pt>
                <c:pt idx="33" formatCode="_(&quot;$&quot;* #,##0_);_(&quot;$&quot;* \(#,##0\);_(&quot;$&quot;* &quot;-&quot;_);_(@_)">
                  <c:v>4104.124113383541</c:v>
                </c:pt>
                <c:pt idx="34" formatCode="_(&quot;$&quot;* #,##0_);_(&quot;$&quot;* \(#,##0\);_(&quot;$&quot;* &quot;-&quot;_);_(@_)">
                  <c:v>4001.5210105489523</c:v>
                </c:pt>
                <c:pt idx="35" formatCode="_(&quot;$&quot;* #,##0_);_(&quot;$&quot;* \(#,##0\);_(&quot;$&quot;* &quot;-&quot;_);_(@_)">
                  <c:v>3901.4829852852286</c:v>
                </c:pt>
                <c:pt idx="36" formatCode="_(&quot;$&quot;* #,##0_);_(&quot;$&quot;* \(#,##0\);_(&quot;$&quot;* &quot;-&quot;_);_(@_)">
                  <c:v>3803.9459106530976</c:v>
                </c:pt>
                <c:pt idx="37" formatCode="_(&quot;$&quot;* #,##0_);_(&quot;$&quot;* \(#,##0\);_(&quot;$&quot;* &quot;-&quot;_);_(@_)">
                  <c:v>3708.8472628867703</c:v>
                </c:pt>
                <c:pt idx="38" formatCode="_(&quot;$&quot;* #,##0_);_(&quot;$&quot;* \(#,##0\);_(&quot;$&quot;* &quot;-&quot;_);_(@_)">
                  <c:v>3616.1260813146009</c:v>
                </c:pt>
                <c:pt idx="39" formatCode="_(&quot;$&quot;* #,##0_);_(&quot;$&quot;* \(#,##0\);_(&quot;$&quot;* &quot;-&quot;_);_(@_)">
                  <c:v>3525.722929281736</c:v>
                </c:pt>
              </c:numCache>
            </c:numRef>
          </c:val>
        </c:ser>
        <c:ser>
          <c:idx val="19"/>
          <c:order val="19"/>
          <c:tx>
            <c:strRef>
              <c:f>'Simple SaaS analysis'!$A$162</c:f>
              <c:strCache>
                <c:ptCount val="1"/>
                <c:pt idx="0">
                  <c:v>Cohort 20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analysis'!$B$162:$AO$162</c:f>
              <c:numCache>
                <c:formatCode>General</c:formatCode>
                <c:ptCount val="40"/>
                <c:pt idx="19" formatCode="_(&quot;$&quot;* #,##0_);_(&quot;$&quot;* \(#,##0\);_(&quot;$&quot;* &quot;-&quot;_);_(@_)">
                  <c:v>6000</c:v>
                </c:pt>
                <c:pt idx="20" formatCode="_(&quot;$&quot;* #,##0_);_(&quot;$&quot;* \(#,##0\);_(&quot;$&quot;* &quot;-&quot;_);_(@_)">
                  <c:v>5850</c:v>
                </c:pt>
                <c:pt idx="21" formatCode="_(&quot;$&quot;* #,##0_);_(&quot;$&quot;* \(#,##0\);_(&quot;$&quot;* &quot;-&quot;_);_(@_)">
                  <c:v>5703.75</c:v>
                </c:pt>
                <c:pt idx="22" formatCode="_(&quot;$&quot;* #,##0_);_(&quot;$&quot;* \(#,##0\);_(&quot;$&quot;* &quot;-&quot;_);_(@_)">
                  <c:v>5561.15625</c:v>
                </c:pt>
                <c:pt idx="23" formatCode="_(&quot;$&quot;* #,##0_);_(&quot;$&quot;* \(#,##0\);_(&quot;$&quot;* &quot;-&quot;_);_(@_)">
                  <c:v>5422.1273437499995</c:v>
                </c:pt>
                <c:pt idx="24" formatCode="_(&quot;$&quot;* #,##0_);_(&quot;$&quot;* \(#,##0\);_(&quot;$&quot;* &quot;-&quot;_);_(@_)">
                  <c:v>5286.5741601562495</c:v>
                </c:pt>
                <c:pt idx="25" formatCode="_(&quot;$&quot;* #,##0_);_(&quot;$&quot;* \(#,##0\);_(&quot;$&quot;* &quot;-&quot;_);_(@_)">
                  <c:v>5154.4098061523428</c:v>
                </c:pt>
                <c:pt idx="26" formatCode="_(&quot;$&quot;* #,##0_);_(&quot;$&quot;* \(#,##0\);_(&quot;$&quot;* &quot;-&quot;_);_(@_)">
                  <c:v>5025.5495609985337</c:v>
                </c:pt>
                <c:pt idx="27" formatCode="_(&quot;$&quot;* #,##0_);_(&quot;$&quot;* \(#,##0\);_(&quot;$&quot;* &quot;-&quot;_);_(@_)">
                  <c:v>4899.9108219735699</c:v>
                </c:pt>
                <c:pt idx="28" formatCode="_(&quot;$&quot;* #,##0_);_(&quot;$&quot;* \(#,##0\);_(&quot;$&quot;* &quot;-&quot;_);_(@_)">
                  <c:v>4777.4130514242306</c:v>
                </c:pt>
                <c:pt idx="29" formatCode="_(&quot;$&quot;* #,##0_);_(&quot;$&quot;* \(#,##0\);_(&quot;$&quot;* &quot;-&quot;_);_(@_)">
                  <c:v>4657.9777251386249</c:v>
                </c:pt>
                <c:pt idx="30" formatCode="_(&quot;$&quot;* #,##0_);_(&quot;$&quot;* \(#,##0\);_(&quot;$&quot;* &quot;-&quot;_);_(@_)">
                  <c:v>4541.5282820101593</c:v>
                </c:pt>
                <c:pt idx="31" formatCode="_(&quot;$&quot;* #,##0_);_(&quot;$&quot;* \(#,##0\);_(&quot;$&quot;* &quot;-&quot;_);_(@_)">
                  <c:v>4427.9900749599055</c:v>
                </c:pt>
                <c:pt idx="32" formatCode="_(&quot;$&quot;* #,##0_);_(&quot;$&quot;* \(#,##0\);_(&quot;$&quot;* &quot;-&quot;_);_(@_)">
                  <c:v>4317.2903230859074</c:v>
                </c:pt>
                <c:pt idx="33" formatCode="_(&quot;$&quot;* #,##0_);_(&quot;$&quot;* \(#,##0\);_(&quot;$&quot;* &quot;-&quot;_);_(@_)">
                  <c:v>4209.3580650087597</c:v>
                </c:pt>
                <c:pt idx="34" formatCode="_(&quot;$&quot;* #,##0_);_(&quot;$&quot;* \(#,##0\);_(&quot;$&quot;* &quot;-&quot;_);_(@_)">
                  <c:v>4104.124113383541</c:v>
                </c:pt>
                <c:pt idx="35" formatCode="_(&quot;$&quot;* #,##0_);_(&quot;$&quot;* \(#,##0\);_(&quot;$&quot;* &quot;-&quot;_);_(@_)">
                  <c:v>4001.5210105489523</c:v>
                </c:pt>
                <c:pt idx="36" formatCode="_(&quot;$&quot;* #,##0_);_(&quot;$&quot;* \(#,##0\);_(&quot;$&quot;* &quot;-&quot;_);_(@_)">
                  <c:v>3901.4829852852286</c:v>
                </c:pt>
                <c:pt idx="37" formatCode="_(&quot;$&quot;* #,##0_);_(&quot;$&quot;* \(#,##0\);_(&quot;$&quot;* &quot;-&quot;_);_(@_)">
                  <c:v>3803.9459106530976</c:v>
                </c:pt>
                <c:pt idx="38" formatCode="_(&quot;$&quot;* #,##0_);_(&quot;$&quot;* \(#,##0\);_(&quot;$&quot;* &quot;-&quot;_);_(@_)">
                  <c:v>3708.8472628867703</c:v>
                </c:pt>
                <c:pt idx="39" formatCode="_(&quot;$&quot;* #,##0_);_(&quot;$&quot;* \(#,##0\);_(&quot;$&quot;* &quot;-&quot;_);_(@_)">
                  <c:v>3616.1260813146009</c:v>
                </c:pt>
              </c:numCache>
            </c:numRef>
          </c:val>
        </c:ser>
        <c:ser>
          <c:idx val="20"/>
          <c:order val="20"/>
          <c:tx>
            <c:strRef>
              <c:f>'Simple SaaS analysis'!$A$163</c:f>
              <c:strCache>
                <c:ptCount val="1"/>
                <c:pt idx="0">
                  <c:v>Cohort 21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analysis'!$B$163:$AO$163</c:f>
              <c:numCache>
                <c:formatCode>General</c:formatCode>
                <c:ptCount val="40"/>
                <c:pt idx="20" formatCode="_(&quot;$&quot;* #,##0_);_(&quot;$&quot;* \(#,##0\);_(&quot;$&quot;* &quot;-&quot;_);_(@_)">
                  <c:v>6000</c:v>
                </c:pt>
                <c:pt idx="21" formatCode="_(&quot;$&quot;* #,##0_);_(&quot;$&quot;* \(#,##0\);_(&quot;$&quot;* &quot;-&quot;_);_(@_)">
                  <c:v>5850</c:v>
                </c:pt>
                <c:pt idx="22" formatCode="_(&quot;$&quot;* #,##0_);_(&quot;$&quot;* \(#,##0\);_(&quot;$&quot;* &quot;-&quot;_);_(@_)">
                  <c:v>5703.75</c:v>
                </c:pt>
                <c:pt idx="23" formatCode="_(&quot;$&quot;* #,##0_);_(&quot;$&quot;* \(#,##0\);_(&quot;$&quot;* &quot;-&quot;_);_(@_)">
                  <c:v>5561.15625</c:v>
                </c:pt>
                <c:pt idx="24" formatCode="_(&quot;$&quot;* #,##0_);_(&quot;$&quot;* \(#,##0\);_(&quot;$&quot;* &quot;-&quot;_);_(@_)">
                  <c:v>5422.1273437499995</c:v>
                </c:pt>
                <c:pt idx="25" formatCode="_(&quot;$&quot;* #,##0_);_(&quot;$&quot;* \(#,##0\);_(&quot;$&quot;* &quot;-&quot;_);_(@_)">
                  <c:v>5286.5741601562495</c:v>
                </c:pt>
                <c:pt idx="26" formatCode="_(&quot;$&quot;* #,##0_);_(&quot;$&quot;* \(#,##0\);_(&quot;$&quot;* &quot;-&quot;_);_(@_)">
                  <c:v>5154.4098061523428</c:v>
                </c:pt>
                <c:pt idx="27" formatCode="_(&quot;$&quot;* #,##0_);_(&quot;$&quot;* \(#,##0\);_(&quot;$&quot;* &quot;-&quot;_);_(@_)">
                  <c:v>5025.5495609985337</c:v>
                </c:pt>
                <c:pt idx="28" formatCode="_(&quot;$&quot;* #,##0_);_(&quot;$&quot;* \(#,##0\);_(&quot;$&quot;* &quot;-&quot;_);_(@_)">
                  <c:v>4899.9108219735699</c:v>
                </c:pt>
                <c:pt idx="29" formatCode="_(&quot;$&quot;* #,##0_);_(&quot;$&quot;* \(#,##0\);_(&quot;$&quot;* &quot;-&quot;_);_(@_)">
                  <c:v>4777.4130514242306</c:v>
                </c:pt>
                <c:pt idx="30" formatCode="_(&quot;$&quot;* #,##0_);_(&quot;$&quot;* \(#,##0\);_(&quot;$&quot;* &quot;-&quot;_);_(@_)">
                  <c:v>4657.9777251386249</c:v>
                </c:pt>
                <c:pt idx="31" formatCode="_(&quot;$&quot;* #,##0_);_(&quot;$&quot;* \(#,##0\);_(&quot;$&quot;* &quot;-&quot;_);_(@_)">
                  <c:v>4541.5282820101593</c:v>
                </c:pt>
                <c:pt idx="32" formatCode="_(&quot;$&quot;* #,##0_);_(&quot;$&quot;* \(#,##0\);_(&quot;$&quot;* &quot;-&quot;_);_(@_)">
                  <c:v>4427.9900749599055</c:v>
                </c:pt>
                <c:pt idx="33" formatCode="_(&quot;$&quot;* #,##0_);_(&quot;$&quot;* \(#,##0\);_(&quot;$&quot;* &quot;-&quot;_);_(@_)">
                  <c:v>4317.2903230859074</c:v>
                </c:pt>
                <c:pt idx="34" formatCode="_(&quot;$&quot;* #,##0_);_(&quot;$&quot;* \(#,##0\);_(&quot;$&quot;* &quot;-&quot;_);_(@_)">
                  <c:v>4209.3580650087597</c:v>
                </c:pt>
                <c:pt idx="35" formatCode="_(&quot;$&quot;* #,##0_);_(&quot;$&quot;* \(#,##0\);_(&quot;$&quot;* &quot;-&quot;_);_(@_)">
                  <c:v>4104.124113383541</c:v>
                </c:pt>
                <c:pt idx="36" formatCode="_(&quot;$&quot;* #,##0_);_(&quot;$&quot;* \(#,##0\);_(&quot;$&quot;* &quot;-&quot;_);_(@_)">
                  <c:v>4001.5210105489523</c:v>
                </c:pt>
                <c:pt idx="37" formatCode="_(&quot;$&quot;* #,##0_);_(&quot;$&quot;* \(#,##0\);_(&quot;$&quot;* &quot;-&quot;_);_(@_)">
                  <c:v>3901.4829852852286</c:v>
                </c:pt>
                <c:pt idx="38" formatCode="_(&quot;$&quot;* #,##0_);_(&quot;$&quot;* \(#,##0\);_(&quot;$&quot;* &quot;-&quot;_);_(@_)">
                  <c:v>3803.9459106530976</c:v>
                </c:pt>
                <c:pt idx="39" formatCode="_(&quot;$&quot;* #,##0_);_(&quot;$&quot;* \(#,##0\);_(&quot;$&quot;* &quot;-&quot;_);_(@_)">
                  <c:v>3708.8472628867703</c:v>
                </c:pt>
              </c:numCache>
            </c:numRef>
          </c:val>
        </c:ser>
        <c:ser>
          <c:idx val="21"/>
          <c:order val="21"/>
          <c:tx>
            <c:strRef>
              <c:f>'Simple SaaS analysis'!$A$164</c:f>
              <c:strCache>
                <c:ptCount val="1"/>
                <c:pt idx="0">
                  <c:v>Cohort 22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analysis'!$B$164:$AO$164</c:f>
              <c:numCache>
                <c:formatCode>General</c:formatCode>
                <c:ptCount val="40"/>
                <c:pt idx="21" formatCode="_(&quot;$&quot;* #,##0_);_(&quot;$&quot;* \(#,##0\);_(&quot;$&quot;* &quot;-&quot;_);_(@_)">
                  <c:v>6000</c:v>
                </c:pt>
                <c:pt idx="22" formatCode="_(&quot;$&quot;* #,##0_);_(&quot;$&quot;* \(#,##0\);_(&quot;$&quot;* &quot;-&quot;_);_(@_)">
                  <c:v>5850</c:v>
                </c:pt>
                <c:pt idx="23" formatCode="_(&quot;$&quot;* #,##0_);_(&quot;$&quot;* \(#,##0\);_(&quot;$&quot;* &quot;-&quot;_);_(@_)">
                  <c:v>5703.75</c:v>
                </c:pt>
                <c:pt idx="24" formatCode="_(&quot;$&quot;* #,##0_);_(&quot;$&quot;* \(#,##0\);_(&quot;$&quot;* &quot;-&quot;_);_(@_)">
                  <c:v>5561.15625</c:v>
                </c:pt>
                <c:pt idx="25" formatCode="_(&quot;$&quot;* #,##0_);_(&quot;$&quot;* \(#,##0\);_(&quot;$&quot;* &quot;-&quot;_);_(@_)">
                  <c:v>5422.1273437499995</c:v>
                </c:pt>
                <c:pt idx="26" formatCode="_(&quot;$&quot;* #,##0_);_(&quot;$&quot;* \(#,##0\);_(&quot;$&quot;* &quot;-&quot;_);_(@_)">
                  <c:v>5286.5741601562495</c:v>
                </c:pt>
                <c:pt idx="27" formatCode="_(&quot;$&quot;* #,##0_);_(&quot;$&quot;* \(#,##0\);_(&quot;$&quot;* &quot;-&quot;_);_(@_)">
                  <c:v>5154.4098061523428</c:v>
                </c:pt>
                <c:pt idx="28" formatCode="_(&quot;$&quot;* #,##0_);_(&quot;$&quot;* \(#,##0\);_(&quot;$&quot;* &quot;-&quot;_);_(@_)">
                  <c:v>5025.5495609985337</c:v>
                </c:pt>
                <c:pt idx="29" formatCode="_(&quot;$&quot;* #,##0_);_(&quot;$&quot;* \(#,##0\);_(&quot;$&quot;* &quot;-&quot;_);_(@_)">
                  <c:v>4899.9108219735699</c:v>
                </c:pt>
                <c:pt idx="30" formatCode="_(&quot;$&quot;* #,##0_);_(&quot;$&quot;* \(#,##0\);_(&quot;$&quot;* &quot;-&quot;_);_(@_)">
                  <c:v>4777.4130514242306</c:v>
                </c:pt>
                <c:pt idx="31" formatCode="_(&quot;$&quot;* #,##0_);_(&quot;$&quot;* \(#,##0\);_(&quot;$&quot;* &quot;-&quot;_);_(@_)">
                  <c:v>4657.9777251386249</c:v>
                </c:pt>
                <c:pt idx="32" formatCode="_(&quot;$&quot;* #,##0_);_(&quot;$&quot;* \(#,##0\);_(&quot;$&quot;* &quot;-&quot;_);_(@_)">
                  <c:v>4541.5282820101593</c:v>
                </c:pt>
                <c:pt idx="33" formatCode="_(&quot;$&quot;* #,##0_);_(&quot;$&quot;* \(#,##0\);_(&quot;$&quot;* &quot;-&quot;_);_(@_)">
                  <c:v>4427.9900749599055</c:v>
                </c:pt>
                <c:pt idx="34" formatCode="_(&quot;$&quot;* #,##0_);_(&quot;$&quot;* \(#,##0\);_(&quot;$&quot;* &quot;-&quot;_);_(@_)">
                  <c:v>4317.2903230859074</c:v>
                </c:pt>
                <c:pt idx="35" formatCode="_(&quot;$&quot;* #,##0_);_(&quot;$&quot;* \(#,##0\);_(&quot;$&quot;* &quot;-&quot;_);_(@_)">
                  <c:v>4209.3580650087597</c:v>
                </c:pt>
                <c:pt idx="36" formatCode="_(&quot;$&quot;* #,##0_);_(&quot;$&quot;* \(#,##0\);_(&quot;$&quot;* &quot;-&quot;_);_(@_)">
                  <c:v>4104.124113383541</c:v>
                </c:pt>
                <c:pt idx="37" formatCode="_(&quot;$&quot;* #,##0_);_(&quot;$&quot;* \(#,##0\);_(&quot;$&quot;* &quot;-&quot;_);_(@_)">
                  <c:v>4001.5210105489523</c:v>
                </c:pt>
                <c:pt idx="38" formatCode="_(&quot;$&quot;* #,##0_);_(&quot;$&quot;* \(#,##0\);_(&quot;$&quot;* &quot;-&quot;_);_(@_)">
                  <c:v>3901.4829852852286</c:v>
                </c:pt>
                <c:pt idx="39" formatCode="_(&quot;$&quot;* #,##0_);_(&quot;$&quot;* \(#,##0\);_(&quot;$&quot;* &quot;-&quot;_);_(@_)">
                  <c:v>3803.9459106530976</c:v>
                </c:pt>
              </c:numCache>
            </c:numRef>
          </c:val>
        </c:ser>
        <c:ser>
          <c:idx val="22"/>
          <c:order val="22"/>
          <c:tx>
            <c:strRef>
              <c:f>'Simple SaaS analysis'!$A$165</c:f>
              <c:strCache>
                <c:ptCount val="1"/>
                <c:pt idx="0">
                  <c:v>Cohort 23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analysis'!$B$165:$AO$165</c:f>
              <c:numCache>
                <c:formatCode>General</c:formatCode>
                <c:ptCount val="40"/>
                <c:pt idx="22" formatCode="_(&quot;$&quot;* #,##0_);_(&quot;$&quot;* \(#,##0\);_(&quot;$&quot;* &quot;-&quot;_);_(@_)">
                  <c:v>6000</c:v>
                </c:pt>
                <c:pt idx="23" formatCode="_(&quot;$&quot;* #,##0_);_(&quot;$&quot;* \(#,##0\);_(&quot;$&quot;* &quot;-&quot;_);_(@_)">
                  <c:v>5850</c:v>
                </c:pt>
                <c:pt idx="24" formatCode="_(&quot;$&quot;* #,##0_);_(&quot;$&quot;* \(#,##0\);_(&quot;$&quot;* &quot;-&quot;_);_(@_)">
                  <c:v>5703.75</c:v>
                </c:pt>
                <c:pt idx="25" formatCode="_(&quot;$&quot;* #,##0_);_(&quot;$&quot;* \(#,##0\);_(&quot;$&quot;* &quot;-&quot;_);_(@_)">
                  <c:v>5561.15625</c:v>
                </c:pt>
                <c:pt idx="26" formatCode="_(&quot;$&quot;* #,##0_);_(&quot;$&quot;* \(#,##0\);_(&quot;$&quot;* &quot;-&quot;_);_(@_)">
                  <c:v>5422.1273437499995</c:v>
                </c:pt>
                <c:pt idx="27" formatCode="_(&quot;$&quot;* #,##0_);_(&quot;$&quot;* \(#,##0\);_(&quot;$&quot;* &quot;-&quot;_);_(@_)">
                  <c:v>5286.5741601562495</c:v>
                </c:pt>
                <c:pt idx="28" formatCode="_(&quot;$&quot;* #,##0_);_(&quot;$&quot;* \(#,##0\);_(&quot;$&quot;* &quot;-&quot;_);_(@_)">
                  <c:v>5154.4098061523428</c:v>
                </c:pt>
                <c:pt idx="29" formatCode="_(&quot;$&quot;* #,##0_);_(&quot;$&quot;* \(#,##0\);_(&quot;$&quot;* &quot;-&quot;_);_(@_)">
                  <c:v>5025.5495609985337</c:v>
                </c:pt>
                <c:pt idx="30" formatCode="_(&quot;$&quot;* #,##0_);_(&quot;$&quot;* \(#,##0\);_(&quot;$&quot;* &quot;-&quot;_);_(@_)">
                  <c:v>4899.9108219735699</c:v>
                </c:pt>
                <c:pt idx="31" formatCode="_(&quot;$&quot;* #,##0_);_(&quot;$&quot;* \(#,##0\);_(&quot;$&quot;* &quot;-&quot;_);_(@_)">
                  <c:v>4777.4130514242306</c:v>
                </c:pt>
                <c:pt idx="32" formatCode="_(&quot;$&quot;* #,##0_);_(&quot;$&quot;* \(#,##0\);_(&quot;$&quot;* &quot;-&quot;_);_(@_)">
                  <c:v>4657.9777251386249</c:v>
                </c:pt>
                <c:pt idx="33" formatCode="_(&quot;$&quot;* #,##0_);_(&quot;$&quot;* \(#,##0\);_(&quot;$&quot;* &quot;-&quot;_);_(@_)">
                  <c:v>4541.5282820101593</c:v>
                </c:pt>
                <c:pt idx="34" formatCode="_(&quot;$&quot;* #,##0_);_(&quot;$&quot;* \(#,##0\);_(&quot;$&quot;* &quot;-&quot;_);_(@_)">
                  <c:v>4427.9900749599055</c:v>
                </c:pt>
                <c:pt idx="35" formatCode="_(&quot;$&quot;* #,##0_);_(&quot;$&quot;* \(#,##0\);_(&quot;$&quot;* &quot;-&quot;_);_(@_)">
                  <c:v>4317.2903230859074</c:v>
                </c:pt>
                <c:pt idx="36" formatCode="_(&quot;$&quot;* #,##0_);_(&quot;$&quot;* \(#,##0\);_(&quot;$&quot;* &quot;-&quot;_);_(@_)">
                  <c:v>4209.3580650087597</c:v>
                </c:pt>
                <c:pt idx="37" formatCode="_(&quot;$&quot;* #,##0_);_(&quot;$&quot;* \(#,##0\);_(&quot;$&quot;* &quot;-&quot;_);_(@_)">
                  <c:v>4104.124113383541</c:v>
                </c:pt>
                <c:pt idx="38" formatCode="_(&quot;$&quot;* #,##0_);_(&quot;$&quot;* \(#,##0\);_(&quot;$&quot;* &quot;-&quot;_);_(@_)">
                  <c:v>4001.5210105489523</c:v>
                </c:pt>
                <c:pt idx="39" formatCode="_(&quot;$&quot;* #,##0_);_(&quot;$&quot;* \(#,##0\);_(&quot;$&quot;* &quot;-&quot;_);_(@_)">
                  <c:v>3901.4829852852286</c:v>
                </c:pt>
              </c:numCache>
            </c:numRef>
          </c:val>
        </c:ser>
        <c:ser>
          <c:idx val="23"/>
          <c:order val="23"/>
          <c:tx>
            <c:strRef>
              <c:f>'Simple SaaS analysis'!$A$166</c:f>
              <c:strCache>
                <c:ptCount val="1"/>
                <c:pt idx="0">
                  <c:v>Cohort 24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analysis'!$B$166:$AO$166</c:f>
              <c:numCache>
                <c:formatCode>General</c:formatCode>
                <c:ptCount val="40"/>
                <c:pt idx="23" formatCode="_(&quot;$&quot;* #,##0_);_(&quot;$&quot;* \(#,##0\);_(&quot;$&quot;* &quot;-&quot;_);_(@_)">
                  <c:v>6000</c:v>
                </c:pt>
                <c:pt idx="24" formatCode="_(&quot;$&quot;* #,##0_);_(&quot;$&quot;* \(#,##0\);_(&quot;$&quot;* &quot;-&quot;_);_(@_)">
                  <c:v>5850</c:v>
                </c:pt>
                <c:pt idx="25" formatCode="_(&quot;$&quot;* #,##0_);_(&quot;$&quot;* \(#,##0\);_(&quot;$&quot;* &quot;-&quot;_);_(@_)">
                  <c:v>5703.75</c:v>
                </c:pt>
                <c:pt idx="26" formatCode="_(&quot;$&quot;* #,##0_);_(&quot;$&quot;* \(#,##0\);_(&quot;$&quot;* &quot;-&quot;_);_(@_)">
                  <c:v>5561.15625</c:v>
                </c:pt>
                <c:pt idx="27" formatCode="_(&quot;$&quot;* #,##0_);_(&quot;$&quot;* \(#,##0\);_(&quot;$&quot;* &quot;-&quot;_);_(@_)">
                  <c:v>5422.1273437499995</c:v>
                </c:pt>
                <c:pt idx="28" formatCode="_(&quot;$&quot;* #,##0_);_(&quot;$&quot;* \(#,##0\);_(&quot;$&quot;* &quot;-&quot;_);_(@_)">
                  <c:v>5286.5741601562495</c:v>
                </c:pt>
                <c:pt idx="29" formatCode="_(&quot;$&quot;* #,##0_);_(&quot;$&quot;* \(#,##0\);_(&quot;$&quot;* &quot;-&quot;_);_(@_)">
                  <c:v>5154.4098061523428</c:v>
                </c:pt>
                <c:pt idx="30" formatCode="_(&quot;$&quot;* #,##0_);_(&quot;$&quot;* \(#,##0\);_(&quot;$&quot;* &quot;-&quot;_);_(@_)">
                  <c:v>5025.5495609985337</c:v>
                </c:pt>
                <c:pt idx="31" formatCode="_(&quot;$&quot;* #,##0_);_(&quot;$&quot;* \(#,##0\);_(&quot;$&quot;* &quot;-&quot;_);_(@_)">
                  <c:v>4899.9108219735699</c:v>
                </c:pt>
                <c:pt idx="32" formatCode="_(&quot;$&quot;* #,##0_);_(&quot;$&quot;* \(#,##0\);_(&quot;$&quot;* &quot;-&quot;_);_(@_)">
                  <c:v>4777.4130514242306</c:v>
                </c:pt>
                <c:pt idx="33" formatCode="_(&quot;$&quot;* #,##0_);_(&quot;$&quot;* \(#,##0\);_(&quot;$&quot;* &quot;-&quot;_);_(@_)">
                  <c:v>4657.9777251386249</c:v>
                </c:pt>
                <c:pt idx="34" formatCode="_(&quot;$&quot;* #,##0_);_(&quot;$&quot;* \(#,##0\);_(&quot;$&quot;* &quot;-&quot;_);_(@_)">
                  <c:v>4541.5282820101593</c:v>
                </c:pt>
                <c:pt idx="35" formatCode="_(&quot;$&quot;* #,##0_);_(&quot;$&quot;* \(#,##0\);_(&quot;$&quot;* &quot;-&quot;_);_(@_)">
                  <c:v>4427.9900749599055</c:v>
                </c:pt>
                <c:pt idx="36" formatCode="_(&quot;$&quot;* #,##0_);_(&quot;$&quot;* \(#,##0\);_(&quot;$&quot;* &quot;-&quot;_);_(@_)">
                  <c:v>4317.2903230859074</c:v>
                </c:pt>
                <c:pt idx="37" formatCode="_(&quot;$&quot;* #,##0_);_(&quot;$&quot;* \(#,##0\);_(&quot;$&quot;* &quot;-&quot;_);_(@_)">
                  <c:v>4209.3580650087597</c:v>
                </c:pt>
                <c:pt idx="38" formatCode="_(&quot;$&quot;* #,##0_);_(&quot;$&quot;* \(#,##0\);_(&quot;$&quot;* &quot;-&quot;_);_(@_)">
                  <c:v>4104.124113383541</c:v>
                </c:pt>
                <c:pt idx="39" formatCode="_(&quot;$&quot;* #,##0_);_(&quot;$&quot;* \(#,##0\);_(&quot;$&quot;* &quot;-&quot;_);_(@_)">
                  <c:v>4001.5210105489523</c:v>
                </c:pt>
              </c:numCache>
            </c:numRef>
          </c:val>
        </c:ser>
        <c:ser>
          <c:idx val="24"/>
          <c:order val="24"/>
          <c:tx>
            <c:strRef>
              <c:f>'Simple SaaS analysis'!$A$167</c:f>
              <c:strCache>
                <c:ptCount val="1"/>
                <c:pt idx="0">
                  <c:v>Cohort 25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analysis'!$B$167:$AO$167</c:f>
              <c:numCache>
                <c:formatCode>General</c:formatCode>
                <c:ptCount val="40"/>
                <c:pt idx="24" formatCode="_(&quot;$&quot;* #,##0_);_(&quot;$&quot;* \(#,##0\);_(&quot;$&quot;* &quot;-&quot;_);_(@_)">
                  <c:v>6000</c:v>
                </c:pt>
                <c:pt idx="25" formatCode="_(&quot;$&quot;* #,##0_);_(&quot;$&quot;* \(#,##0\);_(&quot;$&quot;* &quot;-&quot;_);_(@_)">
                  <c:v>5850</c:v>
                </c:pt>
                <c:pt idx="26" formatCode="_(&quot;$&quot;* #,##0_);_(&quot;$&quot;* \(#,##0\);_(&quot;$&quot;* &quot;-&quot;_);_(@_)">
                  <c:v>5703.75</c:v>
                </c:pt>
                <c:pt idx="27" formatCode="_(&quot;$&quot;* #,##0_);_(&quot;$&quot;* \(#,##0\);_(&quot;$&quot;* &quot;-&quot;_);_(@_)">
                  <c:v>5561.15625</c:v>
                </c:pt>
                <c:pt idx="28" formatCode="_(&quot;$&quot;* #,##0_);_(&quot;$&quot;* \(#,##0\);_(&quot;$&quot;* &quot;-&quot;_);_(@_)">
                  <c:v>5422.1273437499995</c:v>
                </c:pt>
                <c:pt idx="29" formatCode="_(&quot;$&quot;* #,##0_);_(&quot;$&quot;* \(#,##0\);_(&quot;$&quot;* &quot;-&quot;_);_(@_)">
                  <c:v>5286.5741601562495</c:v>
                </c:pt>
                <c:pt idx="30" formatCode="_(&quot;$&quot;* #,##0_);_(&quot;$&quot;* \(#,##0\);_(&quot;$&quot;* &quot;-&quot;_);_(@_)">
                  <c:v>5154.4098061523428</c:v>
                </c:pt>
                <c:pt idx="31" formatCode="_(&quot;$&quot;* #,##0_);_(&quot;$&quot;* \(#,##0\);_(&quot;$&quot;* &quot;-&quot;_);_(@_)">
                  <c:v>5025.5495609985337</c:v>
                </c:pt>
                <c:pt idx="32" formatCode="_(&quot;$&quot;* #,##0_);_(&quot;$&quot;* \(#,##0\);_(&quot;$&quot;* &quot;-&quot;_);_(@_)">
                  <c:v>4899.9108219735699</c:v>
                </c:pt>
                <c:pt idx="33" formatCode="_(&quot;$&quot;* #,##0_);_(&quot;$&quot;* \(#,##0\);_(&quot;$&quot;* &quot;-&quot;_);_(@_)">
                  <c:v>4777.4130514242306</c:v>
                </c:pt>
                <c:pt idx="34" formatCode="_(&quot;$&quot;* #,##0_);_(&quot;$&quot;* \(#,##0\);_(&quot;$&quot;* &quot;-&quot;_);_(@_)">
                  <c:v>4657.9777251386249</c:v>
                </c:pt>
                <c:pt idx="35" formatCode="_(&quot;$&quot;* #,##0_);_(&quot;$&quot;* \(#,##0\);_(&quot;$&quot;* &quot;-&quot;_);_(@_)">
                  <c:v>4541.5282820101593</c:v>
                </c:pt>
                <c:pt idx="36" formatCode="_(&quot;$&quot;* #,##0_);_(&quot;$&quot;* \(#,##0\);_(&quot;$&quot;* &quot;-&quot;_);_(@_)">
                  <c:v>4427.9900749599055</c:v>
                </c:pt>
                <c:pt idx="37" formatCode="_(&quot;$&quot;* #,##0_);_(&quot;$&quot;* \(#,##0\);_(&quot;$&quot;* &quot;-&quot;_);_(@_)">
                  <c:v>4317.2903230859074</c:v>
                </c:pt>
                <c:pt idx="38" formatCode="_(&quot;$&quot;* #,##0_);_(&quot;$&quot;* \(#,##0\);_(&quot;$&quot;* &quot;-&quot;_);_(@_)">
                  <c:v>4209.3580650087597</c:v>
                </c:pt>
                <c:pt idx="39" formatCode="_(&quot;$&quot;* #,##0_);_(&quot;$&quot;* \(#,##0\);_(&quot;$&quot;* &quot;-&quot;_);_(@_)">
                  <c:v>4104.124113383541</c:v>
                </c:pt>
              </c:numCache>
            </c:numRef>
          </c:val>
        </c:ser>
        <c:ser>
          <c:idx val="25"/>
          <c:order val="25"/>
          <c:tx>
            <c:strRef>
              <c:f>'Simple SaaS analysis'!$A$168</c:f>
              <c:strCache>
                <c:ptCount val="1"/>
                <c:pt idx="0">
                  <c:v>Cohort 26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analysis'!$B$168:$AO$168</c:f>
              <c:numCache>
                <c:formatCode>General</c:formatCode>
                <c:ptCount val="40"/>
                <c:pt idx="25" formatCode="_(&quot;$&quot;* #,##0_);_(&quot;$&quot;* \(#,##0\);_(&quot;$&quot;* &quot;-&quot;_);_(@_)">
                  <c:v>6000</c:v>
                </c:pt>
                <c:pt idx="26" formatCode="_(&quot;$&quot;* #,##0_);_(&quot;$&quot;* \(#,##0\);_(&quot;$&quot;* &quot;-&quot;_);_(@_)">
                  <c:v>5850</c:v>
                </c:pt>
                <c:pt idx="27" formatCode="_(&quot;$&quot;* #,##0_);_(&quot;$&quot;* \(#,##0\);_(&quot;$&quot;* &quot;-&quot;_);_(@_)">
                  <c:v>5703.75</c:v>
                </c:pt>
                <c:pt idx="28" formatCode="_(&quot;$&quot;* #,##0_);_(&quot;$&quot;* \(#,##0\);_(&quot;$&quot;* &quot;-&quot;_);_(@_)">
                  <c:v>5561.15625</c:v>
                </c:pt>
                <c:pt idx="29" formatCode="_(&quot;$&quot;* #,##0_);_(&quot;$&quot;* \(#,##0\);_(&quot;$&quot;* &quot;-&quot;_);_(@_)">
                  <c:v>5422.1273437499995</c:v>
                </c:pt>
                <c:pt idx="30" formatCode="_(&quot;$&quot;* #,##0_);_(&quot;$&quot;* \(#,##0\);_(&quot;$&quot;* &quot;-&quot;_);_(@_)">
                  <c:v>5286.5741601562495</c:v>
                </c:pt>
                <c:pt idx="31" formatCode="_(&quot;$&quot;* #,##0_);_(&quot;$&quot;* \(#,##0\);_(&quot;$&quot;* &quot;-&quot;_);_(@_)">
                  <c:v>5154.4098061523428</c:v>
                </c:pt>
                <c:pt idx="32" formatCode="_(&quot;$&quot;* #,##0_);_(&quot;$&quot;* \(#,##0\);_(&quot;$&quot;* &quot;-&quot;_);_(@_)">
                  <c:v>5025.5495609985337</c:v>
                </c:pt>
                <c:pt idx="33" formatCode="_(&quot;$&quot;* #,##0_);_(&quot;$&quot;* \(#,##0\);_(&quot;$&quot;* &quot;-&quot;_);_(@_)">
                  <c:v>4899.9108219735699</c:v>
                </c:pt>
                <c:pt idx="34" formatCode="_(&quot;$&quot;* #,##0_);_(&quot;$&quot;* \(#,##0\);_(&quot;$&quot;* &quot;-&quot;_);_(@_)">
                  <c:v>4777.4130514242306</c:v>
                </c:pt>
                <c:pt idx="35" formatCode="_(&quot;$&quot;* #,##0_);_(&quot;$&quot;* \(#,##0\);_(&quot;$&quot;* &quot;-&quot;_);_(@_)">
                  <c:v>4657.9777251386249</c:v>
                </c:pt>
                <c:pt idx="36" formatCode="_(&quot;$&quot;* #,##0_);_(&quot;$&quot;* \(#,##0\);_(&quot;$&quot;* &quot;-&quot;_);_(@_)">
                  <c:v>4541.5282820101593</c:v>
                </c:pt>
                <c:pt idx="37" formatCode="_(&quot;$&quot;* #,##0_);_(&quot;$&quot;* \(#,##0\);_(&quot;$&quot;* &quot;-&quot;_);_(@_)">
                  <c:v>4427.9900749599055</c:v>
                </c:pt>
                <c:pt idx="38" formatCode="_(&quot;$&quot;* #,##0_);_(&quot;$&quot;* \(#,##0\);_(&quot;$&quot;* &quot;-&quot;_);_(@_)">
                  <c:v>4317.2903230859074</c:v>
                </c:pt>
                <c:pt idx="39" formatCode="_(&quot;$&quot;* #,##0_);_(&quot;$&quot;* \(#,##0\);_(&quot;$&quot;* &quot;-&quot;_);_(@_)">
                  <c:v>4209.3580650087597</c:v>
                </c:pt>
              </c:numCache>
            </c:numRef>
          </c:val>
        </c:ser>
        <c:ser>
          <c:idx val="26"/>
          <c:order val="26"/>
          <c:tx>
            <c:strRef>
              <c:f>'Simple SaaS analysis'!$A$169</c:f>
              <c:strCache>
                <c:ptCount val="1"/>
                <c:pt idx="0">
                  <c:v>Cohort 27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analysis'!$B$169:$AO$169</c:f>
              <c:numCache>
                <c:formatCode>General</c:formatCode>
                <c:ptCount val="40"/>
                <c:pt idx="26" formatCode="_(&quot;$&quot;* #,##0_);_(&quot;$&quot;* \(#,##0\);_(&quot;$&quot;* &quot;-&quot;_);_(@_)">
                  <c:v>6000</c:v>
                </c:pt>
                <c:pt idx="27" formatCode="_(&quot;$&quot;* #,##0_);_(&quot;$&quot;* \(#,##0\);_(&quot;$&quot;* &quot;-&quot;_);_(@_)">
                  <c:v>5850</c:v>
                </c:pt>
                <c:pt idx="28" formatCode="_(&quot;$&quot;* #,##0_);_(&quot;$&quot;* \(#,##0\);_(&quot;$&quot;* &quot;-&quot;_);_(@_)">
                  <c:v>5703.75</c:v>
                </c:pt>
                <c:pt idx="29" formatCode="_(&quot;$&quot;* #,##0_);_(&quot;$&quot;* \(#,##0\);_(&quot;$&quot;* &quot;-&quot;_);_(@_)">
                  <c:v>5561.15625</c:v>
                </c:pt>
                <c:pt idx="30" formatCode="_(&quot;$&quot;* #,##0_);_(&quot;$&quot;* \(#,##0\);_(&quot;$&quot;* &quot;-&quot;_);_(@_)">
                  <c:v>5422.1273437499995</c:v>
                </c:pt>
                <c:pt idx="31" formatCode="_(&quot;$&quot;* #,##0_);_(&quot;$&quot;* \(#,##0\);_(&quot;$&quot;* &quot;-&quot;_);_(@_)">
                  <c:v>5286.5741601562495</c:v>
                </c:pt>
                <c:pt idx="32" formatCode="_(&quot;$&quot;* #,##0_);_(&quot;$&quot;* \(#,##0\);_(&quot;$&quot;* &quot;-&quot;_);_(@_)">
                  <c:v>5154.4098061523428</c:v>
                </c:pt>
                <c:pt idx="33" formatCode="_(&quot;$&quot;* #,##0_);_(&quot;$&quot;* \(#,##0\);_(&quot;$&quot;* &quot;-&quot;_);_(@_)">
                  <c:v>5025.5495609985337</c:v>
                </c:pt>
                <c:pt idx="34" formatCode="_(&quot;$&quot;* #,##0_);_(&quot;$&quot;* \(#,##0\);_(&quot;$&quot;* &quot;-&quot;_);_(@_)">
                  <c:v>4899.9108219735699</c:v>
                </c:pt>
                <c:pt idx="35" formatCode="_(&quot;$&quot;* #,##0_);_(&quot;$&quot;* \(#,##0\);_(&quot;$&quot;* &quot;-&quot;_);_(@_)">
                  <c:v>4777.4130514242306</c:v>
                </c:pt>
                <c:pt idx="36" formatCode="_(&quot;$&quot;* #,##0_);_(&quot;$&quot;* \(#,##0\);_(&quot;$&quot;* &quot;-&quot;_);_(@_)">
                  <c:v>4657.9777251386249</c:v>
                </c:pt>
                <c:pt idx="37" formatCode="_(&quot;$&quot;* #,##0_);_(&quot;$&quot;* \(#,##0\);_(&quot;$&quot;* &quot;-&quot;_);_(@_)">
                  <c:v>4541.5282820101593</c:v>
                </c:pt>
                <c:pt idx="38" formatCode="_(&quot;$&quot;* #,##0_);_(&quot;$&quot;* \(#,##0\);_(&quot;$&quot;* &quot;-&quot;_);_(@_)">
                  <c:v>4427.9900749599055</c:v>
                </c:pt>
                <c:pt idx="39" formatCode="_(&quot;$&quot;* #,##0_);_(&quot;$&quot;* \(#,##0\);_(&quot;$&quot;* &quot;-&quot;_);_(@_)">
                  <c:v>4317.2903230859074</c:v>
                </c:pt>
              </c:numCache>
            </c:numRef>
          </c:val>
        </c:ser>
        <c:ser>
          <c:idx val="27"/>
          <c:order val="27"/>
          <c:tx>
            <c:strRef>
              <c:f>'Simple SaaS analysis'!$A$170</c:f>
              <c:strCache>
                <c:ptCount val="1"/>
                <c:pt idx="0">
                  <c:v>Cohort 28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analysis'!$B$170:$AO$170</c:f>
              <c:numCache>
                <c:formatCode>General</c:formatCode>
                <c:ptCount val="40"/>
                <c:pt idx="27" formatCode="_(&quot;$&quot;* #,##0_);_(&quot;$&quot;* \(#,##0\);_(&quot;$&quot;* &quot;-&quot;_);_(@_)">
                  <c:v>6000</c:v>
                </c:pt>
                <c:pt idx="28" formatCode="_(&quot;$&quot;* #,##0_);_(&quot;$&quot;* \(#,##0\);_(&quot;$&quot;* &quot;-&quot;_);_(@_)">
                  <c:v>5850</c:v>
                </c:pt>
                <c:pt idx="29" formatCode="_(&quot;$&quot;* #,##0_);_(&quot;$&quot;* \(#,##0\);_(&quot;$&quot;* &quot;-&quot;_);_(@_)">
                  <c:v>5703.75</c:v>
                </c:pt>
                <c:pt idx="30" formatCode="_(&quot;$&quot;* #,##0_);_(&quot;$&quot;* \(#,##0\);_(&quot;$&quot;* &quot;-&quot;_);_(@_)">
                  <c:v>5561.15625</c:v>
                </c:pt>
                <c:pt idx="31" formatCode="_(&quot;$&quot;* #,##0_);_(&quot;$&quot;* \(#,##0\);_(&quot;$&quot;* &quot;-&quot;_);_(@_)">
                  <c:v>5422.1273437499995</c:v>
                </c:pt>
                <c:pt idx="32" formatCode="_(&quot;$&quot;* #,##0_);_(&quot;$&quot;* \(#,##0\);_(&quot;$&quot;* &quot;-&quot;_);_(@_)">
                  <c:v>5286.5741601562495</c:v>
                </c:pt>
                <c:pt idx="33" formatCode="_(&quot;$&quot;* #,##0_);_(&quot;$&quot;* \(#,##0\);_(&quot;$&quot;* &quot;-&quot;_);_(@_)">
                  <c:v>5154.4098061523428</c:v>
                </c:pt>
                <c:pt idx="34" formatCode="_(&quot;$&quot;* #,##0_);_(&quot;$&quot;* \(#,##0\);_(&quot;$&quot;* &quot;-&quot;_);_(@_)">
                  <c:v>5025.5495609985337</c:v>
                </c:pt>
                <c:pt idx="35" formatCode="_(&quot;$&quot;* #,##0_);_(&quot;$&quot;* \(#,##0\);_(&quot;$&quot;* &quot;-&quot;_);_(@_)">
                  <c:v>4899.9108219735699</c:v>
                </c:pt>
                <c:pt idx="36" formatCode="_(&quot;$&quot;* #,##0_);_(&quot;$&quot;* \(#,##0\);_(&quot;$&quot;* &quot;-&quot;_);_(@_)">
                  <c:v>4777.4130514242306</c:v>
                </c:pt>
                <c:pt idx="37" formatCode="_(&quot;$&quot;* #,##0_);_(&quot;$&quot;* \(#,##0\);_(&quot;$&quot;* &quot;-&quot;_);_(@_)">
                  <c:v>4657.9777251386249</c:v>
                </c:pt>
                <c:pt idx="38" formatCode="_(&quot;$&quot;* #,##0_);_(&quot;$&quot;* \(#,##0\);_(&quot;$&quot;* &quot;-&quot;_);_(@_)">
                  <c:v>4541.5282820101593</c:v>
                </c:pt>
                <c:pt idx="39" formatCode="_(&quot;$&quot;* #,##0_);_(&quot;$&quot;* \(#,##0\);_(&quot;$&quot;* &quot;-&quot;_);_(@_)">
                  <c:v>4427.9900749599055</c:v>
                </c:pt>
              </c:numCache>
            </c:numRef>
          </c:val>
        </c:ser>
        <c:ser>
          <c:idx val="28"/>
          <c:order val="28"/>
          <c:tx>
            <c:strRef>
              <c:f>'Simple SaaS analysis'!$A$171</c:f>
              <c:strCache>
                <c:ptCount val="1"/>
                <c:pt idx="0">
                  <c:v>Cohort 29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analysis'!$B$171:$AO$171</c:f>
              <c:numCache>
                <c:formatCode>General</c:formatCode>
                <c:ptCount val="40"/>
                <c:pt idx="28" formatCode="_(&quot;$&quot;* #,##0_);_(&quot;$&quot;* \(#,##0\);_(&quot;$&quot;* &quot;-&quot;_);_(@_)">
                  <c:v>6000</c:v>
                </c:pt>
                <c:pt idx="29" formatCode="_(&quot;$&quot;* #,##0_);_(&quot;$&quot;* \(#,##0\);_(&quot;$&quot;* &quot;-&quot;_);_(@_)">
                  <c:v>5850</c:v>
                </c:pt>
                <c:pt idx="30" formatCode="_(&quot;$&quot;* #,##0_);_(&quot;$&quot;* \(#,##0\);_(&quot;$&quot;* &quot;-&quot;_);_(@_)">
                  <c:v>5703.75</c:v>
                </c:pt>
                <c:pt idx="31" formatCode="_(&quot;$&quot;* #,##0_);_(&quot;$&quot;* \(#,##0\);_(&quot;$&quot;* &quot;-&quot;_);_(@_)">
                  <c:v>5561.15625</c:v>
                </c:pt>
                <c:pt idx="32" formatCode="_(&quot;$&quot;* #,##0_);_(&quot;$&quot;* \(#,##0\);_(&quot;$&quot;* &quot;-&quot;_);_(@_)">
                  <c:v>5422.1273437499995</c:v>
                </c:pt>
                <c:pt idx="33" formatCode="_(&quot;$&quot;* #,##0_);_(&quot;$&quot;* \(#,##0\);_(&quot;$&quot;* &quot;-&quot;_);_(@_)">
                  <c:v>5286.5741601562495</c:v>
                </c:pt>
                <c:pt idx="34" formatCode="_(&quot;$&quot;* #,##0_);_(&quot;$&quot;* \(#,##0\);_(&quot;$&quot;* &quot;-&quot;_);_(@_)">
                  <c:v>5154.4098061523428</c:v>
                </c:pt>
                <c:pt idx="35" formatCode="_(&quot;$&quot;* #,##0_);_(&quot;$&quot;* \(#,##0\);_(&quot;$&quot;* &quot;-&quot;_);_(@_)">
                  <c:v>5025.5495609985337</c:v>
                </c:pt>
                <c:pt idx="36" formatCode="_(&quot;$&quot;* #,##0_);_(&quot;$&quot;* \(#,##0\);_(&quot;$&quot;* &quot;-&quot;_);_(@_)">
                  <c:v>4899.9108219735699</c:v>
                </c:pt>
                <c:pt idx="37" formatCode="_(&quot;$&quot;* #,##0_);_(&quot;$&quot;* \(#,##0\);_(&quot;$&quot;* &quot;-&quot;_);_(@_)">
                  <c:v>4777.4130514242306</c:v>
                </c:pt>
                <c:pt idx="38" formatCode="_(&quot;$&quot;* #,##0_);_(&quot;$&quot;* \(#,##0\);_(&quot;$&quot;* &quot;-&quot;_);_(@_)">
                  <c:v>4657.9777251386249</c:v>
                </c:pt>
                <c:pt idx="39" formatCode="_(&quot;$&quot;* #,##0_);_(&quot;$&quot;* \(#,##0\);_(&quot;$&quot;* &quot;-&quot;_);_(@_)">
                  <c:v>4541.5282820101593</c:v>
                </c:pt>
              </c:numCache>
            </c:numRef>
          </c:val>
        </c:ser>
        <c:ser>
          <c:idx val="29"/>
          <c:order val="29"/>
          <c:tx>
            <c:strRef>
              <c:f>'Simple SaaS analysis'!$A$172</c:f>
              <c:strCache>
                <c:ptCount val="1"/>
                <c:pt idx="0">
                  <c:v>Cohort 30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analysis'!$B$172:$AO$172</c:f>
              <c:numCache>
                <c:formatCode>General</c:formatCode>
                <c:ptCount val="40"/>
                <c:pt idx="29" formatCode="_(&quot;$&quot;* #,##0_);_(&quot;$&quot;* \(#,##0\);_(&quot;$&quot;* &quot;-&quot;_);_(@_)">
                  <c:v>6000</c:v>
                </c:pt>
                <c:pt idx="30" formatCode="_(&quot;$&quot;* #,##0_);_(&quot;$&quot;* \(#,##0\);_(&quot;$&quot;* &quot;-&quot;_);_(@_)">
                  <c:v>5850</c:v>
                </c:pt>
                <c:pt idx="31" formatCode="_(&quot;$&quot;* #,##0_);_(&quot;$&quot;* \(#,##0\);_(&quot;$&quot;* &quot;-&quot;_);_(@_)">
                  <c:v>5703.75</c:v>
                </c:pt>
                <c:pt idx="32" formatCode="_(&quot;$&quot;* #,##0_);_(&quot;$&quot;* \(#,##0\);_(&quot;$&quot;* &quot;-&quot;_);_(@_)">
                  <c:v>5561.15625</c:v>
                </c:pt>
                <c:pt idx="33" formatCode="_(&quot;$&quot;* #,##0_);_(&quot;$&quot;* \(#,##0\);_(&quot;$&quot;* &quot;-&quot;_);_(@_)">
                  <c:v>5422.1273437499995</c:v>
                </c:pt>
                <c:pt idx="34" formatCode="_(&quot;$&quot;* #,##0_);_(&quot;$&quot;* \(#,##0\);_(&quot;$&quot;* &quot;-&quot;_);_(@_)">
                  <c:v>5286.5741601562495</c:v>
                </c:pt>
                <c:pt idx="35" formatCode="_(&quot;$&quot;* #,##0_);_(&quot;$&quot;* \(#,##0\);_(&quot;$&quot;* &quot;-&quot;_);_(@_)">
                  <c:v>5154.4098061523428</c:v>
                </c:pt>
                <c:pt idx="36" formatCode="_(&quot;$&quot;* #,##0_);_(&quot;$&quot;* \(#,##0\);_(&quot;$&quot;* &quot;-&quot;_);_(@_)">
                  <c:v>5025.5495609985337</c:v>
                </c:pt>
                <c:pt idx="37" formatCode="_(&quot;$&quot;* #,##0_);_(&quot;$&quot;* \(#,##0\);_(&quot;$&quot;* &quot;-&quot;_);_(@_)">
                  <c:v>4899.9108219735699</c:v>
                </c:pt>
                <c:pt idx="38" formatCode="_(&quot;$&quot;* #,##0_);_(&quot;$&quot;* \(#,##0\);_(&quot;$&quot;* &quot;-&quot;_);_(@_)">
                  <c:v>4777.4130514242306</c:v>
                </c:pt>
                <c:pt idx="39" formatCode="_(&quot;$&quot;* #,##0_);_(&quot;$&quot;* \(#,##0\);_(&quot;$&quot;* &quot;-&quot;_);_(@_)">
                  <c:v>4657.9777251386249</c:v>
                </c:pt>
              </c:numCache>
            </c:numRef>
          </c:val>
        </c:ser>
        <c:ser>
          <c:idx val="30"/>
          <c:order val="30"/>
          <c:tx>
            <c:strRef>
              <c:f>'Simple SaaS analysis'!$A$173</c:f>
              <c:strCache>
                <c:ptCount val="1"/>
                <c:pt idx="0">
                  <c:v>Cohort 31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analysis'!$B$173:$AO$173</c:f>
              <c:numCache>
                <c:formatCode>General</c:formatCode>
                <c:ptCount val="40"/>
                <c:pt idx="30" formatCode="_(&quot;$&quot;* #,##0_);_(&quot;$&quot;* \(#,##0\);_(&quot;$&quot;* &quot;-&quot;_);_(@_)">
                  <c:v>6000</c:v>
                </c:pt>
                <c:pt idx="31" formatCode="_(&quot;$&quot;* #,##0_);_(&quot;$&quot;* \(#,##0\);_(&quot;$&quot;* &quot;-&quot;_);_(@_)">
                  <c:v>5850</c:v>
                </c:pt>
                <c:pt idx="32" formatCode="_(&quot;$&quot;* #,##0_);_(&quot;$&quot;* \(#,##0\);_(&quot;$&quot;* &quot;-&quot;_);_(@_)">
                  <c:v>5703.75</c:v>
                </c:pt>
                <c:pt idx="33" formatCode="_(&quot;$&quot;* #,##0_);_(&quot;$&quot;* \(#,##0\);_(&quot;$&quot;* &quot;-&quot;_);_(@_)">
                  <c:v>5561.15625</c:v>
                </c:pt>
                <c:pt idx="34" formatCode="_(&quot;$&quot;* #,##0_);_(&quot;$&quot;* \(#,##0\);_(&quot;$&quot;* &quot;-&quot;_);_(@_)">
                  <c:v>5422.1273437499995</c:v>
                </c:pt>
                <c:pt idx="35" formatCode="_(&quot;$&quot;* #,##0_);_(&quot;$&quot;* \(#,##0\);_(&quot;$&quot;* &quot;-&quot;_);_(@_)">
                  <c:v>5286.5741601562495</c:v>
                </c:pt>
                <c:pt idx="36" formatCode="_(&quot;$&quot;* #,##0_);_(&quot;$&quot;* \(#,##0\);_(&quot;$&quot;* &quot;-&quot;_);_(@_)">
                  <c:v>5154.4098061523428</c:v>
                </c:pt>
                <c:pt idx="37" formatCode="_(&quot;$&quot;* #,##0_);_(&quot;$&quot;* \(#,##0\);_(&quot;$&quot;* &quot;-&quot;_);_(@_)">
                  <c:v>5025.5495609985337</c:v>
                </c:pt>
                <c:pt idx="38" formatCode="_(&quot;$&quot;* #,##0_);_(&quot;$&quot;* \(#,##0\);_(&quot;$&quot;* &quot;-&quot;_);_(@_)">
                  <c:v>4899.9108219735699</c:v>
                </c:pt>
                <c:pt idx="39" formatCode="_(&quot;$&quot;* #,##0_);_(&quot;$&quot;* \(#,##0\);_(&quot;$&quot;* &quot;-&quot;_);_(@_)">
                  <c:v>4777.4130514242306</c:v>
                </c:pt>
              </c:numCache>
            </c:numRef>
          </c:val>
        </c:ser>
        <c:ser>
          <c:idx val="31"/>
          <c:order val="31"/>
          <c:tx>
            <c:strRef>
              <c:f>'Simple SaaS analysis'!$A$174</c:f>
              <c:strCache>
                <c:ptCount val="1"/>
                <c:pt idx="0">
                  <c:v>Cohort 32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analysis'!$B$174:$AO$174</c:f>
              <c:numCache>
                <c:formatCode>General</c:formatCode>
                <c:ptCount val="40"/>
                <c:pt idx="31" formatCode="_(&quot;$&quot;* #,##0_);_(&quot;$&quot;* \(#,##0\);_(&quot;$&quot;* &quot;-&quot;_);_(@_)">
                  <c:v>6000</c:v>
                </c:pt>
                <c:pt idx="32" formatCode="_(&quot;$&quot;* #,##0_);_(&quot;$&quot;* \(#,##0\);_(&quot;$&quot;* &quot;-&quot;_);_(@_)">
                  <c:v>5850</c:v>
                </c:pt>
                <c:pt idx="33" formatCode="_(&quot;$&quot;* #,##0_);_(&quot;$&quot;* \(#,##0\);_(&quot;$&quot;* &quot;-&quot;_);_(@_)">
                  <c:v>5703.75</c:v>
                </c:pt>
                <c:pt idx="34" formatCode="_(&quot;$&quot;* #,##0_);_(&quot;$&quot;* \(#,##0\);_(&quot;$&quot;* &quot;-&quot;_);_(@_)">
                  <c:v>5561.15625</c:v>
                </c:pt>
                <c:pt idx="35" formatCode="_(&quot;$&quot;* #,##0_);_(&quot;$&quot;* \(#,##0\);_(&quot;$&quot;* &quot;-&quot;_);_(@_)">
                  <c:v>5422.1273437499995</c:v>
                </c:pt>
                <c:pt idx="36" formatCode="_(&quot;$&quot;* #,##0_);_(&quot;$&quot;* \(#,##0\);_(&quot;$&quot;* &quot;-&quot;_);_(@_)">
                  <c:v>5286.5741601562495</c:v>
                </c:pt>
                <c:pt idx="37" formatCode="_(&quot;$&quot;* #,##0_);_(&quot;$&quot;* \(#,##0\);_(&quot;$&quot;* &quot;-&quot;_);_(@_)">
                  <c:v>5154.4098061523428</c:v>
                </c:pt>
                <c:pt idx="38" formatCode="_(&quot;$&quot;* #,##0_);_(&quot;$&quot;* \(#,##0\);_(&quot;$&quot;* &quot;-&quot;_);_(@_)">
                  <c:v>5025.5495609985337</c:v>
                </c:pt>
                <c:pt idx="39" formatCode="_(&quot;$&quot;* #,##0_);_(&quot;$&quot;* \(#,##0\);_(&quot;$&quot;* &quot;-&quot;_);_(@_)">
                  <c:v>4899.9108219735699</c:v>
                </c:pt>
              </c:numCache>
            </c:numRef>
          </c:val>
        </c:ser>
        <c:ser>
          <c:idx val="32"/>
          <c:order val="32"/>
          <c:tx>
            <c:strRef>
              <c:f>'Simple SaaS analysis'!$A$175</c:f>
              <c:strCache>
                <c:ptCount val="1"/>
                <c:pt idx="0">
                  <c:v>Cohort 33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analysis'!$B$175:$AO$175</c:f>
              <c:numCache>
                <c:formatCode>General</c:formatCode>
                <c:ptCount val="40"/>
                <c:pt idx="32" formatCode="_(&quot;$&quot;* #,##0_);_(&quot;$&quot;* \(#,##0\);_(&quot;$&quot;* &quot;-&quot;_);_(@_)">
                  <c:v>6000</c:v>
                </c:pt>
                <c:pt idx="33" formatCode="_(&quot;$&quot;* #,##0_);_(&quot;$&quot;* \(#,##0\);_(&quot;$&quot;* &quot;-&quot;_);_(@_)">
                  <c:v>5850</c:v>
                </c:pt>
                <c:pt idx="34" formatCode="_(&quot;$&quot;* #,##0_);_(&quot;$&quot;* \(#,##0\);_(&quot;$&quot;* &quot;-&quot;_);_(@_)">
                  <c:v>5703.75</c:v>
                </c:pt>
                <c:pt idx="35" formatCode="_(&quot;$&quot;* #,##0_);_(&quot;$&quot;* \(#,##0\);_(&quot;$&quot;* &quot;-&quot;_);_(@_)">
                  <c:v>5561.15625</c:v>
                </c:pt>
                <c:pt idx="36" formatCode="_(&quot;$&quot;* #,##0_);_(&quot;$&quot;* \(#,##0\);_(&quot;$&quot;* &quot;-&quot;_);_(@_)">
                  <c:v>5422.1273437499995</c:v>
                </c:pt>
                <c:pt idx="37" formatCode="_(&quot;$&quot;* #,##0_);_(&quot;$&quot;* \(#,##0\);_(&quot;$&quot;* &quot;-&quot;_);_(@_)">
                  <c:v>5286.5741601562495</c:v>
                </c:pt>
                <c:pt idx="38" formatCode="_(&quot;$&quot;* #,##0_);_(&quot;$&quot;* \(#,##0\);_(&quot;$&quot;* &quot;-&quot;_);_(@_)">
                  <c:v>5154.4098061523428</c:v>
                </c:pt>
                <c:pt idx="39" formatCode="_(&quot;$&quot;* #,##0_);_(&quot;$&quot;* \(#,##0\);_(&quot;$&quot;* &quot;-&quot;_);_(@_)">
                  <c:v>5025.5495609985337</c:v>
                </c:pt>
              </c:numCache>
            </c:numRef>
          </c:val>
        </c:ser>
        <c:ser>
          <c:idx val="33"/>
          <c:order val="33"/>
          <c:tx>
            <c:strRef>
              <c:f>'Simple SaaS analysis'!$A$176</c:f>
              <c:strCache>
                <c:ptCount val="1"/>
                <c:pt idx="0">
                  <c:v>Cohort 34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analysis'!$B$176:$AO$176</c:f>
              <c:numCache>
                <c:formatCode>General</c:formatCode>
                <c:ptCount val="40"/>
                <c:pt idx="33" formatCode="_(&quot;$&quot;* #,##0_);_(&quot;$&quot;* \(#,##0\);_(&quot;$&quot;* &quot;-&quot;_);_(@_)">
                  <c:v>6000</c:v>
                </c:pt>
                <c:pt idx="34" formatCode="_(&quot;$&quot;* #,##0_);_(&quot;$&quot;* \(#,##0\);_(&quot;$&quot;* &quot;-&quot;_);_(@_)">
                  <c:v>5850</c:v>
                </c:pt>
                <c:pt idx="35" formatCode="_(&quot;$&quot;* #,##0_);_(&quot;$&quot;* \(#,##0\);_(&quot;$&quot;* &quot;-&quot;_);_(@_)">
                  <c:v>5703.75</c:v>
                </c:pt>
                <c:pt idx="36" formatCode="_(&quot;$&quot;* #,##0_);_(&quot;$&quot;* \(#,##0\);_(&quot;$&quot;* &quot;-&quot;_);_(@_)">
                  <c:v>5561.15625</c:v>
                </c:pt>
                <c:pt idx="37" formatCode="_(&quot;$&quot;* #,##0_);_(&quot;$&quot;* \(#,##0\);_(&quot;$&quot;* &quot;-&quot;_);_(@_)">
                  <c:v>5422.1273437499995</c:v>
                </c:pt>
                <c:pt idx="38" formatCode="_(&quot;$&quot;* #,##0_);_(&quot;$&quot;* \(#,##0\);_(&quot;$&quot;* &quot;-&quot;_);_(@_)">
                  <c:v>5286.5741601562495</c:v>
                </c:pt>
                <c:pt idx="39" formatCode="_(&quot;$&quot;* #,##0_);_(&quot;$&quot;* \(#,##0\);_(&quot;$&quot;* &quot;-&quot;_);_(@_)">
                  <c:v>5154.4098061523428</c:v>
                </c:pt>
              </c:numCache>
            </c:numRef>
          </c:val>
        </c:ser>
        <c:ser>
          <c:idx val="34"/>
          <c:order val="34"/>
          <c:tx>
            <c:strRef>
              <c:f>'Simple SaaS analysis'!$A$177</c:f>
              <c:strCache>
                <c:ptCount val="1"/>
                <c:pt idx="0">
                  <c:v>Cohort 35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analysis'!$B$177:$AO$177</c:f>
              <c:numCache>
                <c:formatCode>General</c:formatCode>
                <c:ptCount val="40"/>
                <c:pt idx="34" formatCode="_(&quot;$&quot;* #,##0_);_(&quot;$&quot;* \(#,##0\);_(&quot;$&quot;* &quot;-&quot;_);_(@_)">
                  <c:v>6000</c:v>
                </c:pt>
                <c:pt idx="35" formatCode="_(&quot;$&quot;* #,##0_);_(&quot;$&quot;* \(#,##0\);_(&quot;$&quot;* &quot;-&quot;_);_(@_)">
                  <c:v>5850</c:v>
                </c:pt>
                <c:pt idx="36" formatCode="_(&quot;$&quot;* #,##0_);_(&quot;$&quot;* \(#,##0\);_(&quot;$&quot;* &quot;-&quot;_);_(@_)">
                  <c:v>5703.75</c:v>
                </c:pt>
                <c:pt idx="37" formatCode="_(&quot;$&quot;* #,##0_);_(&quot;$&quot;* \(#,##0\);_(&quot;$&quot;* &quot;-&quot;_);_(@_)">
                  <c:v>5561.15625</c:v>
                </c:pt>
                <c:pt idx="38" formatCode="_(&quot;$&quot;* #,##0_);_(&quot;$&quot;* \(#,##0\);_(&quot;$&quot;* &quot;-&quot;_);_(@_)">
                  <c:v>5422.1273437499995</c:v>
                </c:pt>
                <c:pt idx="39" formatCode="_(&quot;$&quot;* #,##0_);_(&quot;$&quot;* \(#,##0\);_(&quot;$&quot;* &quot;-&quot;_);_(@_)">
                  <c:v>5286.5741601562495</c:v>
                </c:pt>
              </c:numCache>
            </c:numRef>
          </c:val>
        </c:ser>
        <c:ser>
          <c:idx val="35"/>
          <c:order val="35"/>
          <c:tx>
            <c:strRef>
              <c:f>'Simple SaaS analysis'!$A$178</c:f>
              <c:strCache>
                <c:ptCount val="1"/>
                <c:pt idx="0">
                  <c:v>Cohort 36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analysis'!$B$178:$AO$178</c:f>
              <c:numCache>
                <c:formatCode>General</c:formatCode>
                <c:ptCount val="40"/>
                <c:pt idx="35" formatCode="_(&quot;$&quot;* #,##0_);_(&quot;$&quot;* \(#,##0\);_(&quot;$&quot;* &quot;-&quot;_);_(@_)">
                  <c:v>6000</c:v>
                </c:pt>
                <c:pt idx="36" formatCode="_(&quot;$&quot;* #,##0_);_(&quot;$&quot;* \(#,##0\);_(&quot;$&quot;* &quot;-&quot;_);_(@_)">
                  <c:v>5850</c:v>
                </c:pt>
                <c:pt idx="37" formatCode="_(&quot;$&quot;* #,##0_);_(&quot;$&quot;* \(#,##0\);_(&quot;$&quot;* &quot;-&quot;_);_(@_)">
                  <c:v>5703.75</c:v>
                </c:pt>
                <c:pt idx="38" formatCode="_(&quot;$&quot;* #,##0_);_(&quot;$&quot;* \(#,##0\);_(&quot;$&quot;* &quot;-&quot;_);_(@_)">
                  <c:v>5561.15625</c:v>
                </c:pt>
                <c:pt idx="39" formatCode="_(&quot;$&quot;* #,##0_);_(&quot;$&quot;* \(#,##0\);_(&quot;$&quot;* &quot;-&quot;_);_(@_)">
                  <c:v>5422.1273437499995</c:v>
                </c:pt>
              </c:numCache>
            </c:numRef>
          </c:val>
        </c:ser>
        <c:ser>
          <c:idx val="36"/>
          <c:order val="36"/>
          <c:tx>
            <c:strRef>
              <c:f>'Simple SaaS analysis'!$A$179</c:f>
              <c:strCache>
                <c:ptCount val="1"/>
                <c:pt idx="0">
                  <c:v>Cohort 37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analysis'!$B$179:$AO$179</c:f>
              <c:numCache>
                <c:formatCode>General</c:formatCode>
                <c:ptCount val="40"/>
                <c:pt idx="36" formatCode="_(&quot;$&quot;* #,##0_);_(&quot;$&quot;* \(#,##0\);_(&quot;$&quot;* &quot;-&quot;_);_(@_)">
                  <c:v>6000</c:v>
                </c:pt>
                <c:pt idx="37" formatCode="_(&quot;$&quot;* #,##0_);_(&quot;$&quot;* \(#,##0\);_(&quot;$&quot;* &quot;-&quot;_);_(@_)">
                  <c:v>5850</c:v>
                </c:pt>
                <c:pt idx="38" formatCode="_(&quot;$&quot;* #,##0_);_(&quot;$&quot;* \(#,##0\);_(&quot;$&quot;* &quot;-&quot;_);_(@_)">
                  <c:v>5703.75</c:v>
                </c:pt>
                <c:pt idx="39" formatCode="_(&quot;$&quot;* #,##0_);_(&quot;$&quot;* \(#,##0\);_(&quot;$&quot;* &quot;-&quot;_);_(@_)">
                  <c:v>5561.15625</c:v>
                </c:pt>
              </c:numCache>
            </c:numRef>
          </c:val>
        </c:ser>
        <c:ser>
          <c:idx val="37"/>
          <c:order val="37"/>
          <c:tx>
            <c:strRef>
              <c:f>'Simple SaaS analysis'!$A$180</c:f>
              <c:strCache>
                <c:ptCount val="1"/>
                <c:pt idx="0">
                  <c:v>Cohort 38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analysis'!$B$180:$AO$180</c:f>
              <c:numCache>
                <c:formatCode>General</c:formatCode>
                <c:ptCount val="40"/>
                <c:pt idx="37" formatCode="_(&quot;$&quot;* #,##0_);_(&quot;$&quot;* \(#,##0\);_(&quot;$&quot;* &quot;-&quot;_);_(@_)">
                  <c:v>6000</c:v>
                </c:pt>
                <c:pt idx="38" formatCode="_(&quot;$&quot;* #,##0_);_(&quot;$&quot;* \(#,##0\);_(&quot;$&quot;* &quot;-&quot;_);_(@_)">
                  <c:v>5850</c:v>
                </c:pt>
                <c:pt idx="39" formatCode="_(&quot;$&quot;* #,##0_);_(&quot;$&quot;* \(#,##0\);_(&quot;$&quot;* &quot;-&quot;_);_(@_)">
                  <c:v>5703.75</c:v>
                </c:pt>
              </c:numCache>
            </c:numRef>
          </c:val>
        </c:ser>
        <c:ser>
          <c:idx val="38"/>
          <c:order val="38"/>
          <c:tx>
            <c:strRef>
              <c:f>'Simple SaaS analysis'!$A$181</c:f>
              <c:strCache>
                <c:ptCount val="1"/>
                <c:pt idx="0">
                  <c:v>Cohort 39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analysis'!$B$181:$AO$181</c:f>
              <c:numCache>
                <c:formatCode>General</c:formatCode>
                <c:ptCount val="40"/>
                <c:pt idx="38" formatCode="_(&quot;$&quot;* #,##0_);_(&quot;$&quot;* \(#,##0\);_(&quot;$&quot;* &quot;-&quot;_);_(@_)">
                  <c:v>6000</c:v>
                </c:pt>
                <c:pt idx="39" formatCode="_(&quot;$&quot;* #,##0_);_(&quot;$&quot;* \(#,##0\);_(&quot;$&quot;* &quot;-&quot;_);_(@_)">
                  <c:v>5850</c:v>
                </c:pt>
              </c:numCache>
            </c:numRef>
          </c:val>
        </c:ser>
        <c:ser>
          <c:idx val="39"/>
          <c:order val="39"/>
          <c:tx>
            <c:strRef>
              <c:f>'Simple SaaS analysis'!$A$182</c:f>
              <c:strCache>
                <c:ptCount val="1"/>
                <c:pt idx="0">
                  <c:v>Cohort 40</c:v>
                </c:pt>
              </c:strCache>
            </c:strRef>
          </c:tx>
          <c:cat>
            <c:strRef>
              <c:f>'Simple SaaS analysis'!$B$142:$AO$142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analysis'!$B$182:$AO$182</c:f>
              <c:numCache>
                <c:formatCode>General</c:formatCode>
                <c:ptCount val="40"/>
                <c:pt idx="39" formatCode="_(&quot;$&quot;* #,##0_);_(&quot;$&quot;* \(#,##0\);_(&quot;$&quot;* &quot;-&quot;_);_(@_)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06512"/>
        <c:axId val="309406904"/>
      </c:areaChart>
      <c:catAx>
        <c:axId val="30940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406904"/>
        <c:crosses val="autoZero"/>
        <c:auto val="1"/>
        <c:lblAlgn val="ctr"/>
        <c:lblOffset val="100"/>
        <c:noMultiLvlLbl val="0"/>
      </c:catAx>
      <c:valAx>
        <c:axId val="3094069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3094065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Impact of Faster Growth on P&amp;L/Cash Flow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SaaS analysis'!$A$67</c:f>
              <c:strCache>
                <c:ptCount val="1"/>
                <c:pt idx="0">
                  <c:v>Growth Rate: 2 more custs per mnth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analysis'!$B$66:$BI$66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analysis'!$B$67:$BI$67</c:f>
              <c:numCache>
                <c:formatCode>_("$"* #,##0_);_("$"* \(#,##0\);_("$"* "-"_);_(@_)</c:formatCode>
                <c:ptCount val="60"/>
                <c:pt idx="0">
                  <c:v>-55200</c:v>
                </c:pt>
                <c:pt idx="1">
                  <c:v>-116640</c:v>
                </c:pt>
                <c:pt idx="2">
                  <c:v>-183840</c:v>
                </c:pt>
                <c:pt idx="3">
                  <c:v>-255840</c:v>
                </c:pt>
                <c:pt idx="4">
                  <c:v>-331680</c:v>
                </c:pt>
                <c:pt idx="5">
                  <c:v>-410880</c:v>
                </c:pt>
                <c:pt idx="6">
                  <c:v>-492480</c:v>
                </c:pt>
                <c:pt idx="7">
                  <c:v>-576000</c:v>
                </c:pt>
                <c:pt idx="8">
                  <c:v>-660480</c:v>
                </c:pt>
                <c:pt idx="9">
                  <c:v>-745440</c:v>
                </c:pt>
                <c:pt idx="10">
                  <c:v>-829920</c:v>
                </c:pt>
                <c:pt idx="11">
                  <c:v>-913440</c:v>
                </c:pt>
                <c:pt idx="12">
                  <c:v>-995520</c:v>
                </c:pt>
                <c:pt idx="13">
                  <c:v>-1075200</c:v>
                </c:pt>
                <c:pt idx="14">
                  <c:v>-1152000</c:v>
                </c:pt>
                <c:pt idx="15">
                  <c:v>-1225440</c:v>
                </c:pt>
                <c:pt idx="16">
                  <c:v>-1295040</c:v>
                </c:pt>
                <c:pt idx="17">
                  <c:v>-1360320</c:v>
                </c:pt>
                <c:pt idx="18">
                  <c:v>-1420320</c:v>
                </c:pt>
                <c:pt idx="19">
                  <c:v>-1474560</c:v>
                </c:pt>
                <c:pt idx="20">
                  <c:v>-1522560</c:v>
                </c:pt>
                <c:pt idx="21">
                  <c:v>-1563840</c:v>
                </c:pt>
                <c:pt idx="22">
                  <c:v>-1597920</c:v>
                </c:pt>
                <c:pt idx="23">
                  <c:v>-1624320</c:v>
                </c:pt>
                <c:pt idx="24">
                  <c:v>-1642560</c:v>
                </c:pt>
                <c:pt idx="25">
                  <c:v>-1652160</c:v>
                </c:pt>
                <c:pt idx="26">
                  <c:v>-1652640</c:v>
                </c:pt>
                <c:pt idx="27">
                  <c:v>-1643520</c:v>
                </c:pt>
                <c:pt idx="28">
                  <c:v>-1624320</c:v>
                </c:pt>
                <c:pt idx="29">
                  <c:v>-1595040</c:v>
                </c:pt>
                <c:pt idx="30">
                  <c:v>-1555200</c:v>
                </c:pt>
                <c:pt idx="31">
                  <c:v>-1504320</c:v>
                </c:pt>
                <c:pt idx="32">
                  <c:v>-1441920</c:v>
                </c:pt>
                <c:pt idx="33">
                  <c:v>-1367520</c:v>
                </c:pt>
                <c:pt idx="34">
                  <c:v>-1281120</c:v>
                </c:pt>
                <c:pt idx="35">
                  <c:v>-1182240</c:v>
                </c:pt>
                <c:pt idx="36">
                  <c:v>-1070400</c:v>
                </c:pt>
                <c:pt idx="37">
                  <c:v>-945120</c:v>
                </c:pt>
                <c:pt idx="38">
                  <c:v>-806400</c:v>
                </c:pt>
                <c:pt idx="39">
                  <c:v>-653760</c:v>
                </c:pt>
                <c:pt idx="40">
                  <c:v>-486720</c:v>
                </c:pt>
                <c:pt idx="41">
                  <c:v>-305280</c:v>
                </c:pt>
                <c:pt idx="42">
                  <c:v>-108960</c:v>
                </c:pt>
                <c:pt idx="43">
                  <c:v>102240</c:v>
                </c:pt>
                <c:pt idx="44">
                  <c:v>328800</c:v>
                </c:pt>
                <c:pt idx="45">
                  <c:v>571200</c:v>
                </c:pt>
                <c:pt idx="46">
                  <c:v>829440</c:v>
                </c:pt>
                <c:pt idx="47">
                  <c:v>1104000</c:v>
                </c:pt>
                <c:pt idx="48">
                  <c:v>1394880</c:v>
                </c:pt>
                <c:pt idx="49">
                  <c:v>1702560</c:v>
                </c:pt>
                <c:pt idx="50">
                  <c:v>2027040</c:v>
                </c:pt>
                <c:pt idx="51">
                  <c:v>2368800</c:v>
                </c:pt>
                <c:pt idx="52">
                  <c:v>2727840</c:v>
                </c:pt>
                <c:pt idx="53">
                  <c:v>3104640</c:v>
                </c:pt>
                <c:pt idx="54">
                  <c:v>3499200</c:v>
                </c:pt>
                <c:pt idx="55">
                  <c:v>3912000</c:v>
                </c:pt>
                <c:pt idx="56">
                  <c:v>4343040</c:v>
                </c:pt>
                <c:pt idx="57">
                  <c:v>4792320</c:v>
                </c:pt>
                <c:pt idx="58">
                  <c:v>5260320</c:v>
                </c:pt>
                <c:pt idx="59">
                  <c:v>5747040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SaaS analysis'!$A$68</c:f>
              <c:strCache>
                <c:ptCount val="1"/>
                <c:pt idx="0">
                  <c:v>Growth Rate: 5 more custs per mnth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analysis'!$B$66:$BI$66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analysis'!$B$68:$BI$68</c:f>
              <c:numCache>
                <c:formatCode>_("$"* #,##0_);_("$"* \(#,##0\);_("$"* "-"_);_(@_)</c:formatCode>
                <c:ptCount val="60"/>
                <c:pt idx="0">
                  <c:v>-55200</c:v>
                </c:pt>
                <c:pt idx="1">
                  <c:v>-133200</c:v>
                </c:pt>
                <c:pt idx="2">
                  <c:v>-232080</c:v>
                </c:pt>
                <c:pt idx="3">
                  <c:v>-349440</c:v>
                </c:pt>
                <c:pt idx="4">
                  <c:v>-483360</c:v>
                </c:pt>
                <c:pt idx="5">
                  <c:v>-631440</c:v>
                </c:pt>
                <c:pt idx="6">
                  <c:v>-791760</c:v>
                </c:pt>
                <c:pt idx="7">
                  <c:v>-962400</c:v>
                </c:pt>
                <c:pt idx="8">
                  <c:v>-1141440</c:v>
                </c:pt>
                <c:pt idx="9">
                  <c:v>-1326960</c:v>
                </c:pt>
                <c:pt idx="10">
                  <c:v>-1517520</c:v>
                </c:pt>
                <c:pt idx="11">
                  <c:v>-1711200</c:v>
                </c:pt>
                <c:pt idx="12">
                  <c:v>-1906080</c:v>
                </c:pt>
                <c:pt idx="13">
                  <c:v>-2100720</c:v>
                </c:pt>
                <c:pt idx="14">
                  <c:v>-2293200</c:v>
                </c:pt>
                <c:pt idx="15">
                  <c:v>-2482080</c:v>
                </c:pt>
                <c:pt idx="16">
                  <c:v>-2665920</c:v>
                </c:pt>
                <c:pt idx="17">
                  <c:v>-2843280</c:v>
                </c:pt>
                <c:pt idx="18">
                  <c:v>-3012240</c:v>
                </c:pt>
                <c:pt idx="19">
                  <c:v>-3171360</c:v>
                </c:pt>
                <c:pt idx="20">
                  <c:v>-3319680</c:v>
                </c:pt>
                <c:pt idx="21">
                  <c:v>-3455760</c:v>
                </c:pt>
                <c:pt idx="22">
                  <c:v>-3578160</c:v>
                </c:pt>
                <c:pt idx="23">
                  <c:v>-3685440</c:v>
                </c:pt>
                <c:pt idx="24">
                  <c:v>-3776160</c:v>
                </c:pt>
                <c:pt idx="25">
                  <c:v>-3849360</c:v>
                </c:pt>
                <c:pt idx="26">
                  <c:v>-3903600</c:v>
                </c:pt>
                <c:pt idx="27">
                  <c:v>-3937920</c:v>
                </c:pt>
                <c:pt idx="28">
                  <c:v>-3951360</c:v>
                </c:pt>
                <c:pt idx="29">
                  <c:v>-3942480</c:v>
                </c:pt>
                <c:pt idx="30">
                  <c:v>-3910320</c:v>
                </c:pt>
                <c:pt idx="31">
                  <c:v>-3853920</c:v>
                </c:pt>
                <c:pt idx="32">
                  <c:v>-3772320</c:v>
                </c:pt>
                <c:pt idx="33">
                  <c:v>-3664080</c:v>
                </c:pt>
                <c:pt idx="34">
                  <c:v>-3528240</c:v>
                </c:pt>
                <c:pt idx="35">
                  <c:v>-3363840</c:v>
                </c:pt>
                <c:pt idx="36">
                  <c:v>-3169920</c:v>
                </c:pt>
                <c:pt idx="37">
                  <c:v>-2945520</c:v>
                </c:pt>
                <c:pt idx="38">
                  <c:v>-2690160</c:v>
                </c:pt>
                <c:pt idx="39">
                  <c:v>-2402880</c:v>
                </c:pt>
                <c:pt idx="40">
                  <c:v>-2082720</c:v>
                </c:pt>
                <c:pt idx="41">
                  <c:v>-1728720</c:v>
                </c:pt>
                <c:pt idx="42">
                  <c:v>-1340400</c:v>
                </c:pt>
                <c:pt idx="43">
                  <c:v>-916800</c:v>
                </c:pt>
                <c:pt idx="44">
                  <c:v>-456960</c:v>
                </c:pt>
                <c:pt idx="45">
                  <c:v>39600</c:v>
                </c:pt>
                <c:pt idx="46">
                  <c:v>573840</c:v>
                </c:pt>
                <c:pt idx="47">
                  <c:v>1146240</c:v>
                </c:pt>
                <c:pt idx="48">
                  <c:v>1757760</c:v>
                </c:pt>
                <c:pt idx="49">
                  <c:v>2408880</c:v>
                </c:pt>
                <c:pt idx="50">
                  <c:v>3100080</c:v>
                </c:pt>
                <c:pt idx="51">
                  <c:v>3832320</c:v>
                </c:pt>
                <c:pt idx="52">
                  <c:v>4606080</c:v>
                </c:pt>
                <c:pt idx="53">
                  <c:v>5421840</c:v>
                </c:pt>
                <c:pt idx="54">
                  <c:v>6280560</c:v>
                </c:pt>
                <c:pt idx="55">
                  <c:v>7182720</c:v>
                </c:pt>
                <c:pt idx="56">
                  <c:v>8128800</c:v>
                </c:pt>
                <c:pt idx="57">
                  <c:v>9119280</c:v>
                </c:pt>
                <c:pt idx="58">
                  <c:v>10154640</c:v>
                </c:pt>
                <c:pt idx="59">
                  <c:v>11235360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SaaS analysis'!$A$69</c:f>
              <c:strCache>
                <c:ptCount val="1"/>
                <c:pt idx="0">
                  <c:v>Growth Rate: 10 more custs per mnth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analysis'!$B$66:$BI$66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analysis'!$B$69:$BI$69</c:f>
              <c:numCache>
                <c:formatCode>_("$"* #,##0_);_("$"* \(#,##0\);_("$"* "-"_);_(@_)</c:formatCode>
                <c:ptCount val="60"/>
                <c:pt idx="0">
                  <c:v>-55200</c:v>
                </c:pt>
                <c:pt idx="1">
                  <c:v>-160800</c:v>
                </c:pt>
                <c:pt idx="2">
                  <c:v>-312480</c:v>
                </c:pt>
                <c:pt idx="3">
                  <c:v>-505440</c:v>
                </c:pt>
                <c:pt idx="4">
                  <c:v>-735360</c:v>
                </c:pt>
                <c:pt idx="5">
                  <c:v>-998400</c:v>
                </c:pt>
                <c:pt idx="6">
                  <c:v>-1290240</c:v>
                </c:pt>
                <c:pt idx="7">
                  <c:v>-1607040</c:v>
                </c:pt>
                <c:pt idx="8">
                  <c:v>-1944960</c:v>
                </c:pt>
                <c:pt idx="9">
                  <c:v>-2300160</c:v>
                </c:pt>
                <c:pt idx="10">
                  <c:v>-2668800</c:v>
                </c:pt>
                <c:pt idx="11">
                  <c:v>-3047040</c:v>
                </c:pt>
                <c:pt idx="12">
                  <c:v>-3431520</c:v>
                </c:pt>
                <c:pt idx="13">
                  <c:v>-3818880</c:v>
                </c:pt>
                <c:pt idx="14">
                  <c:v>-4205760</c:v>
                </c:pt>
                <c:pt idx="15">
                  <c:v>-4588800</c:v>
                </c:pt>
                <c:pt idx="16">
                  <c:v>-4964640</c:v>
                </c:pt>
                <c:pt idx="17">
                  <c:v>-5330400</c:v>
                </c:pt>
                <c:pt idx="18">
                  <c:v>-5682720</c:v>
                </c:pt>
                <c:pt idx="19">
                  <c:v>-6018720</c:v>
                </c:pt>
                <c:pt idx="20">
                  <c:v>-6335520</c:v>
                </c:pt>
                <c:pt idx="21">
                  <c:v>-6630240</c:v>
                </c:pt>
                <c:pt idx="22">
                  <c:v>-6900000</c:v>
                </c:pt>
                <c:pt idx="23">
                  <c:v>-7142400</c:v>
                </c:pt>
                <c:pt idx="24">
                  <c:v>-7354560</c:v>
                </c:pt>
                <c:pt idx="25">
                  <c:v>-7534080</c:v>
                </c:pt>
                <c:pt idx="26">
                  <c:v>-7678560</c:v>
                </c:pt>
                <c:pt idx="27">
                  <c:v>-7785600</c:v>
                </c:pt>
                <c:pt idx="28">
                  <c:v>-7852800</c:v>
                </c:pt>
                <c:pt idx="29">
                  <c:v>-7877760</c:v>
                </c:pt>
                <c:pt idx="30">
                  <c:v>-7858080</c:v>
                </c:pt>
                <c:pt idx="31">
                  <c:v>-7791840</c:v>
                </c:pt>
                <c:pt idx="32">
                  <c:v>-7676640</c:v>
                </c:pt>
                <c:pt idx="33">
                  <c:v>-7510560</c:v>
                </c:pt>
                <c:pt idx="34">
                  <c:v>-7291680</c:v>
                </c:pt>
                <c:pt idx="35">
                  <c:v>-7018080</c:v>
                </c:pt>
                <c:pt idx="36">
                  <c:v>-6687840</c:v>
                </c:pt>
                <c:pt idx="37">
                  <c:v>-6299040</c:v>
                </c:pt>
                <c:pt idx="38">
                  <c:v>-5849760</c:v>
                </c:pt>
                <c:pt idx="39">
                  <c:v>-5338080</c:v>
                </c:pt>
                <c:pt idx="40">
                  <c:v>-4762560</c:v>
                </c:pt>
                <c:pt idx="41">
                  <c:v>-4121280</c:v>
                </c:pt>
                <c:pt idx="42">
                  <c:v>-3412800</c:v>
                </c:pt>
                <c:pt idx="43">
                  <c:v>-2635200</c:v>
                </c:pt>
                <c:pt idx="44">
                  <c:v>-1787040</c:v>
                </c:pt>
                <c:pt idx="45">
                  <c:v>-866880</c:v>
                </c:pt>
                <c:pt idx="46">
                  <c:v>126720</c:v>
                </c:pt>
                <c:pt idx="47">
                  <c:v>1195200</c:v>
                </c:pt>
                <c:pt idx="48">
                  <c:v>2340000</c:v>
                </c:pt>
                <c:pt idx="49">
                  <c:v>3562560</c:v>
                </c:pt>
                <c:pt idx="50">
                  <c:v>4864320</c:v>
                </c:pt>
                <c:pt idx="51">
                  <c:v>6246720</c:v>
                </c:pt>
                <c:pt idx="52">
                  <c:v>7710720</c:v>
                </c:pt>
                <c:pt idx="53">
                  <c:v>9257760</c:v>
                </c:pt>
                <c:pt idx="54">
                  <c:v>10889280</c:v>
                </c:pt>
                <c:pt idx="55">
                  <c:v>12606240</c:v>
                </c:pt>
                <c:pt idx="56">
                  <c:v>14410080</c:v>
                </c:pt>
                <c:pt idx="57">
                  <c:v>16301760</c:v>
                </c:pt>
                <c:pt idx="58">
                  <c:v>18282240</c:v>
                </c:pt>
                <c:pt idx="59">
                  <c:v>20352480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14440"/>
        <c:axId val="431812872"/>
      </c:lineChart>
      <c:catAx>
        <c:axId val="4318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2872"/>
        <c:crosses val="autoZero"/>
        <c:auto val="1"/>
        <c:lblAlgn val="ctr"/>
        <c:lblOffset val="100"/>
        <c:noMultiLvlLbl val="0"/>
      </c:catAx>
      <c:valAx>
        <c:axId val="4318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Upfront</a:t>
            </a:r>
            <a:r>
              <a:rPr lang="en-US" baseline="0"/>
              <a:t> </a:t>
            </a:r>
            <a:r>
              <a:rPr lang="en-US"/>
              <a:t>Licensed Software</a:t>
            </a:r>
            <a:r>
              <a:rPr lang="en-US" baseline="0"/>
              <a:t> - Cash Flow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'Licensed software'!$A$3</c:f>
              <c:strCache>
                <c:ptCount val="1"/>
                <c:pt idx="0">
                  <c:v>Cost to Acquire (CAC)</c:v>
                </c:pt>
              </c:strCache>
            </c:strRef>
          </c:tx>
          <c:invertIfNegative val="0"/>
          <c:cat>
            <c:strRef>
              <c:f>'Licensed software'!$B$2:$C$2</c:f>
              <c:strCache>
                <c:ptCount val="2"/>
                <c:pt idx="0">
                  <c:v>Month 1</c:v>
                </c:pt>
                <c:pt idx="1">
                  <c:v>Month 2</c:v>
                </c:pt>
              </c:strCache>
            </c:strRef>
          </c:cat>
          <c:val>
            <c:numRef>
              <c:f>'Licensed software'!$B$3:$B$3</c:f>
              <c:numCache>
                <c:formatCode>_("$"* #,##0_);_("$"* \(#,##0\);_("$"* "-"_);_(@_)</c:formatCode>
                <c:ptCount val="1"/>
                <c:pt idx="0">
                  <c:v>-6000</c:v>
                </c:pt>
              </c:numCache>
            </c:numRef>
          </c:val>
        </c:ser>
        <c:ser>
          <c:idx val="1"/>
          <c:order val="1"/>
          <c:tx>
            <c:strRef>
              <c:f>'Licensed software'!$A$4</c:f>
              <c:strCache>
                <c:ptCount val="1"/>
                <c:pt idx="0">
                  <c:v>License Revenue</c:v>
                </c:pt>
              </c:strCache>
            </c:strRef>
          </c:tx>
          <c:invertIfNegative val="0"/>
          <c:cat>
            <c:strRef>
              <c:f>'Licensed software'!$B$2:$C$2</c:f>
              <c:strCache>
                <c:ptCount val="2"/>
                <c:pt idx="0">
                  <c:v>Month 1</c:v>
                </c:pt>
                <c:pt idx="1">
                  <c:v>Month 2</c:v>
                </c:pt>
              </c:strCache>
            </c:strRef>
          </c:cat>
          <c:val>
            <c:numRef>
              <c:f>'Licensed software'!$B$4:$C$4</c:f>
              <c:numCache>
                <c:formatCode>_("$"* #,##0_);_("$"* \(#,##0\);_("$"* "-"_);_(@_)</c:formatCode>
                <c:ptCount val="2"/>
                <c:pt idx="1">
                  <c:v>18000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9404552"/>
        <c:axId val="307141080"/>
      </c:barChart>
      <c:catAx>
        <c:axId val="30940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7141080"/>
        <c:crosses val="autoZero"/>
        <c:auto val="1"/>
        <c:lblAlgn val="ctr"/>
        <c:lblOffset val="100"/>
        <c:noMultiLvlLbl val="0"/>
      </c:catAx>
      <c:valAx>
        <c:axId val="3071410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30940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Customer</a:t>
            </a:r>
            <a:r>
              <a:rPr lang="en-US" baseline="0"/>
              <a:t> - </a:t>
            </a:r>
            <a:r>
              <a:rPr lang="en-US"/>
              <a:t>Cumulative 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analysis'!$A$26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analysis'!$B$22:$S$22</c:f>
              <c:strCache>
                <c:ptCount val="1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</c:strCache>
            </c:strRef>
          </c:cat>
          <c:val>
            <c:numRef>
              <c:f>'Simple SaaS analysis'!$B$26:$S$26</c:f>
              <c:numCache>
                <c:formatCode>_("$"* #,##0_);_("$"* \(#,##0\);_("$"* "-"_);_(@_)</c:formatCode>
                <c:ptCount val="18"/>
                <c:pt idx="0">
                  <c:v>-6000</c:v>
                </c:pt>
                <c:pt idx="1">
                  <c:v>-5520</c:v>
                </c:pt>
                <c:pt idx="2">
                  <c:v>-5040</c:v>
                </c:pt>
                <c:pt idx="3">
                  <c:v>-4560</c:v>
                </c:pt>
                <c:pt idx="4">
                  <c:v>-4080</c:v>
                </c:pt>
                <c:pt idx="5">
                  <c:v>-3600</c:v>
                </c:pt>
                <c:pt idx="6">
                  <c:v>-3120</c:v>
                </c:pt>
                <c:pt idx="7">
                  <c:v>-2640</c:v>
                </c:pt>
                <c:pt idx="8">
                  <c:v>-2160</c:v>
                </c:pt>
                <c:pt idx="9">
                  <c:v>-1680</c:v>
                </c:pt>
                <c:pt idx="10">
                  <c:v>-1200</c:v>
                </c:pt>
                <c:pt idx="11">
                  <c:v>-720</c:v>
                </c:pt>
                <c:pt idx="12">
                  <c:v>-240</c:v>
                </c:pt>
                <c:pt idx="13">
                  <c:v>240</c:v>
                </c:pt>
                <c:pt idx="14">
                  <c:v>720</c:v>
                </c:pt>
                <c:pt idx="15">
                  <c:v>1200</c:v>
                </c:pt>
                <c:pt idx="16">
                  <c:v>1680</c:v>
                </c:pt>
                <c:pt idx="17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41472"/>
        <c:axId val="307143040"/>
      </c:barChart>
      <c:catAx>
        <c:axId val="3071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143040"/>
        <c:crosses val="autoZero"/>
        <c:auto val="1"/>
        <c:lblAlgn val="ctr"/>
        <c:lblOffset val="100"/>
        <c:noMultiLvlLbl val="0"/>
      </c:catAx>
      <c:valAx>
        <c:axId val="30714304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3071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9</xdr:col>
      <xdr:colOff>266700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42</xdr:row>
      <xdr:rowOff>21431</xdr:rowOff>
    </xdr:from>
    <xdr:to>
      <xdr:col>4</xdr:col>
      <xdr:colOff>619125</xdr:colOff>
      <xdr:row>62</xdr:row>
      <xdr:rowOff>97631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41</xdr:row>
      <xdr:rowOff>185737</xdr:rowOff>
    </xdr:from>
    <xdr:to>
      <xdr:col>10</xdr:col>
      <xdr:colOff>219075</xdr:colOff>
      <xdr:row>62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390526</xdr:colOff>
      <xdr:row>107</xdr:row>
      <xdr:rowOff>157162</xdr:rowOff>
    </xdr:from>
    <xdr:to>
      <xdr:col>2</xdr:col>
      <xdr:colOff>628650</xdr:colOff>
      <xdr:row>131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809625</xdr:colOff>
      <xdr:row>178</xdr:row>
      <xdr:rowOff>9524</xdr:rowOff>
    </xdr:from>
    <xdr:to>
      <xdr:col>3</xdr:col>
      <xdr:colOff>685800</xdr:colOff>
      <xdr:row>202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70</xdr:row>
      <xdr:rowOff>9525</xdr:rowOff>
    </xdr:from>
    <xdr:to>
      <xdr:col>4</xdr:col>
      <xdr:colOff>47625</xdr:colOff>
      <xdr:row>98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695325</xdr:colOff>
      <xdr:row>152</xdr:row>
      <xdr:rowOff>0</xdr:rowOff>
    </xdr:from>
    <xdr:to>
      <xdr:col>8</xdr:col>
      <xdr:colOff>437346</xdr:colOff>
      <xdr:row>177</xdr:row>
      <xdr:rowOff>4985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24400" y="29546550"/>
          <a:ext cx="3913971" cy="4767485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152</xdr:row>
      <xdr:rowOff>0</xdr:rowOff>
    </xdr:from>
    <xdr:to>
      <xdr:col>3</xdr:col>
      <xdr:colOff>684996</xdr:colOff>
      <xdr:row>177</xdr:row>
      <xdr:rowOff>4985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0100" y="29546550"/>
          <a:ext cx="3913971" cy="4767485"/>
        </a:xfrm>
        <a:prstGeom prst="rect">
          <a:avLst/>
        </a:prstGeom>
      </xdr:spPr>
    </xdr:pic>
    <xdr:clientData/>
  </xdr:twoCellAnchor>
  <xdr:twoCellAnchor>
    <xdr:from>
      <xdr:col>5</xdr:col>
      <xdr:colOff>628650</xdr:colOff>
      <xdr:row>182</xdr:row>
      <xdr:rowOff>47624</xdr:rowOff>
    </xdr:from>
    <xdr:to>
      <xdr:col>9</xdr:col>
      <xdr:colOff>304800</xdr:colOff>
      <xdr:row>188</xdr:row>
      <xdr:rowOff>95249</xdr:rowOff>
    </xdr:to>
    <xdr:sp macro="" textlink="">
      <xdr:nvSpPr>
        <xdr:cNvPr id="15" name="Rounded Rectangle 14"/>
        <xdr:cNvSpPr/>
      </xdr:nvSpPr>
      <xdr:spPr>
        <a:xfrm>
          <a:off x="6219825" y="35309174"/>
          <a:ext cx="3200400" cy="1190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Note:</a:t>
          </a:r>
          <a:r>
            <a:rPr lang="en-US" sz="1400" baseline="0"/>
            <a:t> this chart is live and will change if you alter the Churn rate in the model. the other two graphs above show fixed churn values, so will not update.</a:t>
          </a:r>
          <a:endParaRPr lang="en-US" sz="1400"/>
        </a:p>
      </xdr:txBody>
    </xdr:sp>
    <xdr:clientData/>
  </xdr:twoCellAnchor>
  <xdr:twoCellAnchor>
    <xdr:from>
      <xdr:col>4</xdr:col>
      <xdr:colOff>114300</xdr:colOff>
      <xdr:row>184</xdr:row>
      <xdr:rowOff>123825</xdr:rowOff>
    </xdr:from>
    <xdr:to>
      <xdr:col>5</xdr:col>
      <xdr:colOff>533400</xdr:colOff>
      <xdr:row>186</xdr:row>
      <xdr:rowOff>0</xdr:rowOff>
    </xdr:to>
    <xdr:sp macro="" textlink="">
      <xdr:nvSpPr>
        <xdr:cNvPr id="16" name="Left Arrow 15"/>
        <xdr:cNvSpPr/>
      </xdr:nvSpPr>
      <xdr:spPr>
        <a:xfrm>
          <a:off x="4924425" y="35766375"/>
          <a:ext cx="1200150" cy="2571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0.12917</cdr:x>
      <cdr:y>0.36286</cdr:y>
    </cdr:from>
    <cdr:to>
      <cdr:x>0.75208</cdr:x>
      <cdr:y>0.91143</cdr:y>
    </cdr:to>
    <cdr:sp macro="" textlink="">
      <cdr:nvSpPr>
        <cdr:cNvPr id="3" name="Rounded Rectangle 2"/>
        <cdr:cNvSpPr/>
      </cdr:nvSpPr>
      <cdr:spPr>
        <a:xfrm xmlns:a="http://schemas.openxmlformats.org/drawingml/2006/main">
          <a:off x="590565" y="1209675"/>
          <a:ext cx="2847960" cy="1828805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0.3125</cdr:x>
      <cdr:y>0.77614</cdr:y>
    </cdr:from>
    <cdr:to>
      <cdr:x>0.67085</cdr:x>
      <cdr:y>0.86957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28750" y="2587461"/>
          <a:ext cx="1638376" cy="31147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txBody>
        <a:bodyPr xmlns:a="http://schemas.openxmlformats.org/drawingml/2006/main" vertOverflow="clip" horzOverflow="clip" wrap="none" lIns="91440" rtlCol="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Negative Cash Flow</a:t>
          </a:r>
          <a:endParaRPr lang="en-US" sz="14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7</xdr:row>
      <xdr:rowOff>23812</xdr:rowOff>
    </xdr:from>
    <xdr:to>
      <xdr:col>7</xdr:col>
      <xdr:colOff>38438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63398</xdr:colOff>
      <xdr:row>13</xdr:row>
      <xdr:rowOff>142875</xdr:rowOff>
    </xdr:from>
    <xdr:to>
      <xdr:col>6</xdr:col>
      <xdr:colOff>451104</xdr:colOff>
      <xdr:row>21</xdr:row>
      <xdr:rowOff>67284</xdr:rowOff>
    </xdr:to>
    <xdr:sp macro="" textlink="">
      <xdr:nvSpPr>
        <xdr:cNvPr id="2" name="Freeform 1"/>
        <xdr:cNvSpPr/>
      </xdr:nvSpPr>
      <xdr:spPr>
        <a:xfrm>
          <a:off x="1892198" y="2619375"/>
          <a:ext cx="2216506" cy="1448409"/>
        </a:xfrm>
        <a:custGeom>
          <a:avLst/>
          <a:gdLst>
            <a:gd name="connsiteX0" fmla="*/ 0 w 2216506"/>
            <a:gd name="connsiteY0" fmla="*/ 0 h 1448409"/>
            <a:gd name="connsiteX1" fmla="*/ 2209190 w 2216506"/>
            <a:gd name="connsiteY1" fmla="*/ 0 h 1448409"/>
            <a:gd name="connsiteX2" fmla="*/ 2216506 w 2216506"/>
            <a:gd name="connsiteY2" fmla="*/ 358444 h 1448409"/>
            <a:gd name="connsiteX3" fmla="*/ 0 w 2216506"/>
            <a:gd name="connsiteY3" fmla="*/ 1448409 h 1448409"/>
            <a:gd name="connsiteX0" fmla="*/ 0 w 2216506"/>
            <a:gd name="connsiteY0" fmla="*/ 0 h 1448409"/>
            <a:gd name="connsiteX1" fmla="*/ 2209190 w 2216506"/>
            <a:gd name="connsiteY1" fmla="*/ 0 h 1448409"/>
            <a:gd name="connsiteX2" fmla="*/ 2216506 w 2216506"/>
            <a:gd name="connsiteY2" fmla="*/ 358444 h 1448409"/>
            <a:gd name="connsiteX3" fmla="*/ 0 w 2216506"/>
            <a:gd name="connsiteY3" fmla="*/ 1448409 h 1448409"/>
            <a:gd name="connsiteX4" fmla="*/ 0 w 2216506"/>
            <a:gd name="connsiteY4" fmla="*/ 0 h 1448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16506" h="1448409">
              <a:moveTo>
                <a:pt x="0" y="0"/>
              </a:moveTo>
              <a:lnTo>
                <a:pt x="2209190" y="0"/>
              </a:lnTo>
              <a:lnTo>
                <a:pt x="2216506" y="358444"/>
              </a:lnTo>
              <a:lnTo>
                <a:pt x="0" y="1448409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9</xdr:col>
      <xdr:colOff>304800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18287</xdr:colOff>
      <xdr:row>9</xdr:row>
      <xdr:rowOff>87401</xdr:rowOff>
    </xdr:from>
    <xdr:to>
      <xdr:col>8</xdr:col>
      <xdr:colOff>142646</xdr:colOff>
      <xdr:row>11</xdr:row>
      <xdr:rowOff>79477</xdr:rowOff>
    </xdr:to>
    <xdr:sp macro="" textlink="">
      <xdr:nvSpPr>
        <xdr:cNvPr id="4" name="Line Callout 2 3"/>
        <xdr:cNvSpPr/>
      </xdr:nvSpPr>
      <xdr:spPr>
        <a:xfrm>
          <a:off x="3066287" y="1801901"/>
          <a:ext cx="1953159" cy="373076"/>
        </a:xfrm>
        <a:prstGeom prst="borderCallout2">
          <a:avLst>
            <a:gd name="adj1" fmla="val 18750"/>
            <a:gd name="adj2" fmla="val 2903"/>
            <a:gd name="adj3" fmla="val 18750"/>
            <a:gd name="adj4" fmla="val -16667"/>
            <a:gd name="adj5" fmla="val 218382"/>
            <a:gd name="adj6" fmla="val -32435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Cash Flow Trough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2"/>
  <sheetViews>
    <sheetView tabSelected="1" zoomScaleNormal="100" workbookViewId="0">
      <selection activeCell="B7" sqref="B7"/>
    </sheetView>
  </sheetViews>
  <sheetFormatPr defaultRowHeight="15" x14ac:dyDescent="0.25"/>
  <cols>
    <col min="1" max="1" width="34.28515625" customWidth="1"/>
    <col min="2" max="2" width="14.42578125" bestFit="1" customWidth="1"/>
    <col min="3" max="6" width="11.7109375" customWidth="1"/>
    <col min="7" max="37" width="13.7109375" customWidth="1"/>
    <col min="38" max="41" width="14.42578125" customWidth="1"/>
    <col min="42" max="42" width="12.28515625" bestFit="1" customWidth="1"/>
    <col min="43" max="61" width="11.28515625" customWidth="1"/>
  </cols>
  <sheetData>
    <row r="1" spans="1:3" ht="22.5" x14ac:dyDescent="0.3">
      <c r="A1" s="26" t="s">
        <v>73</v>
      </c>
    </row>
    <row r="3" spans="1:3" ht="18" thickBot="1" x14ac:dyDescent="0.35">
      <c r="A3" s="7" t="s">
        <v>72</v>
      </c>
    </row>
    <row r="4" spans="1:3" ht="15.75" thickTop="1" x14ac:dyDescent="0.25">
      <c r="A4" t="s">
        <v>11</v>
      </c>
      <c r="B4" s="12">
        <v>600</v>
      </c>
    </row>
    <row r="5" spans="1:3" x14ac:dyDescent="0.25">
      <c r="A5" t="s">
        <v>10</v>
      </c>
      <c r="B5" s="13">
        <v>0.8</v>
      </c>
    </row>
    <row r="6" spans="1:3" x14ac:dyDescent="0.25">
      <c r="A6" t="s">
        <v>9</v>
      </c>
      <c r="B6" s="12">
        <v>6000</v>
      </c>
    </row>
    <row r="7" spans="1:3" x14ac:dyDescent="0.25">
      <c r="A7" t="s">
        <v>8</v>
      </c>
      <c r="B7" s="10">
        <v>2.5000000000000001E-2</v>
      </c>
    </row>
    <row r="8" spans="1:3" x14ac:dyDescent="0.25">
      <c r="B8" s="9"/>
    </row>
    <row r="9" spans="1:3" x14ac:dyDescent="0.25">
      <c r="A9" t="s">
        <v>7</v>
      </c>
      <c r="B9" s="8">
        <v>10</v>
      </c>
    </row>
    <row r="10" spans="1:3" x14ac:dyDescent="0.25">
      <c r="A10" t="s">
        <v>79</v>
      </c>
      <c r="B10" s="8">
        <v>2</v>
      </c>
    </row>
    <row r="13" spans="1:3" ht="18" thickBot="1" x14ac:dyDescent="0.35">
      <c r="A13" s="7" t="s">
        <v>5</v>
      </c>
    </row>
    <row r="14" spans="1:3" ht="15.75" thickTop="1" x14ac:dyDescent="0.25">
      <c r="A14" t="s">
        <v>4</v>
      </c>
      <c r="B14" s="33">
        <f>1/B7</f>
        <v>40</v>
      </c>
      <c r="C14" t="s">
        <v>71</v>
      </c>
    </row>
    <row r="15" spans="1:3" x14ac:dyDescent="0.25">
      <c r="A15" t="s">
        <v>3</v>
      </c>
      <c r="B15" s="6">
        <f>B4*B5/B7</f>
        <v>19200</v>
      </c>
    </row>
    <row r="16" spans="1:3" x14ac:dyDescent="0.25">
      <c r="A16" t="s">
        <v>2</v>
      </c>
      <c r="B16" s="5">
        <f>B15/B6</f>
        <v>3.2</v>
      </c>
    </row>
    <row r="17" spans="1:61" x14ac:dyDescent="0.25">
      <c r="A17" t="s">
        <v>1</v>
      </c>
      <c r="B17" s="25">
        <f>B6/(B4*B5)</f>
        <v>12.5</v>
      </c>
      <c r="C17" t="s">
        <v>71</v>
      </c>
    </row>
    <row r="18" spans="1:61" x14ac:dyDescent="0.25">
      <c r="A18" t="s">
        <v>70</v>
      </c>
      <c r="B18" s="6">
        <f>MIN(B39:AO39)</f>
        <v>-1652640</v>
      </c>
    </row>
    <row r="20" spans="1:61" ht="20.25" thickBot="1" x14ac:dyDescent="0.35">
      <c r="A20" s="21" t="s">
        <v>69</v>
      </c>
    </row>
    <row r="21" spans="1:61" ht="15.75" thickTop="1" x14ac:dyDescent="0.25"/>
    <row r="22" spans="1:61" x14ac:dyDescent="0.25">
      <c r="B22" s="17" t="s">
        <v>55</v>
      </c>
      <c r="C22" s="17" t="s">
        <v>54</v>
      </c>
      <c r="D22" s="17" t="s">
        <v>53</v>
      </c>
      <c r="E22" s="17" t="s">
        <v>52</v>
      </c>
      <c r="F22" s="17" t="s">
        <v>51</v>
      </c>
      <c r="G22" s="17" t="s">
        <v>50</v>
      </c>
      <c r="H22" s="17" t="s">
        <v>49</v>
      </c>
      <c r="I22" s="17" t="s">
        <v>48</v>
      </c>
      <c r="J22" s="17" t="s">
        <v>47</v>
      </c>
      <c r="K22" s="17" t="s">
        <v>46</v>
      </c>
      <c r="L22" s="17" t="s">
        <v>45</v>
      </c>
      <c r="M22" s="17" t="s">
        <v>44</v>
      </c>
      <c r="N22" s="17" t="s">
        <v>43</v>
      </c>
      <c r="O22" s="17" t="s">
        <v>42</v>
      </c>
      <c r="P22" s="17" t="s">
        <v>41</v>
      </c>
      <c r="Q22" s="17" t="s">
        <v>40</v>
      </c>
      <c r="R22" s="17" t="s">
        <v>39</v>
      </c>
      <c r="S22" s="17" t="s">
        <v>38</v>
      </c>
      <c r="T22" s="17" t="s">
        <v>37</v>
      </c>
      <c r="U22" s="17" t="s">
        <v>36</v>
      </c>
      <c r="V22" s="17" t="s">
        <v>35</v>
      </c>
      <c r="W22" s="17" t="s">
        <v>34</v>
      </c>
      <c r="X22" s="17" t="s">
        <v>33</v>
      </c>
      <c r="Y22" s="17" t="s">
        <v>32</v>
      </c>
      <c r="Z22" s="17" t="s">
        <v>31</v>
      </c>
      <c r="AA22" s="17" t="s">
        <v>30</v>
      </c>
      <c r="AB22" s="17" t="s">
        <v>29</v>
      </c>
      <c r="AC22" s="17" t="s">
        <v>28</v>
      </c>
      <c r="AD22" s="17" t="s">
        <v>27</v>
      </c>
      <c r="AE22" s="17" t="s">
        <v>26</v>
      </c>
      <c r="AF22" s="17" t="s">
        <v>25</v>
      </c>
      <c r="AG22" s="17" t="s">
        <v>24</v>
      </c>
      <c r="AH22" s="17" t="s">
        <v>23</v>
      </c>
      <c r="AI22" s="17" t="s">
        <v>22</v>
      </c>
      <c r="AJ22" s="17" t="s">
        <v>21</v>
      </c>
      <c r="AK22" s="17" t="s">
        <v>20</v>
      </c>
      <c r="AL22" s="17" t="s">
        <v>19</v>
      </c>
      <c r="AM22" s="17" t="s">
        <v>18</v>
      </c>
      <c r="AN22" s="17" t="s">
        <v>17</v>
      </c>
      <c r="AO22" s="17" t="s">
        <v>16</v>
      </c>
      <c r="AP22" s="17" t="s">
        <v>121</v>
      </c>
      <c r="AQ22" s="17" t="s">
        <v>122</v>
      </c>
      <c r="AR22" s="17" t="s">
        <v>123</v>
      </c>
      <c r="AS22" s="17" t="s">
        <v>124</v>
      </c>
      <c r="AT22" s="17" t="s">
        <v>125</v>
      </c>
      <c r="AU22" s="17" t="s">
        <v>126</v>
      </c>
      <c r="AV22" s="17" t="s">
        <v>127</v>
      </c>
      <c r="AW22" s="17" t="s">
        <v>128</v>
      </c>
      <c r="AX22" s="17" t="s">
        <v>129</v>
      </c>
      <c r="AY22" s="17" t="s">
        <v>130</v>
      </c>
      <c r="AZ22" s="17" t="s">
        <v>131</v>
      </c>
      <c r="BA22" s="17" t="s">
        <v>132</v>
      </c>
      <c r="BB22" s="17" t="s">
        <v>133</v>
      </c>
      <c r="BC22" s="17" t="s">
        <v>134</v>
      </c>
      <c r="BD22" s="17" t="s">
        <v>135</v>
      </c>
      <c r="BE22" s="17" t="s">
        <v>136</v>
      </c>
      <c r="BF22" s="17" t="s">
        <v>137</v>
      </c>
      <c r="BG22" s="17" t="s">
        <v>138</v>
      </c>
      <c r="BH22" s="17" t="s">
        <v>139</v>
      </c>
      <c r="BI22" s="17" t="s">
        <v>140</v>
      </c>
    </row>
    <row r="23" spans="1:61" x14ac:dyDescent="0.25">
      <c r="A23" t="s">
        <v>68</v>
      </c>
      <c r="B23" s="24">
        <f>-B6</f>
        <v>-6000</v>
      </c>
    </row>
    <row r="24" spans="1:61" x14ac:dyDescent="0.25">
      <c r="A24" t="s">
        <v>67</v>
      </c>
      <c r="B24" s="24">
        <v>0</v>
      </c>
      <c r="C24" s="24">
        <f t="shared" ref="C24:BI24" si="0">$B$4*$B$5</f>
        <v>480</v>
      </c>
      <c r="D24" s="24">
        <f t="shared" si="0"/>
        <v>480</v>
      </c>
      <c r="E24" s="24">
        <f t="shared" si="0"/>
        <v>480</v>
      </c>
      <c r="F24" s="24">
        <f t="shared" si="0"/>
        <v>480</v>
      </c>
      <c r="G24" s="24">
        <f t="shared" si="0"/>
        <v>480</v>
      </c>
      <c r="H24" s="24">
        <f t="shared" si="0"/>
        <v>480</v>
      </c>
      <c r="I24" s="24">
        <f t="shared" si="0"/>
        <v>480</v>
      </c>
      <c r="J24" s="24">
        <f t="shared" si="0"/>
        <v>480</v>
      </c>
      <c r="K24" s="24">
        <f t="shared" si="0"/>
        <v>480</v>
      </c>
      <c r="L24" s="24">
        <f t="shared" si="0"/>
        <v>480</v>
      </c>
      <c r="M24" s="24">
        <f t="shared" si="0"/>
        <v>480</v>
      </c>
      <c r="N24" s="24">
        <f t="shared" si="0"/>
        <v>480</v>
      </c>
      <c r="O24" s="24">
        <f t="shared" si="0"/>
        <v>480</v>
      </c>
      <c r="P24" s="24">
        <f t="shared" si="0"/>
        <v>480</v>
      </c>
      <c r="Q24" s="24">
        <f t="shared" si="0"/>
        <v>480</v>
      </c>
      <c r="R24" s="24">
        <f t="shared" si="0"/>
        <v>480</v>
      </c>
      <c r="S24" s="24">
        <f t="shared" si="0"/>
        <v>480</v>
      </c>
      <c r="T24" s="24">
        <f t="shared" si="0"/>
        <v>480</v>
      </c>
      <c r="U24" s="24">
        <f t="shared" si="0"/>
        <v>480</v>
      </c>
      <c r="V24" s="24">
        <f t="shared" si="0"/>
        <v>480</v>
      </c>
      <c r="W24" s="24">
        <f t="shared" si="0"/>
        <v>480</v>
      </c>
      <c r="X24" s="24">
        <f t="shared" si="0"/>
        <v>480</v>
      </c>
      <c r="Y24" s="24">
        <f t="shared" si="0"/>
        <v>480</v>
      </c>
      <c r="Z24" s="24">
        <f t="shared" si="0"/>
        <v>480</v>
      </c>
      <c r="AA24" s="24">
        <f t="shared" si="0"/>
        <v>480</v>
      </c>
      <c r="AB24" s="24">
        <f t="shared" si="0"/>
        <v>480</v>
      </c>
      <c r="AC24" s="24">
        <f t="shared" si="0"/>
        <v>480</v>
      </c>
      <c r="AD24" s="24">
        <f t="shared" si="0"/>
        <v>480</v>
      </c>
      <c r="AE24" s="24">
        <f t="shared" si="0"/>
        <v>480</v>
      </c>
      <c r="AF24" s="24">
        <f t="shared" si="0"/>
        <v>480</v>
      </c>
      <c r="AG24" s="24">
        <f t="shared" si="0"/>
        <v>480</v>
      </c>
      <c r="AH24" s="24">
        <f t="shared" si="0"/>
        <v>480</v>
      </c>
      <c r="AI24" s="24">
        <f t="shared" si="0"/>
        <v>480</v>
      </c>
      <c r="AJ24" s="24">
        <f t="shared" si="0"/>
        <v>480</v>
      </c>
      <c r="AK24" s="24">
        <f t="shared" si="0"/>
        <v>480</v>
      </c>
      <c r="AL24" s="24">
        <f t="shared" si="0"/>
        <v>480</v>
      </c>
      <c r="AM24" s="24">
        <f t="shared" si="0"/>
        <v>480</v>
      </c>
      <c r="AN24" s="24">
        <f t="shared" si="0"/>
        <v>480</v>
      </c>
      <c r="AO24" s="24">
        <f t="shared" si="0"/>
        <v>480</v>
      </c>
      <c r="AP24" s="24">
        <f t="shared" si="0"/>
        <v>480</v>
      </c>
      <c r="AQ24" s="24">
        <f t="shared" si="0"/>
        <v>480</v>
      </c>
      <c r="AR24" s="24">
        <f t="shared" si="0"/>
        <v>480</v>
      </c>
      <c r="AS24" s="24">
        <f t="shared" si="0"/>
        <v>480</v>
      </c>
      <c r="AT24" s="24">
        <f t="shared" si="0"/>
        <v>480</v>
      </c>
      <c r="AU24" s="24">
        <f t="shared" si="0"/>
        <v>480</v>
      </c>
      <c r="AV24" s="24">
        <f t="shared" si="0"/>
        <v>480</v>
      </c>
      <c r="AW24" s="24">
        <f t="shared" si="0"/>
        <v>480</v>
      </c>
      <c r="AX24" s="24">
        <f t="shared" si="0"/>
        <v>480</v>
      </c>
      <c r="AY24" s="24">
        <f t="shared" si="0"/>
        <v>480</v>
      </c>
      <c r="AZ24" s="24">
        <f t="shared" si="0"/>
        <v>480</v>
      </c>
      <c r="BA24" s="24">
        <f t="shared" si="0"/>
        <v>480</v>
      </c>
      <c r="BB24" s="24">
        <f t="shared" si="0"/>
        <v>480</v>
      </c>
      <c r="BC24" s="24">
        <f t="shared" si="0"/>
        <v>480</v>
      </c>
      <c r="BD24" s="24">
        <f t="shared" si="0"/>
        <v>480</v>
      </c>
      <c r="BE24" s="24">
        <f t="shared" si="0"/>
        <v>480</v>
      </c>
      <c r="BF24" s="24">
        <f t="shared" si="0"/>
        <v>480</v>
      </c>
      <c r="BG24" s="24">
        <f t="shared" si="0"/>
        <v>480</v>
      </c>
      <c r="BH24" s="24">
        <f t="shared" si="0"/>
        <v>480</v>
      </c>
      <c r="BI24" s="24">
        <f t="shared" si="0"/>
        <v>480</v>
      </c>
    </row>
    <row r="25" spans="1:61" x14ac:dyDescent="0.25">
      <c r="A25" s="19" t="s">
        <v>60</v>
      </c>
      <c r="B25" s="23">
        <f t="shared" ref="B25:AO25" si="1">B23+B24</f>
        <v>-6000</v>
      </c>
      <c r="C25" s="23">
        <f t="shared" si="1"/>
        <v>480</v>
      </c>
      <c r="D25" s="23">
        <f t="shared" si="1"/>
        <v>480</v>
      </c>
      <c r="E25" s="23">
        <f t="shared" si="1"/>
        <v>480</v>
      </c>
      <c r="F25" s="23">
        <f t="shared" si="1"/>
        <v>480</v>
      </c>
      <c r="G25" s="23">
        <f t="shared" si="1"/>
        <v>480</v>
      </c>
      <c r="H25" s="23">
        <f t="shared" si="1"/>
        <v>480</v>
      </c>
      <c r="I25" s="23">
        <f t="shared" si="1"/>
        <v>480</v>
      </c>
      <c r="J25" s="23">
        <f t="shared" si="1"/>
        <v>480</v>
      </c>
      <c r="K25" s="23">
        <f t="shared" si="1"/>
        <v>480</v>
      </c>
      <c r="L25" s="23">
        <f t="shared" si="1"/>
        <v>480</v>
      </c>
      <c r="M25" s="23">
        <f t="shared" si="1"/>
        <v>480</v>
      </c>
      <c r="N25" s="23">
        <f t="shared" si="1"/>
        <v>480</v>
      </c>
      <c r="O25" s="23">
        <f t="shared" si="1"/>
        <v>480</v>
      </c>
      <c r="P25" s="23">
        <f t="shared" si="1"/>
        <v>480</v>
      </c>
      <c r="Q25" s="23">
        <f t="shared" si="1"/>
        <v>480</v>
      </c>
      <c r="R25" s="23">
        <f t="shared" si="1"/>
        <v>480</v>
      </c>
      <c r="S25" s="23">
        <f t="shared" si="1"/>
        <v>480</v>
      </c>
      <c r="T25" s="23">
        <f t="shared" si="1"/>
        <v>480</v>
      </c>
      <c r="U25" s="23">
        <f t="shared" si="1"/>
        <v>480</v>
      </c>
      <c r="V25" s="23">
        <f t="shared" si="1"/>
        <v>480</v>
      </c>
      <c r="W25" s="23">
        <f t="shared" si="1"/>
        <v>480</v>
      </c>
      <c r="X25" s="23">
        <f t="shared" si="1"/>
        <v>480</v>
      </c>
      <c r="Y25" s="23">
        <f t="shared" si="1"/>
        <v>480</v>
      </c>
      <c r="Z25" s="23">
        <f t="shared" si="1"/>
        <v>480</v>
      </c>
      <c r="AA25" s="23">
        <f t="shared" si="1"/>
        <v>480</v>
      </c>
      <c r="AB25" s="23">
        <f t="shared" si="1"/>
        <v>480</v>
      </c>
      <c r="AC25" s="23">
        <f t="shared" si="1"/>
        <v>480</v>
      </c>
      <c r="AD25" s="23">
        <f t="shared" si="1"/>
        <v>480</v>
      </c>
      <c r="AE25" s="23">
        <f t="shared" si="1"/>
        <v>480</v>
      </c>
      <c r="AF25" s="23">
        <f t="shared" si="1"/>
        <v>480</v>
      </c>
      <c r="AG25" s="23">
        <f t="shared" si="1"/>
        <v>480</v>
      </c>
      <c r="AH25" s="23">
        <f t="shared" si="1"/>
        <v>480</v>
      </c>
      <c r="AI25" s="23">
        <f t="shared" si="1"/>
        <v>480</v>
      </c>
      <c r="AJ25" s="23">
        <f t="shared" si="1"/>
        <v>480</v>
      </c>
      <c r="AK25" s="23">
        <f t="shared" si="1"/>
        <v>480</v>
      </c>
      <c r="AL25" s="23">
        <f t="shared" si="1"/>
        <v>480</v>
      </c>
      <c r="AM25" s="23">
        <f t="shared" si="1"/>
        <v>480</v>
      </c>
      <c r="AN25" s="23">
        <f t="shared" si="1"/>
        <v>480</v>
      </c>
      <c r="AO25" s="23">
        <f t="shared" si="1"/>
        <v>480</v>
      </c>
      <c r="AP25" s="23">
        <f t="shared" ref="AP25:BI25" si="2">AP23+AP24</f>
        <v>480</v>
      </c>
      <c r="AQ25" s="23">
        <f t="shared" si="2"/>
        <v>480</v>
      </c>
      <c r="AR25" s="23">
        <f t="shared" si="2"/>
        <v>480</v>
      </c>
      <c r="AS25" s="23">
        <f t="shared" si="2"/>
        <v>480</v>
      </c>
      <c r="AT25" s="23">
        <f t="shared" si="2"/>
        <v>480</v>
      </c>
      <c r="AU25" s="23">
        <f t="shared" si="2"/>
        <v>480</v>
      </c>
      <c r="AV25" s="23">
        <f t="shared" si="2"/>
        <v>480</v>
      </c>
      <c r="AW25" s="23">
        <f t="shared" si="2"/>
        <v>480</v>
      </c>
      <c r="AX25" s="23">
        <f t="shared" si="2"/>
        <v>480</v>
      </c>
      <c r="AY25" s="23">
        <f t="shared" si="2"/>
        <v>480</v>
      </c>
      <c r="AZ25" s="23">
        <f t="shared" si="2"/>
        <v>480</v>
      </c>
      <c r="BA25" s="23">
        <f t="shared" si="2"/>
        <v>480</v>
      </c>
      <c r="BB25" s="23">
        <f t="shared" si="2"/>
        <v>480</v>
      </c>
      <c r="BC25" s="23">
        <f t="shared" si="2"/>
        <v>480</v>
      </c>
      <c r="BD25" s="23">
        <f t="shared" si="2"/>
        <v>480</v>
      </c>
      <c r="BE25" s="23">
        <f t="shared" si="2"/>
        <v>480</v>
      </c>
      <c r="BF25" s="23">
        <f t="shared" si="2"/>
        <v>480</v>
      </c>
      <c r="BG25" s="23">
        <f t="shared" si="2"/>
        <v>480</v>
      </c>
      <c r="BH25" s="23">
        <f t="shared" si="2"/>
        <v>480</v>
      </c>
      <c r="BI25" s="23">
        <f t="shared" si="2"/>
        <v>480</v>
      </c>
    </row>
    <row r="26" spans="1:61" ht="15.75" thickBot="1" x14ac:dyDescent="0.3">
      <c r="A26" s="16" t="s">
        <v>56</v>
      </c>
      <c r="B26" s="22">
        <f>SUM(B23:B24)</f>
        <v>-6000</v>
      </c>
      <c r="C26" s="22">
        <f t="shared" ref="C26:AO26" si="3">B26+C24</f>
        <v>-5520</v>
      </c>
      <c r="D26" s="22">
        <f t="shared" si="3"/>
        <v>-5040</v>
      </c>
      <c r="E26" s="22">
        <f t="shared" si="3"/>
        <v>-4560</v>
      </c>
      <c r="F26" s="22">
        <f t="shared" si="3"/>
        <v>-4080</v>
      </c>
      <c r="G26" s="22">
        <f t="shared" si="3"/>
        <v>-3600</v>
      </c>
      <c r="H26" s="22">
        <f t="shared" si="3"/>
        <v>-3120</v>
      </c>
      <c r="I26" s="22">
        <f t="shared" si="3"/>
        <v>-2640</v>
      </c>
      <c r="J26" s="22">
        <f t="shared" si="3"/>
        <v>-2160</v>
      </c>
      <c r="K26" s="22">
        <f t="shared" si="3"/>
        <v>-1680</v>
      </c>
      <c r="L26" s="22">
        <f t="shared" si="3"/>
        <v>-1200</v>
      </c>
      <c r="M26" s="22">
        <f t="shared" si="3"/>
        <v>-720</v>
      </c>
      <c r="N26" s="22">
        <f t="shared" si="3"/>
        <v>-240</v>
      </c>
      <c r="O26" s="22">
        <f t="shared" si="3"/>
        <v>240</v>
      </c>
      <c r="P26" s="22">
        <f t="shared" si="3"/>
        <v>720</v>
      </c>
      <c r="Q26" s="22">
        <f t="shared" si="3"/>
        <v>1200</v>
      </c>
      <c r="R26" s="22">
        <f t="shared" si="3"/>
        <v>1680</v>
      </c>
      <c r="S26" s="22">
        <f t="shared" si="3"/>
        <v>2160</v>
      </c>
      <c r="T26" s="22">
        <f t="shared" si="3"/>
        <v>2640</v>
      </c>
      <c r="U26" s="22">
        <f t="shared" si="3"/>
        <v>3120</v>
      </c>
      <c r="V26" s="22">
        <f t="shared" si="3"/>
        <v>3600</v>
      </c>
      <c r="W26" s="22">
        <f t="shared" si="3"/>
        <v>4080</v>
      </c>
      <c r="X26" s="22">
        <f t="shared" si="3"/>
        <v>4560</v>
      </c>
      <c r="Y26" s="22">
        <f t="shared" si="3"/>
        <v>5040</v>
      </c>
      <c r="Z26" s="22">
        <f t="shared" si="3"/>
        <v>5520</v>
      </c>
      <c r="AA26" s="22">
        <f t="shared" si="3"/>
        <v>6000</v>
      </c>
      <c r="AB26" s="22">
        <f t="shared" si="3"/>
        <v>6480</v>
      </c>
      <c r="AC26" s="22">
        <f t="shared" si="3"/>
        <v>6960</v>
      </c>
      <c r="AD26" s="22">
        <f t="shared" si="3"/>
        <v>7440</v>
      </c>
      <c r="AE26" s="22">
        <f t="shared" si="3"/>
        <v>7920</v>
      </c>
      <c r="AF26" s="22">
        <f t="shared" si="3"/>
        <v>8400</v>
      </c>
      <c r="AG26" s="22">
        <f t="shared" si="3"/>
        <v>8880</v>
      </c>
      <c r="AH26" s="22">
        <f t="shared" si="3"/>
        <v>9360</v>
      </c>
      <c r="AI26" s="22">
        <f t="shared" si="3"/>
        <v>9840</v>
      </c>
      <c r="AJ26" s="22">
        <f t="shared" si="3"/>
        <v>10320</v>
      </c>
      <c r="AK26" s="22">
        <f t="shared" si="3"/>
        <v>10800</v>
      </c>
      <c r="AL26" s="22">
        <f t="shared" si="3"/>
        <v>11280</v>
      </c>
      <c r="AM26" s="22">
        <f t="shared" si="3"/>
        <v>11760</v>
      </c>
      <c r="AN26" s="22">
        <f t="shared" si="3"/>
        <v>12240</v>
      </c>
      <c r="AO26" s="22">
        <f t="shared" si="3"/>
        <v>12720</v>
      </c>
      <c r="AP26" s="22">
        <f t="shared" ref="AP26" si="4">AO26+AP24</f>
        <v>13200</v>
      </c>
      <c r="AQ26" s="22">
        <f t="shared" ref="AQ26" si="5">AP26+AQ24</f>
        <v>13680</v>
      </c>
      <c r="AR26" s="22">
        <f t="shared" ref="AR26" si="6">AQ26+AR24</f>
        <v>14160</v>
      </c>
      <c r="AS26" s="22">
        <f t="shared" ref="AS26" si="7">AR26+AS24</f>
        <v>14640</v>
      </c>
      <c r="AT26" s="22">
        <f t="shared" ref="AT26" si="8">AS26+AT24</f>
        <v>15120</v>
      </c>
      <c r="AU26" s="22">
        <f t="shared" ref="AU26" si="9">AT26+AU24</f>
        <v>15600</v>
      </c>
      <c r="AV26" s="22">
        <f t="shared" ref="AV26" si="10">AU26+AV24</f>
        <v>16080</v>
      </c>
      <c r="AW26" s="22">
        <f t="shared" ref="AW26" si="11">AV26+AW24</f>
        <v>16560</v>
      </c>
      <c r="AX26" s="22">
        <f t="shared" ref="AX26" si="12">AW26+AX24</f>
        <v>17040</v>
      </c>
      <c r="AY26" s="22">
        <f t="shared" ref="AY26" si="13">AX26+AY24</f>
        <v>17520</v>
      </c>
      <c r="AZ26" s="22">
        <f t="shared" ref="AZ26" si="14">AY26+AZ24</f>
        <v>18000</v>
      </c>
      <c r="BA26" s="22">
        <f t="shared" ref="BA26" si="15">AZ26+BA24</f>
        <v>18480</v>
      </c>
      <c r="BB26" s="22">
        <f t="shared" ref="BB26" si="16">BA26+BB24</f>
        <v>18960</v>
      </c>
      <c r="BC26" s="22">
        <f t="shared" ref="BC26" si="17">BB26+BC24</f>
        <v>19440</v>
      </c>
      <c r="BD26" s="22">
        <f t="shared" ref="BD26" si="18">BC26+BD24</f>
        <v>19920</v>
      </c>
      <c r="BE26" s="22">
        <f t="shared" ref="BE26" si="19">BD26+BE24</f>
        <v>20400</v>
      </c>
      <c r="BF26" s="22">
        <f t="shared" ref="BF26" si="20">BE26+BF24</f>
        <v>20880</v>
      </c>
      <c r="BG26" s="22">
        <f t="shared" ref="BG26" si="21">BF26+BG24</f>
        <v>21360</v>
      </c>
      <c r="BH26" s="22">
        <f t="shared" ref="BH26" si="22">BG26+BH24</f>
        <v>21840</v>
      </c>
      <c r="BI26" s="22">
        <f t="shared" ref="BI26" si="23">BH26+BI24</f>
        <v>22320</v>
      </c>
    </row>
    <row r="27" spans="1:61" ht="15.75" thickTop="1" x14ac:dyDescent="0.25"/>
    <row r="30" spans="1:61" ht="20.25" thickBot="1" x14ac:dyDescent="0.35">
      <c r="A30" s="21" t="s">
        <v>66</v>
      </c>
      <c r="B30" s="21"/>
    </row>
    <row r="31" spans="1:61" ht="15.75" thickTop="1" x14ac:dyDescent="0.25"/>
    <row r="32" spans="1:61" x14ac:dyDescent="0.25">
      <c r="B32" s="17" t="s">
        <v>55</v>
      </c>
      <c r="C32" s="17" t="s">
        <v>54</v>
      </c>
      <c r="D32" s="17" t="s">
        <v>53</v>
      </c>
      <c r="E32" s="17" t="s">
        <v>52</v>
      </c>
      <c r="F32" s="17" t="s">
        <v>51</v>
      </c>
      <c r="G32" s="17" t="s">
        <v>50</v>
      </c>
      <c r="H32" s="17" t="s">
        <v>49</v>
      </c>
      <c r="I32" s="17" t="s">
        <v>48</v>
      </c>
      <c r="J32" s="17" t="s">
        <v>47</v>
      </c>
      <c r="K32" s="17" t="s">
        <v>46</v>
      </c>
      <c r="L32" s="17" t="s">
        <v>45</v>
      </c>
      <c r="M32" s="17" t="s">
        <v>44</v>
      </c>
      <c r="N32" s="17" t="s">
        <v>43</v>
      </c>
      <c r="O32" s="17" t="s">
        <v>42</v>
      </c>
      <c r="P32" s="17" t="s">
        <v>41</v>
      </c>
      <c r="Q32" s="17" t="s">
        <v>40</v>
      </c>
      <c r="R32" s="17" t="s">
        <v>39</v>
      </c>
      <c r="S32" s="17" t="s">
        <v>38</v>
      </c>
      <c r="T32" s="17" t="s">
        <v>37</v>
      </c>
      <c r="U32" s="17" t="s">
        <v>36</v>
      </c>
      <c r="V32" s="17" t="s">
        <v>35</v>
      </c>
      <c r="W32" s="17" t="s">
        <v>34</v>
      </c>
      <c r="X32" s="17" t="s">
        <v>33</v>
      </c>
      <c r="Y32" s="17" t="s">
        <v>32</v>
      </c>
      <c r="Z32" s="17" t="s">
        <v>31</v>
      </c>
      <c r="AA32" s="17" t="s">
        <v>30</v>
      </c>
      <c r="AB32" s="17" t="s">
        <v>29</v>
      </c>
      <c r="AC32" s="17" t="s">
        <v>28</v>
      </c>
      <c r="AD32" s="17" t="s">
        <v>27</v>
      </c>
      <c r="AE32" s="17" t="s">
        <v>26</v>
      </c>
      <c r="AF32" s="17" t="s">
        <v>25</v>
      </c>
      <c r="AG32" s="17" t="s">
        <v>24</v>
      </c>
      <c r="AH32" s="17" t="s">
        <v>23</v>
      </c>
      <c r="AI32" s="17" t="s">
        <v>22</v>
      </c>
      <c r="AJ32" s="17" t="s">
        <v>21</v>
      </c>
      <c r="AK32" s="17" t="s">
        <v>20</v>
      </c>
      <c r="AL32" s="17" t="s">
        <v>19</v>
      </c>
      <c r="AM32" s="17" t="s">
        <v>18</v>
      </c>
      <c r="AN32" s="17" t="s">
        <v>17</v>
      </c>
      <c r="AO32" s="17" t="s">
        <v>16</v>
      </c>
      <c r="AP32" s="17" t="s">
        <v>121</v>
      </c>
      <c r="AQ32" s="17" t="s">
        <v>122</v>
      </c>
      <c r="AR32" s="17" t="s">
        <v>123</v>
      </c>
      <c r="AS32" s="17" t="s">
        <v>124</v>
      </c>
      <c r="AT32" s="17" t="s">
        <v>125</v>
      </c>
      <c r="AU32" s="17" t="s">
        <v>126</v>
      </c>
      <c r="AV32" s="17" t="s">
        <v>127</v>
      </c>
      <c r="AW32" s="17" t="s">
        <v>128</v>
      </c>
      <c r="AX32" s="17" t="s">
        <v>129</v>
      </c>
      <c r="AY32" s="17" t="s">
        <v>130</v>
      </c>
      <c r="AZ32" s="17" t="s">
        <v>131</v>
      </c>
      <c r="BA32" s="17" t="s">
        <v>132</v>
      </c>
      <c r="BB32" s="17" t="s">
        <v>133</v>
      </c>
      <c r="BC32" s="17" t="s">
        <v>134</v>
      </c>
      <c r="BD32" s="17" t="s">
        <v>135</v>
      </c>
      <c r="BE32" s="17" t="s">
        <v>136</v>
      </c>
      <c r="BF32" s="17" t="s">
        <v>137</v>
      </c>
      <c r="BG32" s="17" t="s">
        <v>138</v>
      </c>
      <c r="BH32" s="17" t="s">
        <v>139</v>
      </c>
      <c r="BI32" s="17" t="s">
        <v>140</v>
      </c>
    </row>
    <row r="33" spans="1:61" x14ac:dyDescent="0.25">
      <c r="A33" t="s">
        <v>65</v>
      </c>
      <c r="B33" s="20">
        <f>$B$9</f>
        <v>10</v>
      </c>
      <c r="C33" s="20">
        <f t="shared" ref="C33:AO33" si="24">B33+$B$10</f>
        <v>12</v>
      </c>
      <c r="D33" s="20">
        <f t="shared" si="24"/>
        <v>14</v>
      </c>
      <c r="E33" s="20">
        <f t="shared" si="24"/>
        <v>16</v>
      </c>
      <c r="F33" s="20">
        <f t="shared" si="24"/>
        <v>18</v>
      </c>
      <c r="G33" s="20">
        <f t="shared" si="24"/>
        <v>20</v>
      </c>
      <c r="H33" s="20">
        <f t="shared" si="24"/>
        <v>22</v>
      </c>
      <c r="I33" s="20">
        <f t="shared" si="24"/>
        <v>24</v>
      </c>
      <c r="J33" s="20">
        <f t="shared" si="24"/>
        <v>26</v>
      </c>
      <c r="K33" s="20">
        <f t="shared" si="24"/>
        <v>28</v>
      </c>
      <c r="L33" s="20">
        <f t="shared" si="24"/>
        <v>30</v>
      </c>
      <c r="M33" s="20">
        <f t="shared" si="24"/>
        <v>32</v>
      </c>
      <c r="N33" s="20">
        <f t="shared" si="24"/>
        <v>34</v>
      </c>
      <c r="O33" s="20">
        <f t="shared" si="24"/>
        <v>36</v>
      </c>
      <c r="P33" s="20">
        <f t="shared" si="24"/>
        <v>38</v>
      </c>
      <c r="Q33" s="20">
        <f t="shared" si="24"/>
        <v>40</v>
      </c>
      <c r="R33" s="20">
        <f t="shared" si="24"/>
        <v>42</v>
      </c>
      <c r="S33" s="20">
        <f t="shared" si="24"/>
        <v>44</v>
      </c>
      <c r="T33" s="20">
        <f t="shared" si="24"/>
        <v>46</v>
      </c>
      <c r="U33" s="20">
        <f t="shared" si="24"/>
        <v>48</v>
      </c>
      <c r="V33" s="20">
        <f t="shared" si="24"/>
        <v>50</v>
      </c>
      <c r="W33" s="20">
        <f t="shared" si="24"/>
        <v>52</v>
      </c>
      <c r="X33" s="20">
        <f t="shared" si="24"/>
        <v>54</v>
      </c>
      <c r="Y33" s="20">
        <f t="shared" si="24"/>
        <v>56</v>
      </c>
      <c r="Z33" s="20">
        <f t="shared" si="24"/>
        <v>58</v>
      </c>
      <c r="AA33" s="20">
        <f t="shared" si="24"/>
        <v>60</v>
      </c>
      <c r="AB33" s="20">
        <f t="shared" si="24"/>
        <v>62</v>
      </c>
      <c r="AC33" s="20">
        <f t="shared" si="24"/>
        <v>64</v>
      </c>
      <c r="AD33" s="20">
        <f t="shared" si="24"/>
        <v>66</v>
      </c>
      <c r="AE33" s="20">
        <f t="shared" si="24"/>
        <v>68</v>
      </c>
      <c r="AF33" s="20">
        <f t="shared" si="24"/>
        <v>70</v>
      </c>
      <c r="AG33" s="20">
        <f t="shared" si="24"/>
        <v>72</v>
      </c>
      <c r="AH33" s="20">
        <f t="shared" si="24"/>
        <v>74</v>
      </c>
      <c r="AI33" s="20">
        <f t="shared" si="24"/>
        <v>76</v>
      </c>
      <c r="AJ33" s="20">
        <f t="shared" si="24"/>
        <v>78</v>
      </c>
      <c r="AK33" s="20">
        <f t="shared" si="24"/>
        <v>80</v>
      </c>
      <c r="AL33" s="20">
        <f t="shared" si="24"/>
        <v>82</v>
      </c>
      <c r="AM33" s="20">
        <f t="shared" si="24"/>
        <v>84</v>
      </c>
      <c r="AN33" s="20">
        <f t="shared" si="24"/>
        <v>86</v>
      </c>
      <c r="AO33" s="20">
        <f t="shared" si="24"/>
        <v>88</v>
      </c>
      <c r="AP33" s="20">
        <f t="shared" ref="AP33" si="25">AO33+$B$10</f>
        <v>90</v>
      </c>
      <c r="AQ33" s="20">
        <f t="shared" ref="AQ33" si="26">AP33+$B$10</f>
        <v>92</v>
      </c>
      <c r="AR33" s="20">
        <f t="shared" ref="AR33" si="27">AQ33+$B$10</f>
        <v>94</v>
      </c>
      <c r="AS33" s="20">
        <f t="shared" ref="AS33" si="28">AR33+$B$10</f>
        <v>96</v>
      </c>
      <c r="AT33" s="20">
        <f t="shared" ref="AT33" si="29">AS33+$B$10</f>
        <v>98</v>
      </c>
      <c r="AU33" s="20">
        <f t="shared" ref="AU33" si="30">AT33+$B$10</f>
        <v>100</v>
      </c>
      <c r="AV33" s="20">
        <f t="shared" ref="AV33" si="31">AU33+$B$10</f>
        <v>102</v>
      </c>
      <c r="AW33" s="20">
        <f t="shared" ref="AW33" si="32">AV33+$B$10</f>
        <v>104</v>
      </c>
      <c r="AX33" s="20">
        <f t="shared" ref="AX33" si="33">AW33+$B$10</f>
        <v>106</v>
      </c>
      <c r="AY33" s="20">
        <f t="shared" ref="AY33" si="34">AX33+$B$10</f>
        <v>108</v>
      </c>
      <c r="AZ33" s="20">
        <f t="shared" ref="AZ33" si="35">AY33+$B$10</f>
        <v>110</v>
      </c>
      <c r="BA33" s="20">
        <f t="shared" ref="BA33" si="36">AZ33+$B$10</f>
        <v>112</v>
      </c>
      <c r="BB33" s="20">
        <f t="shared" ref="BB33" si="37">BA33+$B$10</f>
        <v>114</v>
      </c>
      <c r="BC33" s="20">
        <f t="shared" ref="BC33" si="38">BB33+$B$10</f>
        <v>116</v>
      </c>
      <c r="BD33" s="20">
        <f t="shared" ref="BD33" si="39">BC33+$B$10</f>
        <v>118</v>
      </c>
      <c r="BE33" s="20">
        <f t="shared" ref="BE33" si="40">BD33+$B$10</f>
        <v>120</v>
      </c>
      <c r="BF33" s="20">
        <f t="shared" ref="BF33" si="41">BE33+$B$10</f>
        <v>122</v>
      </c>
      <c r="BG33" s="20">
        <f t="shared" ref="BG33" si="42">BF33+$B$10</f>
        <v>124</v>
      </c>
      <c r="BH33" s="20">
        <f t="shared" ref="BH33" si="43">BG33+$B$10</f>
        <v>126</v>
      </c>
      <c r="BI33" s="20">
        <f t="shared" ref="BI33" si="44">BH33+$B$10</f>
        <v>128</v>
      </c>
    </row>
    <row r="34" spans="1:61" x14ac:dyDescent="0.25">
      <c r="A34" t="s">
        <v>64</v>
      </c>
      <c r="B34" s="20"/>
      <c r="C34" s="20">
        <f>ROUND(B35*-$B$7,0)</f>
        <v>0</v>
      </c>
      <c r="D34" s="20">
        <f t="shared" ref="D34:BI34" si="45">ROUND(C35*-$B$7,0)</f>
        <v>-1</v>
      </c>
      <c r="E34" s="20">
        <f t="shared" si="45"/>
        <v>-1</v>
      </c>
      <c r="F34" s="20">
        <f t="shared" si="45"/>
        <v>-1</v>
      </c>
      <c r="G34" s="20">
        <f t="shared" si="45"/>
        <v>-2</v>
      </c>
      <c r="H34" s="20">
        <f t="shared" si="45"/>
        <v>-2</v>
      </c>
      <c r="I34" s="20">
        <f t="shared" si="45"/>
        <v>-3</v>
      </c>
      <c r="J34" s="20">
        <f t="shared" si="45"/>
        <v>-3</v>
      </c>
      <c r="K34" s="20">
        <f t="shared" si="45"/>
        <v>-4</v>
      </c>
      <c r="L34" s="20">
        <f t="shared" si="45"/>
        <v>-4</v>
      </c>
      <c r="M34" s="20">
        <f t="shared" si="45"/>
        <v>-5</v>
      </c>
      <c r="N34" s="20">
        <f t="shared" si="45"/>
        <v>-6</v>
      </c>
      <c r="O34" s="20">
        <f t="shared" si="45"/>
        <v>-6</v>
      </c>
      <c r="P34" s="20">
        <f t="shared" si="45"/>
        <v>-7</v>
      </c>
      <c r="Q34" s="20">
        <f t="shared" si="45"/>
        <v>-8</v>
      </c>
      <c r="R34" s="20">
        <f t="shared" si="45"/>
        <v>-9</v>
      </c>
      <c r="S34" s="20">
        <f t="shared" si="45"/>
        <v>-10</v>
      </c>
      <c r="T34" s="20">
        <f t="shared" si="45"/>
        <v>-10</v>
      </c>
      <c r="U34" s="20">
        <f t="shared" si="45"/>
        <v>-11</v>
      </c>
      <c r="V34" s="20">
        <f t="shared" si="45"/>
        <v>-12</v>
      </c>
      <c r="W34" s="20">
        <f t="shared" si="45"/>
        <v>-13</v>
      </c>
      <c r="X34" s="20">
        <f t="shared" si="45"/>
        <v>-14</v>
      </c>
      <c r="Y34" s="20">
        <f t="shared" si="45"/>
        <v>-15</v>
      </c>
      <c r="Z34" s="20">
        <f t="shared" si="45"/>
        <v>-16</v>
      </c>
      <c r="AA34" s="20">
        <f t="shared" si="45"/>
        <v>-17</v>
      </c>
      <c r="AB34" s="20">
        <f t="shared" si="45"/>
        <v>-18</v>
      </c>
      <c r="AC34" s="20">
        <f t="shared" si="45"/>
        <v>-19</v>
      </c>
      <c r="AD34" s="20">
        <f t="shared" si="45"/>
        <v>-20</v>
      </c>
      <c r="AE34" s="20">
        <f t="shared" si="45"/>
        <v>-22</v>
      </c>
      <c r="AF34" s="20">
        <f t="shared" si="45"/>
        <v>-23</v>
      </c>
      <c r="AG34" s="20">
        <f t="shared" si="45"/>
        <v>-24</v>
      </c>
      <c r="AH34" s="20">
        <f t="shared" si="45"/>
        <v>-25</v>
      </c>
      <c r="AI34" s="20">
        <f t="shared" si="45"/>
        <v>-26</v>
      </c>
      <c r="AJ34" s="20">
        <f t="shared" si="45"/>
        <v>-28</v>
      </c>
      <c r="AK34" s="20">
        <f t="shared" si="45"/>
        <v>-29</v>
      </c>
      <c r="AL34" s="20">
        <f t="shared" si="45"/>
        <v>-30</v>
      </c>
      <c r="AM34" s="20">
        <f t="shared" si="45"/>
        <v>-31</v>
      </c>
      <c r="AN34" s="20">
        <f t="shared" si="45"/>
        <v>-33</v>
      </c>
      <c r="AO34" s="20">
        <f t="shared" si="45"/>
        <v>-34</v>
      </c>
      <c r="AP34" s="20">
        <f t="shared" si="45"/>
        <v>-35</v>
      </c>
      <c r="AQ34" s="20">
        <f t="shared" si="45"/>
        <v>-37</v>
      </c>
      <c r="AR34" s="20">
        <f t="shared" si="45"/>
        <v>-38</v>
      </c>
      <c r="AS34" s="20">
        <f t="shared" si="45"/>
        <v>-40</v>
      </c>
      <c r="AT34" s="20">
        <f t="shared" si="45"/>
        <v>-41</v>
      </c>
      <c r="AU34" s="20">
        <f t="shared" si="45"/>
        <v>-42</v>
      </c>
      <c r="AV34" s="20">
        <f t="shared" si="45"/>
        <v>-44</v>
      </c>
      <c r="AW34" s="20">
        <f t="shared" si="45"/>
        <v>-45</v>
      </c>
      <c r="AX34" s="20">
        <f t="shared" si="45"/>
        <v>-47</v>
      </c>
      <c r="AY34" s="20">
        <f t="shared" si="45"/>
        <v>-48</v>
      </c>
      <c r="AZ34" s="20">
        <f t="shared" si="45"/>
        <v>-50</v>
      </c>
      <c r="BA34" s="20">
        <f t="shared" si="45"/>
        <v>-51</v>
      </c>
      <c r="BB34" s="20">
        <f t="shared" si="45"/>
        <v>-53</v>
      </c>
      <c r="BC34" s="20">
        <f t="shared" si="45"/>
        <v>-54</v>
      </c>
      <c r="BD34" s="20">
        <f t="shared" si="45"/>
        <v>-56</v>
      </c>
      <c r="BE34" s="20">
        <f t="shared" si="45"/>
        <v>-57</v>
      </c>
      <c r="BF34" s="20">
        <f t="shared" si="45"/>
        <v>-59</v>
      </c>
      <c r="BG34" s="20">
        <f t="shared" si="45"/>
        <v>-61</v>
      </c>
      <c r="BH34" s="20">
        <f t="shared" si="45"/>
        <v>-62</v>
      </c>
      <c r="BI34" s="20">
        <f t="shared" si="45"/>
        <v>-64</v>
      </c>
    </row>
    <row r="35" spans="1:61" x14ac:dyDescent="0.25">
      <c r="A35" t="s">
        <v>63</v>
      </c>
      <c r="B35" s="20">
        <f>B33</f>
        <v>10</v>
      </c>
      <c r="C35" s="20">
        <f>B35+C33+C34</f>
        <v>22</v>
      </c>
      <c r="D35" s="20">
        <f t="shared" ref="D35:AO35" si="46">C35+D33+D34</f>
        <v>35</v>
      </c>
      <c r="E35" s="20">
        <f t="shared" si="46"/>
        <v>50</v>
      </c>
      <c r="F35" s="20">
        <f t="shared" si="46"/>
        <v>67</v>
      </c>
      <c r="G35" s="20">
        <f t="shared" si="46"/>
        <v>85</v>
      </c>
      <c r="H35" s="20">
        <f t="shared" si="46"/>
        <v>105</v>
      </c>
      <c r="I35" s="20">
        <f t="shared" si="46"/>
        <v>126</v>
      </c>
      <c r="J35" s="20">
        <f t="shared" si="46"/>
        <v>149</v>
      </c>
      <c r="K35" s="20">
        <f t="shared" si="46"/>
        <v>173</v>
      </c>
      <c r="L35" s="20">
        <f t="shared" si="46"/>
        <v>199</v>
      </c>
      <c r="M35" s="20">
        <f t="shared" si="46"/>
        <v>226</v>
      </c>
      <c r="N35" s="20">
        <f t="shared" si="46"/>
        <v>254</v>
      </c>
      <c r="O35" s="20">
        <f t="shared" si="46"/>
        <v>284</v>
      </c>
      <c r="P35" s="20">
        <f t="shared" si="46"/>
        <v>315</v>
      </c>
      <c r="Q35" s="20">
        <f t="shared" si="46"/>
        <v>347</v>
      </c>
      <c r="R35" s="20">
        <f t="shared" si="46"/>
        <v>380</v>
      </c>
      <c r="S35" s="20">
        <f t="shared" si="46"/>
        <v>414</v>
      </c>
      <c r="T35" s="20">
        <f t="shared" si="46"/>
        <v>450</v>
      </c>
      <c r="U35" s="20">
        <f t="shared" si="46"/>
        <v>487</v>
      </c>
      <c r="V35" s="20">
        <f t="shared" si="46"/>
        <v>525</v>
      </c>
      <c r="W35" s="20">
        <f t="shared" si="46"/>
        <v>564</v>
      </c>
      <c r="X35" s="20">
        <f t="shared" si="46"/>
        <v>604</v>
      </c>
      <c r="Y35" s="20">
        <f t="shared" si="46"/>
        <v>645</v>
      </c>
      <c r="Z35" s="20">
        <f t="shared" si="46"/>
        <v>687</v>
      </c>
      <c r="AA35" s="20">
        <f t="shared" si="46"/>
        <v>730</v>
      </c>
      <c r="AB35" s="20">
        <f t="shared" si="46"/>
        <v>774</v>
      </c>
      <c r="AC35" s="20">
        <f t="shared" si="46"/>
        <v>819</v>
      </c>
      <c r="AD35" s="20">
        <f t="shared" si="46"/>
        <v>865</v>
      </c>
      <c r="AE35" s="20">
        <f t="shared" si="46"/>
        <v>911</v>
      </c>
      <c r="AF35" s="20">
        <f t="shared" si="46"/>
        <v>958</v>
      </c>
      <c r="AG35" s="20">
        <f t="shared" si="46"/>
        <v>1006</v>
      </c>
      <c r="AH35" s="20">
        <f t="shared" si="46"/>
        <v>1055</v>
      </c>
      <c r="AI35" s="20">
        <f t="shared" si="46"/>
        <v>1105</v>
      </c>
      <c r="AJ35" s="20">
        <f t="shared" si="46"/>
        <v>1155</v>
      </c>
      <c r="AK35" s="20">
        <f t="shared" si="46"/>
        <v>1206</v>
      </c>
      <c r="AL35" s="20">
        <f t="shared" si="46"/>
        <v>1258</v>
      </c>
      <c r="AM35" s="20">
        <f t="shared" si="46"/>
        <v>1311</v>
      </c>
      <c r="AN35" s="20">
        <f t="shared" si="46"/>
        <v>1364</v>
      </c>
      <c r="AO35" s="20">
        <f t="shared" si="46"/>
        <v>1418</v>
      </c>
      <c r="AP35" s="20">
        <f t="shared" ref="AP35" si="47">AO35+AP33+AP34</f>
        <v>1473</v>
      </c>
      <c r="AQ35" s="20">
        <f t="shared" ref="AQ35" si="48">AP35+AQ33+AQ34</f>
        <v>1528</v>
      </c>
      <c r="AR35" s="20">
        <f t="shared" ref="AR35" si="49">AQ35+AR33+AR34</f>
        <v>1584</v>
      </c>
      <c r="AS35" s="20">
        <f t="shared" ref="AS35" si="50">AR35+AS33+AS34</f>
        <v>1640</v>
      </c>
      <c r="AT35" s="20">
        <f t="shared" ref="AT35" si="51">AS35+AT33+AT34</f>
        <v>1697</v>
      </c>
      <c r="AU35" s="20">
        <f t="shared" ref="AU35" si="52">AT35+AU33+AU34</f>
        <v>1755</v>
      </c>
      <c r="AV35" s="20">
        <f t="shared" ref="AV35" si="53">AU35+AV33+AV34</f>
        <v>1813</v>
      </c>
      <c r="AW35" s="20">
        <f t="shared" ref="AW35" si="54">AV35+AW33+AW34</f>
        <v>1872</v>
      </c>
      <c r="AX35" s="20">
        <f t="shared" ref="AX35" si="55">AW35+AX33+AX34</f>
        <v>1931</v>
      </c>
      <c r="AY35" s="20">
        <f t="shared" ref="AY35" si="56">AX35+AY33+AY34</f>
        <v>1991</v>
      </c>
      <c r="AZ35" s="20">
        <f t="shared" ref="AZ35" si="57">AY35+AZ33+AZ34</f>
        <v>2051</v>
      </c>
      <c r="BA35" s="20">
        <f t="shared" ref="BA35" si="58">AZ35+BA33+BA34</f>
        <v>2112</v>
      </c>
      <c r="BB35" s="20">
        <f t="shared" ref="BB35" si="59">BA35+BB33+BB34</f>
        <v>2173</v>
      </c>
      <c r="BC35" s="20">
        <f t="shared" ref="BC35" si="60">BB35+BC33+BC34</f>
        <v>2235</v>
      </c>
      <c r="BD35" s="20">
        <f t="shared" ref="BD35" si="61">BC35+BD33+BD34</f>
        <v>2297</v>
      </c>
      <c r="BE35" s="20">
        <f t="shared" ref="BE35" si="62">BD35+BE33+BE34</f>
        <v>2360</v>
      </c>
      <c r="BF35" s="20">
        <f t="shared" ref="BF35" si="63">BE35+BF33+BF34</f>
        <v>2423</v>
      </c>
      <c r="BG35" s="20">
        <f t="shared" ref="BG35" si="64">BF35+BG33+BG34</f>
        <v>2486</v>
      </c>
      <c r="BH35" s="20">
        <f t="shared" ref="BH35" si="65">BG35+BH33+BH34</f>
        <v>2550</v>
      </c>
      <c r="BI35" s="20">
        <f t="shared" ref="BI35" si="66">BH35+BI33+BI34</f>
        <v>2614</v>
      </c>
    </row>
    <row r="36" spans="1:61" x14ac:dyDescent="0.25">
      <c r="A36" t="s">
        <v>62</v>
      </c>
      <c r="B36" s="6">
        <f t="shared" ref="B36:AO36" si="67">-B33*$B$6</f>
        <v>-60000</v>
      </c>
      <c r="C36" s="6">
        <f t="shared" si="67"/>
        <v>-72000</v>
      </c>
      <c r="D36" s="6">
        <f t="shared" si="67"/>
        <v>-84000</v>
      </c>
      <c r="E36" s="6">
        <f t="shared" si="67"/>
        <v>-96000</v>
      </c>
      <c r="F36" s="6">
        <f t="shared" si="67"/>
        <v>-108000</v>
      </c>
      <c r="G36" s="6">
        <f t="shared" si="67"/>
        <v>-120000</v>
      </c>
      <c r="H36" s="6">
        <f t="shared" si="67"/>
        <v>-132000</v>
      </c>
      <c r="I36" s="6">
        <f t="shared" si="67"/>
        <v>-144000</v>
      </c>
      <c r="J36" s="6">
        <f t="shared" si="67"/>
        <v>-156000</v>
      </c>
      <c r="K36" s="6">
        <f t="shared" si="67"/>
        <v>-168000</v>
      </c>
      <c r="L36" s="6">
        <f t="shared" si="67"/>
        <v>-180000</v>
      </c>
      <c r="M36" s="6">
        <f t="shared" si="67"/>
        <v>-192000</v>
      </c>
      <c r="N36" s="6">
        <f t="shared" si="67"/>
        <v>-204000</v>
      </c>
      <c r="O36" s="6">
        <f t="shared" si="67"/>
        <v>-216000</v>
      </c>
      <c r="P36" s="6">
        <f t="shared" si="67"/>
        <v>-228000</v>
      </c>
      <c r="Q36" s="6">
        <f t="shared" si="67"/>
        <v>-240000</v>
      </c>
      <c r="R36" s="6">
        <f t="shared" si="67"/>
        <v>-252000</v>
      </c>
      <c r="S36" s="6">
        <f t="shared" si="67"/>
        <v>-264000</v>
      </c>
      <c r="T36" s="6">
        <f t="shared" si="67"/>
        <v>-276000</v>
      </c>
      <c r="U36" s="6">
        <f t="shared" si="67"/>
        <v>-288000</v>
      </c>
      <c r="V36" s="6">
        <f t="shared" si="67"/>
        <v>-300000</v>
      </c>
      <c r="W36" s="6">
        <f t="shared" si="67"/>
        <v>-312000</v>
      </c>
      <c r="X36" s="6">
        <f t="shared" si="67"/>
        <v>-324000</v>
      </c>
      <c r="Y36" s="6">
        <f t="shared" si="67"/>
        <v>-336000</v>
      </c>
      <c r="Z36" s="6">
        <f t="shared" si="67"/>
        <v>-348000</v>
      </c>
      <c r="AA36" s="6">
        <f t="shared" si="67"/>
        <v>-360000</v>
      </c>
      <c r="AB36" s="6">
        <f t="shared" si="67"/>
        <v>-372000</v>
      </c>
      <c r="AC36" s="6">
        <f t="shared" si="67"/>
        <v>-384000</v>
      </c>
      <c r="AD36" s="6">
        <f t="shared" si="67"/>
        <v>-396000</v>
      </c>
      <c r="AE36" s="6">
        <f t="shared" si="67"/>
        <v>-408000</v>
      </c>
      <c r="AF36" s="6">
        <f t="shared" si="67"/>
        <v>-420000</v>
      </c>
      <c r="AG36" s="6">
        <f t="shared" si="67"/>
        <v>-432000</v>
      </c>
      <c r="AH36" s="6">
        <f t="shared" si="67"/>
        <v>-444000</v>
      </c>
      <c r="AI36" s="6">
        <f t="shared" si="67"/>
        <v>-456000</v>
      </c>
      <c r="AJ36" s="6">
        <f t="shared" si="67"/>
        <v>-468000</v>
      </c>
      <c r="AK36" s="6">
        <f t="shared" si="67"/>
        <v>-480000</v>
      </c>
      <c r="AL36" s="6">
        <f t="shared" si="67"/>
        <v>-492000</v>
      </c>
      <c r="AM36" s="6">
        <f t="shared" si="67"/>
        <v>-504000</v>
      </c>
      <c r="AN36" s="6">
        <f t="shared" si="67"/>
        <v>-516000</v>
      </c>
      <c r="AO36" s="6">
        <f t="shared" si="67"/>
        <v>-528000</v>
      </c>
      <c r="AP36" s="6">
        <f t="shared" ref="AP36:BI36" si="68">-AP33*$B$6</f>
        <v>-540000</v>
      </c>
      <c r="AQ36" s="6">
        <f t="shared" si="68"/>
        <v>-552000</v>
      </c>
      <c r="AR36" s="6">
        <f t="shared" si="68"/>
        <v>-564000</v>
      </c>
      <c r="AS36" s="6">
        <f t="shared" si="68"/>
        <v>-576000</v>
      </c>
      <c r="AT36" s="6">
        <f t="shared" si="68"/>
        <v>-588000</v>
      </c>
      <c r="AU36" s="6">
        <f t="shared" si="68"/>
        <v>-600000</v>
      </c>
      <c r="AV36" s="6">
        <f t="shared" si="68"/>
        <v>-612000</v>
      </c>
      <c r="AW36" s="6">
        <f t="shared" si="68"/>
        <v>-624000</v>
      </c>
      <c r="AX36" s="6">
        <f t="shared" si="68"/>
        <v>-636000</v>
      </c>
      <c r="AY36" s="6">
        <f t="shared" si="68"/>
        <v>-648000</v>
      </c>
      <c r="AZ36" s="6">
        <f t="shared" si="68"/>
        <v>-660000</v>
      </c>
      <c r="BA36" s="6">
        <f t="shared" si="68"/>
        <v>-672000</v>
      </c>
      <c r="BB36" s="6">
        <f t="shared" si="68"/>
        <v>-684000</v>
      </c>
      <c r="BC36" s="6">
        <f t="shared" si="68"/>
        <v>-696000</v>
      </c>
      <c r="BD36" s="6">
        <f t="shared" si="68"/>
        <v>-708000</v>
      </c>
      <c r="BE36" s="6">
        <f t="shared" si="68"/>
        <v>-720000</v>
      </c>
      <c r="BF36" s="6">
        <f t="shared" si="68"/>
        <v>-732000</v>
      </c>
      <c r="BG36" s="6">
        <f t="shared" si="68"/>
        <v>-744000</v>
      </c>
      <c r="BH36" s="6">
        <f t="shared" si="68"/>
        <v>-756000</v>
      </c>
      <c r="BI36" s="6">
        <f t="shared" si="68"/>
        <v>-768000</v>
      </c>
    </row>
    <row r="37" spans="1:61" x14ac:dyDescent="0.25">
      <c r="A37" t="s">
        <v>61</v>
      </c>
      <c r="B37" s="6">
        <f>B35*$B$4*$B$5</f>
        <v>4800</v>
      </c>
      <c r="C37" s="6">
        <f t="shared" ref="C37:AO37" si="69">C35*$B$4*$B$5</f>
        <v>10560</v>
      </c>
      <c r="D37" s="6">
        <f t="shared" si="69"/>
        <v>16800</v>
      </c>
      <c r="E37" s="6">
        <f t="shared" si="69"/>
        <v>24000</v>
      </c>
      <c r="F37" s="6">
        <f t="shared" si="69"/>
        <v>32160</v>
      </c>
      <c r="G37" s="6">
        <f t="shared" si="69"/>
        <v>40800</v>
      </c>
      <c r="H37" s="6">
        <f t="shared" si="69"/>
        <v>50400</v>
      </c>
      <c r="I37" s="6">
        <f t="shared" si="69"/>
        <v>60480</v>
      </c>
      <c r="J37" s="6">
        <f t="shared" si="69"/>
        <v>71520</v>
      </c>
      <c r="K37" s="6">
        <f t="shared" si="69"/>
        <v>83040</v>
      </c>
      <c r="L37" s="6">
        <f t="shared" si="69"/>
        <v>95520</v>
      </c>
      <c r="M37" s="6">
        <f t="shared" si="69"/>
        <v>108480</v>
      </c>
      <c r="N37" s="6">
        <f t="shared" si="69"/>
        <v>121920</v>
      </c>
      <c r="O37" s="6">
        <f t="shared" si="69"/>
        <v>136320</v>
      </c>
      <c r="P37" s="6">
        <f t="shared" si="69"/>
        <v>151200</v>
      </c>
      <c r="Q37" s="6">
        <f t="shared" si="69"/>
        <v>166560</v>
      </c>
      <c r="R37" s="6">
        <f t="shared" si="69"/>
        <v>182400</v>
      </c>
      <c r="S37" s="6">
        <f t="shared" si="69"/>
        <v>198720</v>
      </c>
      <c r="T37" s="6">
        <f t="shared" si="69"/>
        <v>216000</v>
      </c>
      <c r="U37" s="6">
        <f t="shared" si="69"/>
        <v>233760</v>
      </c>
      <c r="V37" s="6">
        <f t="shared" si="69"/>
        <v>252000</v>
      </c>
      <c r="W37" s="6">
        <f t="shared" si="69"/>
        <v>270720</v>
      </c>
      <c r="X37" s="6">
        <f t="shared" si="69"/>
        <v>289920</v>
      </c>
      <c r="Y37" s="6">
        <f t="shared" si="69"/>
        <v>309600</v>
      </c>
      <c r="Z37" s="6">
        <f t="shared" si="69"/>
        <v>329760</v>
      </c>
      <c r="AA37" s="6">
        <f t="shared" si="69"/>
        <v>350400</v>
      </c>
      <c r="AB37" s="6">
        <f t="shared" si="69"/>
        <v>371520</v>
      </c>
      <c r="AC37" s="6">
        <f t="shared" si="69"/>
        <v>393120</v>
      </c>
      <c r="AD37" s="6">
        <f t="shared" si="69"/>
        <v>415200</v>
      </c>
      <c r="AE37" s="6">
        <f t="shared" si="69"/>
        <v>437280</v>
      </c>
      <c r="AF37" s="6">
        <f t="shared" si="69"/>
        <v>459840</v>
      </c>
      <c r="AG37" s="6">
        <f t="shared" si="69"/>
        <v>482880</v>
      </c>
      <c r="AH37" s="6">
        <f t="shared" si="69"/>
        <v>506400</v>
      </c>
      <c r="AI37" s="6">
        <f t="shared" si="69"/>
        <v>530400</v>
      </c>
      <c r="AJ37" s="6">
        <f t="shared" si="69"/>
        <v>554400</v>
      </c>
      <c r="AK37" s="6">
        <f t="shared" si="69"/>
        <v>578880</v>
      </c>
      <c r="AL37" s="6">
        <f t="shared" si="69"/>
        <v>603840</v>
      </c>
      <c r="AM37" s="6">
        <f t="shared" si="69"/>
        <v>629280</v>
      </c>
      <c r="AN37" s="6">
        <f t="shared" si="69"/>
        <v>654720</v>
      </c>
      <c r="AO37" s="6">
        <f t="shared" si="69"/>
        <v>680640</v>
      </c>
      <c r="AP37" s="6">
        <f t="shared" ref="AP37:BI37" si="70">AP35*$B$4*$B$5</f>
        <v>707040</v>
      </c>
      <c r="AQ37" s="6">
        <f t="shared" si="70"/>
        <v>733440</v>
      </c>
      <c r="AR37" s="6">
        <f t="shared" si="70"/>
        <v>760320</v>
      </c>
      <c r="AS37" s="6">
        <f t="shared" si="70"/>
        <v>787200</v>
      </c>
      <c r="AT37" s="6">
        <f t="shared" si="70"/>
        <v>814560</v>
      </c>
      <c r="AU37" s="6">
        <f t="shared" si="70"/>
        <v>842400</v>
      </c>
      <c r="AV37" s="6">
        <f t="shared" si="70"/>
        <v>870240</v>
      </c>
      <c r="AW37" s="6">
        <f t="shared" si="70"/>
        <v>898560</v>
      </c>
      <c r="AX37" s="6">
        <f t="shared" si="70"/>
        <v>926880</v>
      </c>
      <c r="AY37" s="6">
        <f t="shared" si="70"/>
        <v>955680</v>
      </c>
      <c r="AZ37" s="6">
        <f t="shared" si="70"/>
        <v>984480</v>
      </c>
      <c r="BA37" s="6">
        <f t="shared" si="70"/>
        <v>1013760</v>
      </c>
      <c r="BB37" s="6">
        <f t="shared" si="70"/>
        <v>1043040</v>
      </c>
      <c r="BC37" s="6">
        <f t="shared" si="70"/>
        <v>1072800</v>
      </c>
      <c r="BD37" s="6">
        <f t="shared" si="70"/>
        <v>1102560</v>
      </c>
      <c r="BE37" s="6">
        <f t="shared" si="70"/>
        <v>1132800</v>
      </c>
      <c r="BF37" s="6">
        <f t="shared" si="70"/>
        <v>1163040</v>
      </c>
      <c r="BG37" s="6">
        <f t="shared" si="70"/>
        <v>1193280</v>
      </c>
      <c r="BH37" s="6">
        <f t="shared" si="70"/>
        <v>1224000</v>
      </c>
      <c r="BI37" s="6">
        <f t="shared" si="70"/>
        <v>1254720</v>
      </c>
    </row>
    <row r="38" spans="1:61" x14ac:dyDescent="0.25">
      <c r="A38" s="19" t="s">
        <v>60</v>
      </c>
      <c r="B38" s="18">
        <f t="shared" ref="B38:AO38" si="71">B36+B37</f>
        <v>-55200</v>
      </c>
      <c r="C38" s="18">
        <f t="shared" si="71"/>
        <v>-61440</v>
      </c>
      <c r="D38" s="18">
        <f t="shared" si="71"/>
        <v>-67200</v>
      </c>
      <c r="E38" s="18">
        <f t="shared" si="71"/>
        <v>-72000</v>
      </c>
      <c r="F38" s="18">
        <f t="shared" si="71"/>
        <v>-75840</v>
      </c>
      <c r="G38" s="18">
        <f t="shared" si="71"/>
        <v>-79200</v>
      </c>
      <c r="H38" s="18">
        <f t="shared" si="71"/>
        <v>-81600</v>
      </c>
      <c r="I38" s="18">
        <f t="shared" si="71"/>
        <v>-83520</v>
      </c>
      <c r="J38" s="18">
        <f t="shared" si="71"/>
        <v>-84480</v>
      </c>
      <c r="K38" s="18">
        <f t="shared" si="71"/>
        <v>-84960</v>
      </c>
      <c r="L38" s="18">
        <f t="shared" si="71"/>
        <v>-84480</v>
      </c>
      <c r="M38" s="18">
        <f t="shared" si="71"/>
        <v>-83520</v>
      </c>
      <c r="N38" s="18">
        <f t="shared" si="71"/>
        <v>-82080</v>
      </c>
      <c r="O38" s="18">
        <f t="shared" si="71"/>
        <v>-79680</v>
      </c>
      <c r="P38" s="18">
        <f t="shared" si="71"/>
        <v>-76800</v>
      </c>
      <c r="Q38" s="18">
        <f t="shared" si="71"/>
        <v>-73440</v>
      </c>
      <c r="R38" s="18">
        <f t="shared" si="71"/>
        <v>-69600</v>
      </c>
      <c r="S38" s="18">
        <f t="shared" si="71"/>
        <v>-65280</v>
      </c>
      <c r="T38" s="18">
        <f t="shared" si="71"/>
        <v>-60000</v>
      </c>
      <c r="U38" s="18">
        <f t="shared" si="71"/>
        <v>-54240</v>
      </c>
      <c r="V38" s="18">
        <f t="shared" si="71"/>
        <v>-48000</v>
      </c>
      <c r="W38" s="18">
        <f t="shared" si="71"/>
        <v>-41280</v>
      </c>
      <c r="X38" s="18">
        <f t="shared" si="71"/>
        <v>-34080</v>
      </c>
      <c r="Y38" s="18">
        <f t="shared" si="71"/>
        <v>-26400</v>
      </c>
      <c r="Z38" s="18">
        <f t="shared" si="71"/>
        <v>-18240</v>
      </c>
      <c r="AA38" s="18">
        <f t="shared" si="71"/>
        <v>-9600</v>
      </c>
      <c r="AB38" s="18">
        <f t="shared" si="71"/>
        <v>-480</v>
      </c>
      <c r="AC38" s="18">
        <f t="shared" si="71"/>
        <v>9120</v>
      </c>
      <c r="AD38" s="18">
        <f t="shared" si="71"/>
        <v>19200</v>
      </c>
      <c r="AE38" s="18">
        <f t="shared" si="71"/>
        <v>29280</v>
      </c>
      <c r="AF38" s="18">
        <f t="shared" si="71"/>
        <v>39840</v>
      </c>
      <c r="AG38" s="18">
        <f t="shared" si="71"/>
        <v>50880</v>
      </c>
      <c r="AH38" s="18">
        <f t="shared" si="71"/>
        <v>62400</v>
      </c>
      <c r="AI38" s="18">
        <f t="shared" si="71"/>
        <v>74400</v>
      </c>
      <c r="AJ38" s="18">
        <f t="shared" si="71"/>
        <v>86400</v>
      </c>
      <c r="AK38" s="18">
        <f t="shared" si="71"/>
        <v>98880</v>
      </c>
      <c r="AL38" s="18">
        <f t="shared" si="71"/>
        <v>111840</v>
      </c>
      <c r="AM38" s="18">
        <f t="shared" si="71"/>
        <v>125280</v>
      </c>
      <c r="AN38" s="18">
        <f t="shared" si="71"/>
        <v>138720</v>
      </c>
      <c r="AO38" s="18">
        <f t="shared" si="71"/>
        <v>152640</v>
      </c>
      <c r="AP38" s="18">
        <f t="shared" ref="AP38:BI38" si="72">AP36+AP37</f>
        <v>167040</v>
      </c>
      <c r="AQ38" s="18">
        <f t="shared" si="72"/>
        <v>181440</v>
      </c>
      <c r="AR38" s="18">
        <f t="shared" si="72"/>
        <v>196320</v>
      </c>
      <c r="AS38" s="18">
        <f t="shared" si="72"/>
        <v>211200</v>
      </c>
      <c r="AT38" s="18">
        <f t="shared" si="72"/>
        <v>226560</v>
      </c>
      <c r="AU38" s="18">
        <f t="shared" si="72"/>
        <v>242400</v>
      </c>
      <c r="AV38" s="18">
        <f t="shared" si="72"/>
        <v>258240</v>
      </c>
      <c r="AW38" s="18">
        <f t="shared" si="72"/>
        <v>274560</v>
      </c>
      <c r="AX38" s="18">
        <f t="shared" si="72"/>
        <v>290880</v>
      </c>
      <c r="AY38" s="18">
        <f t="shared" si="72"/>
        <v>307680</v>
      </c>
      <c r="AZ38" s="18">
        <f t="shared" si="72"/>
        <v>324480</v>
      </c>
      <c r="BA38" s="18">
        <f t="shared" si="72"/>
        <v>341760</v>
      </c>
      <c r="BB38" s="18">
        <f t="shared" si="72"/>
        <v>359040</v>
      </c>
      <c r="BC38" s="18">
        <f t="shared" si="72"/>
        <v>376800</v>
      </c>
      <c r="BD38" s="18">
        <f t="shared" si="72"/>
        <v>394560</v>
      </c>
      <c r="BE38" s="18">
        <f t="shared" si="72"/>
        <v>412800</v>
      </c>
      <c r="BF38" s="18">
        <f t="shared" si="72"/>
        <v>431040</v>
      </c>
      <c r="BG38" s="18">
        <f t="shared" si="72"/>
        <v>449280</v>
      </c>
      <c r="BH38" s="18">
        <f t="shared" si="72"/>
        <v>468000</v>
      </c>
      <c r="BI38" s="18">
        <f t="shared" si="72"/>
        <v>486720</v>
      </c>
    </row>
    <row r="39" spans="1:61" ht="15.75" thickBot="1" x14ac:dyDescent="0.3">
      <c r="A39" s="16" t="s">
        <v>56</v>
      </c>
      <c r="B39" s="15">
        <f>B38</f>
        <v>-55200</v>
      </c>
      <c r="C39" s="15">
        <f t="shared" ref="C39:AO39" si="73">B39+C38</f>
        <v>-116640</v>
      </c>
      <c r="D39" s="15">
        <f t="shared" si="73"/>
        <v>-183840</v>
      </c>
      <c r="E39" s="15">
        <f t="shared" si="73"/>
        <v>-255840</v>
      </c>
      <c r="F39" s="15">
        <f t="shared" si="73"/>
        <v>-331680</v>
      </c>
      <c r="G39" s="15">
        <f t="shared" si="73"/>
        <v>-410880</v>
      </c>
      <c r="H39" s="15">
        <f t="shared" si="73"/>
        <v>-492480</v>
      </c>
      <c r="I39" s="15">
        <f t="shared" si="73"/>
        <v>-576000</v>
      </c>
      <c r="J39" s="15">
        <f t="shared" si="73"/>
        <v>-660480</v>
      </c>
      <c r="K39" s="15">
        <f t="shared" si="73"/>
        <v>-745440</v>
      </c>
      <c r="L39" s="15">
        <f t="shared" si="73"/>
        <v>-829920</v>
      </c>
      <c r="M39" s="15">
        <f t="shared" si="73"/>
        <v>-913440</v>
      </c>
      <c r="N39" s="15">
        <f t="shared" si="73"/>
        <v>-995520</v>
      </c>
      <c r="O39" s="15">
        <f t="shared" si="73"/>
        <v>-1075200</v>
      </c>
      <c r="P39" s="15">
        <f t="shared" si="73"/>
        <v>-1152000</v>
      </c>
      <c r="Q39" s="15">
        <f t="shared" si="73"/>
        <v>-1225440</v>
      </c>
      <c r="R39" s="15">
        <f t="shared" si="73"/>
        <v>-1295040</v>
      </c>
      <c r="S39" s="15">
        <f t="shared" si="73"/>
        <v>-1360320</v>
      </c>
      <c r="T39" s="15">
        <f t="shared" si="73"/>
        <v>-1420320</v>
      </c>
      <c r="U39" s="15">
        <f t="shared" si="73"/>
        <v>-1474560</v>
      </c>
      <c r="V39" s="15">
        <f t="shared" si="73"/>
        <v>-1522560</v>
      </c>
      <c r="W39" s="15">
        <f t="shared" si="73"/>
        <v>-1563840</v>
      </c>
      <c r="X39" s="15">
        <f t="shared" si="73"/>
        <v>-1597920</v>
      </c>
      <c r="Y39" s="15">
        <f t="shared" si="73"/>
        <v>-1624320</v>
      </c>
      <c r="Z39" s="15">
        <f t="shared" si="73"/>
        <v>-1642560</v>
      </c>
      <c r="AA39" s="15">
        <f t="shared" si="73"/>
        <v>-1652160</v>
      </c>
      <c r="AB39" s="15">
        <f t="shared" si="73"/>
        <v>-1652640</v>
      </c>
      <c r="AC39" s="15">
        <f t="shared" si="73"/>
        <v>-1643520</v>
      </c>
      <c r="AD39" s="15">
        <f t="shared" si="73"/>
        <v>-1624320</v>
      </c>
      <c r="AE39" s="15">
        <f t="shared" si="73"/>
        <v>-1595040</v>
      </c>
      <c r="AF39" s="15">
        <f t="shared" si="73"/>
        <v>-1555200</v>
      </c>
      <c r="AG39" s="15">
        <f t="shared" si="73"/>
        <v>-1504320</v>
      </c>
      <c r="AH39" s="15">
        <f t="shared" si="73"/>
        <v>-1441920</v>
      </c>
      <c r="AI39" s="15">
        <f t="shared" si="73"/>
        <v>-1367520</v>
      </c>
      <c r="AJ39" s="15">
        <f t="shared" si="73"/>
        <v>-1281120</v>
      </c>
      <c r="AK39" s="15">
        <f t="shared" si="73"/>
        <v>-1182240</v>
      </c>
      <c r="AL39" s="15">
        <f t="shared" si="73"/>
        <v>-1070400</v>
      </c>
      <c r="AM39" s="15">
        <f t="shared" si="73"/>
        <v>-945120</v>
      </c>
      <c r="AN39" s="15">
        <f t="shared" si="73"/>
        <v>-806400</v>
      </c>
      <c r="AO39" s="15">
        <f t="shared" si="73"/>
        <v>-653760</v>
      </c>
      <c r="AP39" s="15">
        <f t="shared" ref="AP39" si="74">AO39+AP38</f>
        <v>-486720</v>
      </c>
      <c r="AQ39" s="15">
        <f t="shared" ref="AQ39" si="75">AP39+AQ38</f>
        <v>-305280</v>
      </c>
      <c r="AR39" s="15">
        <f t="shared" ref="AR39" si="76">AQ39+AR38</f>
        <v>-108960</v>
      </c>
      <c r="AS39" s="15">
        <f t="shared" ref="AS39" si="77">AR39+AS38</f>
        <v>102240</v>
      </c>
      <c r="AT39" s="15">
        <f t="shared" ref="AT39" si="78">AS39+AT38</f>
        <v>328800</v>
      </c>
      <c r="AU39" s="15">
        <f t="shared" ref="AU39" si="79">AT39+AU38</f>
        <v>571200</v>
      </c>
      <c r="AV39" s="15">
        <f t="shared" ref="AV39" si="80">AU39+AV38</f>
        <v>829440</v>
      </c>
      <c r="AW39" s="15">
        <f t="shared" ref="AW39" si="81">AV39+AW38</f>
        <v>1104000</v>
      </c>
      <c r="AX39" s="15">
        <f t="shared" ref="AX39" si="82">AW39+AX38</f>
        <v>1394880</v>
      </c>
      <c r="AY39" s="15">
        <f t="shared" ref="AY39" si="83">AX39+AY38</f>
        <v>1702560</v>
      </c>
      <c r="AZ39" s="15">
        <f t="shared" ref="AZ39" si="84">AY39+AZ38</f>
        <v>2027040</v>
      </c>
      <c r="BA39" s="15">
        <f t="shared" ref="BA39" si="85">AZ39+BA38</f>
        <v>2368800</v>
      </c>
      <c r="BB39" s="15">
        <f t="shared" ref="BB39" si="86">BA39+BB38</f>
        <v>2727840</v>
      </c>
      <c r="BC39" s="15">
        <f t="shared" ref="BC39" si="87">BB39+BC38</f>
        <v>3104640</v>
      </c>
      <c r="BD39" s="15">
        <f t="shared" ref="BD39" si="88">BC39+BD38</f>
        <v>3499200</v>
      </c>
      <c r="BE39" s="15">
        <f t="shared" ref="BE39" si="89">BD39+BE38</f>
        <v>3912000</v>
      </c>
      <c r="BF39" s="15">
        <f t="shared" ref="BF39" si="90">BE39+BF38</f>
        <v>4343040</v>
      </c>
      <c r="BG39" s="15">
        <f t="shared" ref="BG39" si="91">BF39+BG38</f>
        <v>4792320</v>
      </c>
      <c r="BH39" s="15">
        <f t="shared" ref="BH39" si="92">BG39+BH38</f>
        <v>5260320</v>
      </c>
      <c r="BI39" s="15">
        <f t="shared" ref="BI39" si="93">BH39+BI38</f>
        <v>5747040</v>
      </c>
    </row>
    <row r="40" spans="1:61" ht="15.75" thickTop="1" x14ac:dyDescent="0.25"/>
    <row r="66" spans="1:61" ht="15.75" thickBot="1" x14ac:dyDescent="0.3">
      <c r="A66" s="32" t="s">
        <v>56</v>
      </c>
      <c r="B66" s="17" t="s">
        <v>55</v>
      </c>
      <c r="C66" s="17" t="s">
        <v>54</v>
      </c>
      <c r="D66" s="17" t="s">
        <v>53</v>
      </c>
      <c r="E66" s="17" t="s">
        <v>52</v>
      </c>
      <c r="F66" s="17" t="s">
        <v>51</v>
      </c>
      <c r="G66" s="17" t="s">
        <v>50</v>
      </c>
      <c r="H66" s="17" t="s">
        <v>49</v>
      </c>
      <c r="I66" s="17" t="s">
        <v>48</v>
      </c>
      <c r="J66" s="17" t="s">
        <v>47</v>
      </c>
      <c r="K66" s="17" t="s">
        <v>46</v>
      </c>
      <c r="L66" s="17" t="s">
        <v>45</v>
      </c>
      <c r="M66" s="17" t="s">
        <v>44</v>
      </c>
      <c r="N66" s="17" t="s">
        <v>43</v>
      </c>
      <c r="O66" s="17" t="s">
        <v>42</v>
      </c>
      <c r="P66" s="17" t="s">
        <v>41</v>
      </c>
      <c r="Q66" s="17" t="s">
        <v>40</v>
      </c>
      <c r="R66" s="17" t="s">
        <v>39</v>
      </c>
      <c r="S66" s="17" t="s">
        <v>38</v>
      </c>
      <c r="T66" s="17" t="s">
        <v>37</v>
      </c>
      <c r="U66" s="17" t="s">
        <v>36</v>
      </c>
      <c r="V66" s="17" t="s">
        <v>35</v>
      </c>
      <c r="W66" s="17" t="s">
        <v>34</v>
      </c>
      <c r="X66" s="17" t="s">
        <v>33</v>
      </c>
      <c r="Y66" s="17" t="s">
        <v>32</v>
      </c>
      <c r="Z66" s="17" t="s">
        <v>31</v>
      </c>
      <c r="AA66" s="17" t="s">
        <v>30</v>
      </c>
      <c r="AB66" s="17" t="s">
        <v>29</v>
      </c>
      <c r="AC66" s="17" t="s">
        <v>28</v>
      </c>
      <c r="AD66" s="17" t="s">
        <v>27</v>
      </c>
      <c r="AE66" s="17" t="s">
        <v>26</v>
      </c>
      <c r="AF66" s="17" t="s">
        <v>25</v>
      </c>
      <c r="AG66" s="17" t="s">
        <v>24</v>
      </c>
      <c r="AH66" s="17" t="s">
        <v>23</v>
      </c>
      <c r="AI66" s="17" t="s">
        <v>22</v>
      </c>
      <c r="AJ66" s="17" t="s">
        <v>21</v>
      </c>
      <c r="AK66" s="17" t="s">
        <v>20</v>
      </c>
      <c r="AL66" s="17" t="s">
        <v>19</v>
      </c>
      <c r="AM66" s="17" t="s">
        <v>18</v>
      </c>
      <c r="AN66" s="17" t="s">
        <v>17</v>
      </c>
      <c r="AO66" s="17" t="s">
        <v>16</v>
      </c>
      <c r="AP66" s="17" t="s">
        <v>121</v>
      </c>
      <c r="AQ66" s="17" t="s">
        <v>122</v>
      </c>
      <c r="AR66" s="17" t="s">
        <v>123</v>
      </c>
      <c r="AS66" s="17" t="s">
        <v>124</v>
      </c>
      <c r="AT66" s="17" t="s">
        <v>125</v>
      </c>
      <c r="AU66" s="17" t="s">
        <v>126</v>
      </c>
      <c r="AV66" s="17" t="s">
        <v>127</v>
      </c>
      <c r="AW66" s="17" t="s">
        <v>128</v>
      </c>
      <c r="AX66" s="17" t="s">
        <v>129</v>
      </c>
      <c r="AY66" s="17" t="s">
        <v>130</v>
      </c>
      <c r="AZ66" s="17" t="s">
        <v>131</v>
      </c>
      <c r="BA66" s="17" t="s">
        <v>132</v>
      </c>
      <c r="BB66" s="17" t="s">
        <v>133</v>
      </c>
      <c r="BC66" s="17" t="s">
        <v>134</v>
      </c>
      <c r="BD66" s="17" t="s">
        <v>135</v>
      </c>
      <c r="BE66" s="17" t="s">
        <v>136</v>
      </c>
      <c r="BF66" s="17" t="s">
        <v>137</v>
      </c>
      <c r="BG66" s="17" t="s">
        <v>138</v>
      </c>
      <c r="BH66" s="17" t="s">
        <v>139</v>
      </c>
      <c r="BI66" s="17" t="s">
        <v>140</v>
      </c>
    </row>
    <row r="67" spans="1:61" ht="15.75" thickBot="1" x14ac:dyDescent="0.3">
      <c r="A67" s="31" t="s">
        <v>59</v>
      </c>
      <c r="B67" s="24">
        <v>-55200</v>
      </c>
      <c r="C67" s="24">
        <v>-116640</v>
      </c>
      <c r="D67" s="24">
        <v>-183840</v>
      </c>
      <c r="E67" s="24">
        <v>-255840</v>
      </c>
      <c r="F67" s="24">
        <v>-331680</v>
      </c>
      <c r="G67" s="24">
        <v>-410880</v>
      </c>
      <c r="H67" s="24">
        <v>-492480</v>
      </c>
      <c r="I67" s="24">
        <v>-576000</v>
      </c>
      <c r="J67" s="24">
        <v>-660480</v>
      </c>
      <c r="K67" s="24">
        <v>-745440</v>
      </c>
      <c r="L67" s="24">
        <v>-829920</v>
      </c>
      <c r="M67" s="24">
        <v>-913440</v>
      </c>
      <c r="N67" s="24">
        <v>-995520</v>
      </c>
      <c r="O67" s="24">
        <v>-1075200</v>
      </c>
      <c r="P67" s="24">
        <v>-1152000</v>
      </c>
      <c r="Q67" s="24">
        <v>-1225440</v>
      </c>
      <c r="R67" s="24">
        <v>-1295040</v>
      </c>
      <c r="S67" s="24">
        <v>-1360320</v>
      </c>
      <c r="T67" s="24">
        <v>-1420320</v>
      </c>
      <c r="U67" s="24">
        <v>-1474560</v>
      </c>
      <c r="V67" s="24">
        <v>-1522560</v>
      </c>
      <c r="W67" s="24">
        <v>-1563840</v>
      </c>
      <c r="X67" s="24">
        <v>-1597920</v>
      </c>
      <c r="Y67" s="24">
        <v>-1624320</v>
      </c>
      <c r="Z67" s="24">
        <v>-1642560</v>
      </c>
      <c r="AA67" s="24">
        <v>-1652160</v>
      </c>
      <c r="AB67" s="24">
        <v>-1652640</v>
      </c>
      <c r="AC67" s="24">
        <v>-1643520</v>
      </c>
      <c r="AD67" s="24">
        <v>-1624320</v>
      </c>
      <c r="AE67" s="24">
        <v>-1595040</v>
      </c>
      <c r="AF67" s="24">
        <v>-1555200</v>
      </c>
      <c r="AG67" s="24">
        <v>-1504320</v>
      </c>
      <c r="AH67" s="24">
        <v>-1441920</v>
      </c>
      <c r="AI67" s="24">
        <v>-1367520</v>
      </c>
      <c r="AJ67" s="24">
        <v>-1281120</v>
      </c>
      <c r="AK67" s="24">
        <v>-1182240</v>
      </c>
      <c r="AL67" s="24">
        <v>-1070400</v>
      </c>
      <c r="AM67" s="24">
        <v>-945120</v>
      </c>
      <c r="AN67" s="24">
        <v>-806400</v>
      </c>
      <c r="AO67" s="24">
        <v>-653760</v>
      </c>
      <c r="AP67" s="24">
        <v>-486720</v>
      </c>
      <c r="AQ67" s="24">
        <v>-305280</v>
      </c>
      <c r="AR67" s="24">
        <v>-108960</v>
      </c>
      <c r="AS67" s="24">
        <v>102240</v>
      </c>
      <c r="AT67" s="24">
        <v>328800</v>
      </c>
      <c r="AU67" s="24">
        <v>571200</v>
      </c>
      <c r="AV67" s="24">
        <v>829440</v>
      </c>
      <c r="AW67" s="24">
        <v>1104000</v>
      </c>
      <c r="AX67" s="24">
        <v>1394880</v>
      </c>
      <c r="AY67" s="24">
        <v>1702560</v>
      </c>
      <c r="AZ67" s="24">
        <v>2027040</v>
      </c>
      <c r="BA67" s="24">
        <v>2368800</v>
      </c>
      <c r="BB67" s="24">
        <v>2727840</v>
      </c>
      <c r="BC67" s="24">
        <v>3104640</v>
      </c>
      <c r="BD67" s="24">
        <v>3499200</v>
      </c>
      <c r="BE67" s="24">
        <v>3912000</v>
      </c>
      <c r="BF67" s="24">
        <v>4343040</v>
      </c>
      <c r="BG67" s="24">
        <v>4792320</v>
      </c>
      <c r="BH67" s="24">
        <v>5260320</v>
      </c>
      <c r="BI67" s="24">
        <v>5747040</v>
      </c>
    </row>
    <row r="68" spans="1:61" ht="16.5" thickTop="1" thickBot="1" x14ac:dyDescent="0.3">
      <c r="A68" s="31" t="s">
        <v>58</v>
      </c>
      <c r="B68" s="24">
        <v>-55200</v>
      </c>
      <c r="C68" s="24">
        <v>-133200</v>
      </c>
      <c r="D68" s="24">
        <v>-232080</v>
      </c>
      <c r="E68" s="24">
        <v>-349440</v>
      </c>
      <c r="F68" s="24">
        <v>-483360</v>
      </c>
      <c r="G68" s="24">
        <v>-631440</v>
      </c>
      <c r="H68" s="24">
        <v>-791760</v>
      </c>
      <c r="I68" s="24">
        <v>-962400</v>
      </c>
      <c r="J68" s="24">
        <v>-1141440</v>
      </c>
      <c r="K68" s="24">
        <v>-1326960</v>
      </c>
      <c r="L68" s="24">
        <v>-1517520</v>
      </c>
      <c r="M68" s="24">
        <v>-1711200</v>
      </c>
      <c r="N68" s="24">
        <v>-1906080</v>
      </c>
      <c r="O68" s="24">
        <v>-2100720</v>
      </c>
      <c r="P68" s="24">
        <v>-2293200</v>
      </c>
      <c r="Q68" s="24">
        <v>-2482080</v>
      </c>
      <c r="R68" s="24">
        <v>-2665920</v>
      </c>
      <c r="S68" s="24">
        <v>-2843280</v>
      </c>
      <c r="T68" s="24">
        <v>-3012240</v>
      </c>
      <c r="U68" s="24">
        <v>-3171360</v>
      </c>
      <c r="V68" s="24">
        <v>-3319680</v>
      </c>
      <c r="W68" s="24">
        <v>-3455760</v>
      </c>
      <c r="X68" s="24">
        <v>-3578160</v>
      </c>
      <c r="Y68" s="24">
        <v>-3685440</v>
      </c>
      <c r="Z68" s="24">
        <v>-3776160</v>
      </c>
      <c r="AA68" s="24">
        <v>-3849360</v>
      </c>
      <c r="AB68" s="24">
        <v>-3903600</v>
      </c>
      <c r="AC68" s="24">
        <v>-3937920</v>
      </c>
      <c r="AD68" s="24">
        <v>-3951360</v>
      </c>
      <c r="AE68" s="24">
        <v>-3942480</v>
      </c>
      <c r="AF68" s="24">
        <v>-3910320</v>
      </c>
      <c r="AG68" s="24">
        <v>-3853920</v>
      </c>
      <c r="AH68" s="24">
        <v>-3772320</v>
      </c>
      <c r="AI68" s="24">
        <v>-3664080</v>
      </c>
      <c r="AJ68" s="24">
        <v>-3528240</v>
      </c>
      <c r="AK68" s="24">
        <v>-3363840</v>
      </c>
      <c r="AL68" s="24">
        <v>-3169920</v>
      </c>
      <c r="AM68" s="24">
        <v>-2945520</v>
      </c>
      <c r="AN68" s="24">
        <v>-2690160</v>
      </c>
      <c r="AO68" s="24">
        <v>-2402880</v>
      </c>
      <c r="AP68" s="24">
        <v>-2082720</v>
      </c>
      <c r="AQ68" s="24">
        <v>-1728720</v>
      </c>
      <c r="AR68" s="24">
        <v>-1340400</v>
      </c>
      <c r="AS68" s="24">
        <v>-916800</v>
      </c>
      <c r="AT68" s="24">
        <v>-456960</v>
      </c>
      <c r="AU68" s="24">
        <v>39600</v>
      </c>
      <c r="AV68" s="24">
        <v>573840</v>
      </c>
      <c r="AW68" s="24">
        <v>1146240</v>
      </c>
      <c r="AX68" s="24">
        <v>1757760</v>
      </c>
      <c r="AY68" s="24">
        <v>2408880</v>
      </c>
      <c r="AZ68" s="24">
        <v>3100080</v>
      </c>
      <c r="BA68" s="24">
        <v>3832320</v>
      </c>
      <c r="BB68" s="24">
        <v>4606080</v>
      </c>
      <c r="BC68" s="24">
        <v>5421840</v>
      </c>
      <c r="BD68" s="24">
        <v>6280560</v>
      </c>
      <c r="BE68" s="24">
        <v>7182720</v>
      </c>
      <c r="BF68" s="24">
        <v>8128800</v>
      </c>
      <c r="BG68" s="24">
        <v>9119280</v>
      </c>
      <c r="BH68" s="24">
        <v>10154640</v>
      </c>
      <c r="BI68" s="24">
        <v>11235360</v>
      </c>
    </row>
    <row r="69" spans="1:61" ht="16.5" thickTop="1" thickBot="1" x14ac:dyDescent="0.3">
      <c r="A69" s="31" t="s">
        <v>57</v>
      </c>
      <c r="B69" s="24">
        <v>-55200</v>
      </c>
      <c r="C69" s="24">
        <v>-160800</v>
      </c>
      <c r="D69" s="24">
        <v>-312480</v>
      </c>
      <c r="E69" s="24">
        <v>-505440</v>
      </c>
      <c r="F69" s="24">
        <v>-735360</v>
      </c>
      <c r="G69" s="24">
        <v>-998400</v>
      </c>
      <c r="H69" s="24">
        <v>-1290240</v>
      </c>
      <c r="I69" s="24">
        <v>-1607040</v>
      </c>
      <c r="J69" s="24">
        <v>-1944960</v>
      </c>
      <c r="K69" s="24">
        <v>-2300160</v>
      </c>
      <c r="L69" s="24">
        <v>-2668800</v>
      </c>
      <c r="M69" s="24">
        <v>-3047040</v>
      </c>
      <c r="N69" s="24">
        <v>-3431520</v>
      </c>
      <c r="O69" s="24">
        <v>-3818880</v>
      </c>
      <c r="P69" s="24">
        <v>-4205760</v>
      </c>
      <c r="Q69" s="24">
        <v>-4588800</v>
      </c>
      <c r="R69" s="24">
        <v>-4964640</v>
      </c>
      <c r="S69" s="24">
        <v>-5330400</v>
      </c>
      <c r="T69" s="24">
        <v>-5682720</v>
      </c>
      <c r="U69" s="24">
        <v>-6018720</v>
      </c>
      <c r="V69" s="24">
        <v>-6335520</v>
      </c>
      <c r="W69" s="24">
        <v>-6630240</v>
      </c>
      <c r="X69" s="24">
        <v>-6900000</v>
      </c>
      <c r="Y69" s="24">
        <v>-7142400</v>
      </c>
      <c r="Z69" s="24">
        <v>-7354560</v>
      </c>
      <c r="AA69" s="24">
        <v>-7534080</v>
      </c>
      <c r="AB69" s="24">
        <v>-7678560</v>
      </c>
      <c r="AC69" s="24">
        <v>-7785600</v>
      </c>
      <c r="AD69" s="24">
        <v>-7852800</v>
      </c>
      <c r="AE69" s="24">
        <v>-7877760</v>
      </c>
      <c r="AF69" s="24">
        <v>-7858080</v>
      </c>
      <c r="AG69" s="24">
        <v>-7791840</v>
      </c>
      <c r="AH69" s="24">
        <v>-7676640</v>
      </c>
      <c r="AI69" s="24">
        <v>-7510560</v>
      </c>
      <c r="AJ69" s="24">
        <v>-7291680</v>
      </c>
      <c r="AK69" s="24">
        <v>-7018080</v>
      </c>
      <c r="AL69" s="24">
        <v>-6687840</v>
      </c>
      <c r="AM69" s="24">
        <v>-6299040</v>
      </c>
      <c r="AN69" s="24">
        <v>-5849760</v>
      </c>
      <c r="AO69" s="24">
        <v>-5338080</v>
      </c>
      <c r="AP69" s="24">
        <v>-4762560</v>
      </c>
      <c r="AQ69" s="24">
        <v>-4121280</v>
      </c>
      <c r="AR69" s="24">
        <v>-3412800</v>
      </c>
      <c r="AS69" s="24">
        <v>-2635200</v>
      </c>
      <c r="AT69" s="24">
        <v>-1787040</v>
      </c>
      <c r="AU69" s="24">
        <v>-866880</v>
      </c>
      <c r="AV69" s="24">
        <v>126720</v>
      </c>
      <c r="AW69" s="24">
        <v>1195200</v>
      </c>
      <c r="AX69" s="24">
        <v>2340000</v>
      </c>
      <c r="AY69" s="24">
        <v>3562560</v>
      </c>
      <c r="AZ69" s="24">
        <v>4864320</v>
      </c>
      <c r="BA69" s="24">
        <v>6246720</v>
      </c>
      <c r="BB69" s="24">
        <v>7710720</v>
      </c>
      <c r="BC69" s="24">
        <v>9257760</v>
      </c>
      <c r="BD69" s="24">
        <v>10889280</v>
      </c>
      <c r="BE69" s="24">
        <v>12606240</v>
      </c>
      <c r="BF69" s="24">
        <v>14410080</v>
      </c>
      <c r="BG69" s="24">
        <v>16301760</v>
      </c>
      <c r="BH69" s="24">
        <v>18282240</v>
      </c>
      <c r="BI69" s="24">
        <v>20352480</v>
      </c>
    </row>
    <row r="70" spans="1:61" ht="15.75" thickTop="1" x14ac:dyDescent="0.25"/>
    <row r="103" spans="1:61" x14ac:dyDescent="0.25">
      <c r="A103" t="s">
        <v>56</v>
      </c>
      <c r="B103" s="17" t="s">
        <v>55</v>
      </c>
      <c r="C103" s="17" t="s">
        <v>54</v>
      </c>
      <c r="D103" s="17" t="s">
        <v>53</v>
      </c>
      <c r="E103" s="17" t="s">
        <v>52</v>
      </c>
      <c r="F103" s="17" t="s">
        <v>51</v>
      </c>
      <c r="G103" s="17" t="s">
        <v>50</v>
      </c>
      <c r="H103" s="17" t="s">
        <v>49</v>
      </c>
      <c r="I103" s="17" t="s">
        <v>48</v>
      </c>
      <c r="J103" s="17" t="s">
        <v>47</v>
      </c>
      <c r="K103" s="17" t="s">
        <v>46</v>
      </c>
      <c r="L103" s="17" t="s">
        <v>45</v>
      </c>
      <c r="M103" s="17" t="s">
        <v>44</v>
      </c>
      <c r="N103" s="17" t="s">
        <v>43</v>
      </c>
      <c r="O103" s="17" t="s">
        <v>42</v>
      </c>
      <c r="P103" s="17" t="s">
        <v>41</v>
      </c>
      <c r="Q103" s="17" t="s">
        <v>40</v>
      </c>
      <c r="R103" s="17" t="s">
        <v>39</v>
      </c>
      <c r="S103" s="17" t="s">
        <v>38</v>
      </c>
      <c r="T103" s="17" t="s">
        <v>37</v>
      </c>
      <c r="U103" s="17" t="s">
        <v>36</v>
      </c>
      <c r="V103" s="17" t="s">
        <v>35</v>
      </c>
      <c r="W103" s="17" t="s">
        <v>34</v>
      </c>
      <c r="X103" s="17" t="s">
        <v>33</v>
      </c>
      <c r="Y103" s="17" t="s">
        <v>32</v>
      </c>
      <c r="Z103" s="17" t="s">
        <v>31</v>
      </c>
      <c r="AA103" s="17" t="s">
        <v>30</v>
      </c>
      <c r="AB103" s="17" t="s">
        <v>29</v>
      </c>
      <c r="AC103" s="17" t="s">
        <v>28</v>
      </c>
      <c r="AD103" s="17" t="s">
        <v>27</v>
      </c>
      <c r="AE103" s="17" t="s">
        <v>26</v>
      </c>
      <c r="AF103" s="17" t="s">
        <v>25</v>
      </c>
      <c r="AG103" s="17" t="s">
        <v>24</v>
      </c>
      <c r="AH103" s="17" t="s">
        <v>23</v>
      </c>
      <c r="AI103" s="17" t="s">
        <v>22</v>
      </c>
      <c r="AJ103" s="17" t="s">
        <v>21</v>
      </c>
      <c r="AK103" s="17" t="s">
        <v>20</v>
      </c>
      <c r="AL103" s="17" t="s">
        <v>19</v>
      </c>
      <c r="AM103" s="17" t="s">
        <v>18</v>
      </c>
      <c r="AN103" s="17" t="s">
        <v>17</v>
      </c>
      <c r="AO103" s="17" t="s">
        <v>16</v>
      </c>
      <c r="AP103" s="17" t="s">
        <v>121</v>
      </c>
      <c r="AQ103" s="17" t="s">
        <v>122</v>
      </c>
      <c r="AR103" s="17" t="s">
        <v>123</v>
      </c>
      <c r="AS103" s="17" t="s">
        <v>124</v>
      </c>
      <c r="AT103" s="17" t="s">
        <v>125</v>
      </c>
      <c r="AU103" s="17" t="s">
        <v>126</v>
      </c>
      <c r="AV103" s="17" t="s">
        <v>127</v>
      </c>
      <c r="AW103" s="17" t="s">
        <v>128</v>
      </c>
      <c r="AX103" s="17" t="s">
        <v>129</v>
      </c>
      <c r="AY103" s="17" t="s">
        <v>130</v>
      </c>
      <c r="AZ103" s="17" t="s">
        <v>131</v>
      </c>
      <c r="BA103" s="17" t="s">
        <v>132</v>
      </c>
      <c r="BB103" s="17" t="s">
        <v>133</v>
      </c>
      <c r="BC103" s="17" t="s">
        <v>134</v>
      </c>
      <c r="BD103" s="17" t="s">
        <v>135</v>
      </c>
      <c r="BE103" s="17" t="s">
        <v>136</v>
      </c>
      <c r="BF103" s="17" t="s">
        <v>137</v>
      </c>
      <c r="BG103" s="17" t="s">
        <v>138</v>
      </c>
      <c r="BH103" s="17" t="s">
        <v>139</v>
      </c>
      <c r="BI103" s="17" t="s">
        <v>140</v>
      </c>
    </row>
    <row r="104" spans="1:61" x14ac:dyDescent="0.25">
      <c r="A104" s="24" t="s">
        <v>15</v>
      </c>
      <c r="B104" s="24">
        <v>-50400</v>
      </c>
      <c r="C104" s="24">
        <v>-102240</v>
      </c>
      <c r="D104" s="24">
        <v>-153600</v>
      </c>
      <c r="E104" s="24">
        <v>-203520</v>
      </c>
      <c r="F104" s="24">
        <v>-250080</v>
      </c>
      <c r="G104" s="24">
        <v>-292320</v>
      </c>
      <c r="H104" s="24">
        <v>-329280</v>
      </c>
      <c r="I104" s="24">
        <v>-360000</v>
      </c>
      <c r="J104" s="24">
        <v>-383520</v>
      </c>
      <c r="K104" s="24">
        <v>-398880</v>
      </c>
      <c r="L104" s="24">
        <v>-405120</v>
      </c>
      <c r="M104" s="24">
        <v>-401280</v>
      </c>
      <c r="N104" s="24">
        <v>-386400</v>
      </c>
      <c r="O104" s="24">
        <v>-359520</v>
      </c>
      <c r="P104" s="24">
        <v>-320640</v>
      </c>
      <c r="Q104" s="24">
        <v>-268800</v>
      </c>
      <c r="R104" s="24">
        <v>-203040</v>
      </c>
      <c r="S104" s="24">
        <v>-123360</v>
      </c>
      <c r="T104" s="24">
        <v>-28800</v>
      </c>
      <c r="U104" s="24">
        <v>81600</v>
      </c>
      <c r="V104" s="24">
        <v>207840</v>
      </c>
      <c r="W104" s="24">
        <v>350880</v>
      </c>
      <c r="X104" s="24">
        <v>510720</v>
      </c>
      <c r="Y104" s="24">
        <v>688320</v>
      </c>
      <c r="Z104" s="24">
        <v>883680</v>
      </c>
      <c r="AA104" s="24">
        <v>1097760</v>
      </c>
      <c r="AB104" s="24">
        <v>1330560</v>
      </c>
      <c r="AC104" s="24">
        <v>1582080</v>
      </c>
      <c r="AD104" s="24">
        <v>1853280</v>
      </c>
      <c r="AE104" s="24">
        <v>2144160</v>
      </c>
      <c r="AF104" s="24">
        <v>2455680</v>
      </c>
      <c r="AG104" s="24">
        <v>2787840</v>
      </c>
      <c r="AH104" s="24">
        <v>3140640</v>
      </c>
      <c r="AI104" s="24">
        <v>3514080</v>
      </c>
      <c r="AJ104" s="24">
        <v>3909120</v>
      </c>
      <c r="AK104" s="24">
        <v>4325760</v>
      </c>
      <c r="AL104" s="24">
        <v>4764000</v>
      </c>
      <c r="AM104" s="24">
        <v>5224800</v>
      </c>
      <c r="AN104" s="24">
        <v>5708160</v>
      </c>
      <c r="AO104" s="24">
        <v>6214080</v>
      </c>
      <c r="AP104" s="24">
        <v>6742560</v>
      </c>
      <c r="AQ104" s="24">
        <v>7293600</v>
      </c>
      <c r="AR104" s="24">
        <v>7868160</v>
      </c>
      <c r="AS104" s="24">
        <v>8466240</v>
      </c>
      <c r="AT104" s="24">
        <v>9087840</v>
      </c>
      <c r="AU104" s="24">
        <v>9732960</v>
      </c>
      <c r="AV104" s="24">
        <v>10401600</v>
      </c>
      <c r="AW104" s="24">
        <v>11093760</v>
      </c>
      <c r="AX104" s="24">
        <v>11809440</v>
      </c>
      <c r="AY104" s="24">
        <v>12549600</v>
      </c>
      <c r="AZ104" s="24">
        <v>13314240</v>
      </c>
      <c r="BA104" s="24">
        <v>14103360</v>
      </c>
      <c r="BB104" s="24">
        <v>14916960</v>
      </c>
      <c r="BC104" s="24">
        <v>15755040</v>
      </c>
      <c r="BD104" s="24">
        <v>16617600</v>
      </c>
      <c r="BE104" s="24">
        <v>17504640</v>
      </c>
      <c r="BF104" s="24">
        <v>18416160</v>
      </c>
      <c r="BG104" s="24">
        <v>19352160</v>
      </c>
      <c r="BH104" s="24">
        <v>20312640</v>
      </c>
      <c r="BI104" s="24">
        <v>21298560</v>
      </c>
    </row>
    <row r="105" spans="1:61" x14ac:dyDescent="0.25">
      <c r="A105" s="24" t="s">
        <v>14</v>
      </c>
      <c r="B105" s="24">
        <v>-55200</v>
      </c>
      <c r="C105" s="24">
        <v>-116640</v>
      </c>
      <c r="D105" s="24">
        <v>-183840</v>
      </c>
      <c r="E105" s="24">
        <v>-255840</v>
      </c>
      <c r="F105" s="24">
        <v>-331680</v>
      </c>
      <c r="G105" s="24">
        <v>-410880</v>
      </c>
      <c r="H105" s="24">
        <v>-492480</v>
      </c>
      <c r="I105" s="24">
        <v>-576000</v>
      </c>
      <c r="J105" s="24">
        <v>-660480</v>
      </c>
      <c r="K105" s="24">
        <v>-745440</v>
      </c>
      <c r="L105" s="24">
        <v>-829920</v>
      </c>
      <c r="M105" s="24">
        <v>-913440</v>
      </c>
      <c r="N105" s="24">
        <v>-995520</v>
      </c>
      <c r="O105" s="24">
        <v>-1075200</v>
      </c>
      <c r="P105" s="24">
        <v>-1152000</v>
      </c>
      <c r="Q105" s="24">
        <v>-1225440</v>
      </c>
      <c r="R105" s="24">
        <v>-1295040</v>
      </c>
      <c r="S105" s="24">
        <v>-1360320</v>
      </c>
      <c r="T105" s="24">
        <v>-1420320</v>
      </c>
      <c r="U105" s="24">
        <v>-1474560</v>
      </c>
      <c r="V105" s="24">
        <v>-1522560</v>
      </c>
      <c r="W105" s="24">
        <v>-1563840</v>
      </c>
      <c r="X105" s="24">
        <v>-1597920</v>
      </c>
      <c r="Y105" s="24">
        <v>-1624320</v>
      </c>
      <c r="Z105" s="24">
        <v>-1642560</v>
      </c>
      <c r="AA105" s="24">
        <v>-1652160</v>
      </c>
      <c r="AB105" s="24">
        <v>-1652640</v>
      </c>
      <c r="AC105" s="24">
        <v>-1643520</v>
      </c>
      <c r="AD105" s="24">
        <v>-1624320</v>
      </c>
      <c r="AE105" s="24">
        <v>-1595040</v>
      </c>
      <c r="AF105" s="24">
        <v>-1555200</v>
      </c>
      <c r="AG105" s="24">
        <v>-1504320</v>
      </c>
      <c r="AH105" s="24">
        <v>-1441920</v>
      </c>
      <c r="AI105" s="24">
        <v>-1367520</v>
      </c>
      <c r="AJ105" s="24">
        <v>-1281120</v>
      </c>
      <c r="AK105" s="24">
        <v>-1182240</v>
      </c>
      <c r="AL105" s="24">
        <v>-1070400</v>
      </c>
      <c r="AM105" s="24">
        <v>-945120</v>
      </c>
      <c r="AN105" s="24">
        <v>-806400</v>
      </c>
      <c r="AO105" s="24">
        <v>-653760</v>
      </c>
      <c r="AP105" s="24">
        <v>-486720</v>
      </c>
      <c r="AQ105" s="24">
        <v>-305280</v>
      </c>
      <c r="AR105" s="24">
        <v>-108960</v>
      </c>
      <c r="AS105" s="24">
        <v>102240</v>
      </c>
      <c r="AT105" s="24">
        <v>328800</v>
      </c>
      <c r="AU105" s="24">
        <v>571200</v>
      </c>
      <c r="AV105" s="24">
        <v>829440</v>
      </c>
      <c r="AW105" s="24">
        <v>1104000</v>
      </c>
      <c r="AX105" s="24">
        <v>1394880</v>
      </c>
      <c r="AY105" s="24">
        <v>1702560</v>
      </c>
      <c r="AZ105" s="24">
        <v>2027040</v>
      </c>
      <c r="BA105" s="24">
        <v>2368800</v>
      </c>
      <c r="BB105" s="24">
        <v>2727840</v>
      </c>
      <c r="BC105" s="24">
        <v>3104640</v>
      </c>
      <c r="BD105" s="24">
        <v>3499200</v>
      </c>
      <c r="BE105" s="24">
        <v>3912000</v>
      </c>
      <c r="BF105" s="24">
        <v>4343040</v>
      </c>
      <c r="BG105" s="24">
        <v>4792320</v>
      </c>
      <c r="BH105" s="24">
        <v>5260320</v>
      </c>
      <c r="BI105" s="24">
        <v>5747040</v>
      </c>
    </row>
    <row r="106" spans="1:61" x14ac:dyDescent="0.25">
      <c r="A106" s="24" t="s">
        <v>13</v>
      </c>
      <c r="B106" s="24">
        <v>-56800</v>
      </c>
      <c r="C106" s="24">
        <v>-121760</v>
      </c>
      <c r="D106" s="24">
        <v>-194240</v>
      </c>
      <c r="E106" s="24">
        <v>-273920</v>
      </c>
      <c r="F106" s="24">
        <v>-360160</v>
      </c>
      <c r="G106" s="24">
        <v>-452320</v>
      </c>
      <c r="H106" s="24">
        <v>-549760</v>
      </c>
      <c r="I106" s="24">
        <v>-652160</v>
      </c>
      <c r="J106" s="24">
        <v>-758880</v>
      </c>
      <c r="K106" s="24">
        <v>-869600</v>
      </c>
      <c r="L106" s="24">
        <v>-983680</v>
      </c>
      <c r="M106" s="24">
        <v>-1100480</v>
      </c>
      <c r="N106" s="24">
        <v>-1219680</v>
      </c>
      <c r="O106" s="24">
        <v>-1340640</v>
      </c>
      <c r="P106" s="24">
        <v>-1463040</v>
      </c>
      <c r="Q106" s="24">
        <v>-1586560</v>
      </c>
      <c r="R106" s="24">
        <v>-1710560</v>
      </c>
      <c r="S106" s="24">
        <v>-1834720</v>
      </c>
      <c r="T106" s="24">
        <v>-1958400</v>
      </c>
      <c r="U106" s="24">
        <v>-2081280</v>
      </c>
      <c r="V106" s="24">
        <v>-2203040</v>
      </c>
      <c r="W106" s="24">
        <v>-2323040</v>
      </c>
      <c r="X106" s="24">
        <v>-2440960</v>
      </c>
      <c r="Y106" s="24">
        <v>-2556480</v>
      </c>
      <c r="Z106" s="24">
        <v>-2669280</v>
      </c>
      <c r="AA106" s="24">
        <v>-2778720</v>
      </c>
      <c r="AB106" s="24">
        <v>-2884480</v>
      </c>
      <c r="AC106" s="24">
        <v>-2986240</v>
      </c>
      <c r="AD106" s="24">
        <v>-3083680</v>
      </c>
      <c r="AE106" s="24">
        <v>-3176480</v>
      </c>
      <c r="AF106" s="24">
        <v>-3264000</v>
      </c>
      <c r="AG106" s="24">
        <v>-3345920</v>
      </c>
      <c r="AH106" s="24">
        <v>-3421920</v>
      </c>
      <c r="AI106" s="24">
        <v>-3491680</v>
      </c>
      <c r="AJ106" s="24">
        <v>-3554880</v>
      </c>
      <c r="AK106" s="24">
        <v>-3611200</v>
      </c>
      <c r="AL106" s="24">
        <v>-3660320</v>
      </c>
      <c r="AM106" s="24">
        <v>-3701920</v>
      </c>
      <c r="AN106" s="24">
        <v>-3735680</v>
      </c>
      <c r="AO106" s="24">
        <v>-3761280</v>
      </c>
      <c r="AP106" s="24">
        <v>-3778400</v>
      </c>
      <c r="AQ106" s="24">
        <v>-3786720</v>
      </c>
      <c r="AR106" s="24">
        <v>-3785920</v>
      </c>
      <c r="AS106" s="24">
        <v>-3775680</v>
      </c>
      <c r="AT106" s="24">
        <v>-3756000</v>
      </c>
      <c r="AU106" s="24">
        <v>-3726560</v>
      </c>
      <c r="AV106" s="24">
        <v>-3687040</v>
      </c>
      <c r="AW106" s="24">
        <v>-3637120</v>
      </c>
      <c r="AX106" s="24">
        <v>-3576480</v>
      </c>
      <c r="AY106" s="24">
        <v>-3504800</v>
      </c>
      <c r="AZ106" s="24">
        <v>-3422080</v>
      </c>
      <c r="BA106" s="24">
        <v>-3328000</v>
      </c>
      <c r="BB106" s="24">
        <v>-3222240</v>
      </c>
      <c r="BC106" s="24">
        <v>-3104480</v>
      </c>
      <c r="BD106" s="24">
        <v>-2974400</v>
      </c>
      <c r="BE106" s="24">
        <v>-2832000</v>
      </c>
      <c r="BF106" s="24">
        <v>-2676960</v>
      </c>
      <c r="BG106" s="24">
        <v>-2508960</v>
      </c>
      <c r="BH106" s="24">
        <v>-2328000</v>
      </c>
      <c r="BI106" s="24">
        <v>-2133760</v>
      </c>
    </row>
    <row r="107" spans="1:61" x14ac:dyDescent="0.25">
      <c r="A107" s="14" t="s">
        <v>12</v>
      </c>
    </row>
    <row r="112" spans="1:61" x14ac:dyDescent="0.25">
      <c r="J112" s="17" t="s">
        <v>76</v>
      </c>
      <c r="K112" s="28" t="s">
        <v>77</v>
      </c>
      <c r="L112" s="27" t="s">
        <v>78</v>
      </c>
    </row>
    <row r="113" spans="7:14" x14ac:dyDescent="0.25">
      <c r="G113" t="s">
        <v>11</v>
      </c>
      <c r="J113" s="12">
        <v>1200</v>
      </c>
      <c r="K113" s="12">
        <v>600</v>
      </c>
      <c r="L113" s="12">
        <v>400</v>
      </c>
    </row>
    <row r="114" spans="7:14" x14ac:dyDescent="0.25">
      <c r="G114" t="s">
        <v>10</v>
      </c>
      <c r="J114" s="13">
        <v>0.8</v>
      </c>
      <c r="K114" s="13">
        <v>0.8</v>
      </c>
      <c r="L114" s="13">
        <v>0.8</v>
      </c>
    </row>
    <row r="115" spans="7:14" x14ac:dyDescent="0.25">
      <c r="G115" t="s">
        <v>9</v>
      </c>
      <c r="J115" s="12">
        <v>6000</v>
      </c>
      <c r="K115" s="12">
        <v>6000</v>
      </c>
      <c r="L115" s="12">
        <v>6000</v>
      </c>
    </row>
    <row r="116" spans="7:14" x14ac:dyDescent="0.25">
      <c r="G116" t="s">
        <v>8</v>
      </c>
      <c r="J116" s="11">
        <v>0.05</v>
      </c>
      <c r="K116" s="11">
        <v>2.5000000000000001E-2</v>
      </c>
      <c r="L116" s="10">
        <v>1.6666666666666666E-2</v>
      </c>
    </row>
    <row r="117" spans="7:14" x14ac:dyDescent="0.25">
      <c r="J117" s="9"/>
      <c r="K117" s="9"/>
      <c r="L117" s="9"/>
    </row>
    <row r="118" spans="7:14" x14ac:dyDescent="0.25">
      <c r="G118" t="s">
        <v>7</v>
      </c>
      <c r="J118" s="8">
        <v>10</v>
      </c>
      <c r="K118" s="8">
        <v>10</v>
      </c>
      <c r="L118" s="8">
        <v>10</v>
      </c>
    </row>
    <row r="119" spans="7:14" x14ac:dyDescent="0.25">
      <c r="G119" t="s">
        <v>6</v>
      </c>
      <c r="J119" s="8">
        <v>2</v>
      </c>
      <c r="K119" s="8">
        <v>2</v>
      </c>
      <c r="L119" s="8">
        <v>2</v>
      </c>
    </row>
    <row r="121" spans="7:14" ht="18" thickBot="1" x14ac:dyDescent="0.35">
      <c r="G121" s="7" t="s">
        <v>5</v>
      </c>
    </row>
    <row r="122" spans="7:14" ht="15.75" thickTop="1" x14ac:dyDescent="0.25">
      <c r="G122" t="s">
        <v>4</v>
      </c>
      <c r="J122">
        <v>20</v>
      </c>
      <c r="K122">
        <v>40</v>
      </c>
      <c r="L122">
        <v>60</v>
      </c>
    </row>
    <row r="123" spans="7:14" x14ac:dyDescent="0.25">
      <c r="G123" t="s">
        <v>3</v>
      </c>
      <c r="J123" s="6">
        <v>19200</v>
      </c>
      <c r="K123" s="6">
        <v>19200</v>
      </c>
      <c r="L123" s="6">
        <v>19200</v>
      </c>
      <c r="N123" s="6"/>
    </row>
    <row r="124" spans="7:14" x14ac:dyDescent="0.25">
      <c r="G124" t="s">
        <v>2</v>
      </c>
      <c r="J124" s="5">
        <v>3.2</v>
      </c>
      <c r="K124" s="5">
        <v>3.2</v>
      </c>
      <c r="L124" s="5">
        <v>3.2</v>
      </c>
      <c r="N124" s="5"/>
    </row>
    <row r="125" spans="7:14" x14ac:dyDescent="0.25">
      <c r="G125" s="4" t="s">
        <v>1</v>
      </c>
      <c r="H125" s="4"/>
      <c r="I125" s="4"/>
      <c r="J125" s="3">
        <v>6.25</v>
      </c>
      <c r="K125" s="3">
        <v>12.5</v>
      </c>
      <c r="L125" s="3">
        <v>18.75</v>
      </c>
      <c r="N125" s="25"/>
    </row>
    <row r="126" spans="7:14" x14ac:dyDescent="0.25">
      <c r="G126" s="2" t="s">
        <v>0</v>
      </c>
      <c r="H126" s="2"/>
      <c r="I126" s="2"/>
      <c r="J126" s="1">
        <v>-405120</v>
      </c>
      <c r="K126" s="1">
        <v>-1652640</v>
      </c>
      <c r="L126" s="1">
        <v>-3761280</v>
      </c>
      <c r="N126" s="6"/>
    </row>
    <row r="140" spans="1:41" ht="22.5" x14ac:dyDescent="0.3">
      <c r="A140" s="26" t="s">
        <v>80</v>
      </c>
      <c r="E140" s="30"/>
    </row>
    <row r="142" spans="1:41" x14ac:dyDescent="0.25">
      <c r="B142" s="17" t="s">
        <v>55</v>
      </c>
      <c r="C142" s="17" t="s">
        <v>54</v>
      </c>
      <c r="D142" s="17" t="s">
        <v>53</v>
      </c>
      <c r="E142" s="17" t="s">
        <v>52</v>
      </c>
      <c r="F142" s="17" t="s">
        <v>51</v>
      </c>
      <c r="G142" s="17" t="s">
        <v>50</v>
      </c>
      <c r="H142" s="17" t="s">
        <v>49</v>
      </c>
      <c r="I142" s="17" t="s">
        <v>48</v>
      </c>
      <c r="J142" s="17" t="s">
        <v>47</v>
      </c>
      <c r="K142" s="17" t="s">
        <v>46</v>
      </c>
      <c r="L142" s="17" t="s">
        <v>45</v>
      </c>
      <c r="M142" s="17" t="s">
        <v>44</v>
      </c>
      <c r="N142" s="17" t="s">
        <v>43</v>
      </c>
      <c r="O142" s="17" t="s">
        <v>42</v>
      </c>
      <c r="P142" s="17" t="s">
        <v>41</v>
      </c>
      <c r="Q142" s="17" t="s">
        <v>40</v>
      </c>
      <c r="R142" s="17" t="s">
        <v>39</v>
      </c>
      <c r="S142" s="17" t="s">
        <v>38</v>
      </c>
      <c r="T142" s="17" t="s">
        <v>37</v>
      </c>
      <c r="U142" s="17" t="s">
        <v>36</v>
      </c>
      <c r="V142" s="17" t="s">
        <v>35</v>
      </c>
      <c r="W142" s="17" t="s">
        <v>34</v>
      </c>
      <c r="X142" s="17" t="s">
        <v>33</v>
      </c>
      <c r="Y142" s="17" t="s">
        <v>32</v>
      </c>
      <c r="Z142" s="17" t="s">
        <v>31</v>
      </c>
      <c r="AA142" s="17" t="s">
        <v>30</v>
      </c>
      <c r="AB142" s="17" t="s">
        <v>29</v>
      </c>
      <c r="AC142" s="17" t="s">
        <v>28</v>
      </c>
      <c r="AD142" s="17" t="s">
        <v>27</v>
      </c>
      <c r="AE142" s="17" t="s">
        <v>26</v>
      </c>
      <c r="AF142" s="17" t="s">
        <v>25</v>
      </c>
      <c r="AG142" s="17" t="s">
        <v>24</v>
      </c>
      <c r="AH142" s="17" t="s">
        <v>23</v>
      </c>
      <c r="AI142" s="17" t="s">
        <v>22</v>
      </c>
      <c r="AJ142" s="17" t="s">
        <v>21</v>
      </c>
      <c r="AK142" s="17" t="s">
        <v>20</v>
      </c>
      <c r="AL142" s="17" t="s">
        <v>19</v>
      </c>
      <c r="AM142" s="17" t="s">
        <v>18</v>
      </c>
      <c r="AN142" s="17" t="s">
        <v>17</v>
      </c>
      <c r="AO142" s="17" t="s">
        <v>16</v>
      </c>
    </row>
    <row r="143" spans="1:41" x14ac:dyDescent="0.25">
      <c r="A143" t="s">
        <v>81</v>
      </c>
      <c r="B143" s="24">
        <f>$B$4*10</f>
        <v>6000</v>
      </c>
      <c r="C143" s="29">
        <f>B143*(1-$B$7)</f>
        <v>5850</v>
      </c>
      <c r="D143" s="29">
        <f t="shared" ref="D143:AO143" si="94">C143*(1-$B$7)</f>
        <v>5703.75</v>
      </c>
      <c r="E143" s="29">
        <f t="shared" si="94"/>
        <v>5561.15625</v>
      </c>
      <c r="F143" s="29">
        <f t="shared" si="94"/>
        <v>5422.1273437499995</v>
      </c>
      <c r="G143" s="29">
        <f t="shared" si="94"/>
        <v>5286.5741601562495</v>
      </c>
      <c r="H143" s="29">
        <f t="shared" si="94"/>
        <v>5154.4098061523428</v>
      </c>
      <c r="I143" s="29">
        <f t="shared" si="94"/>
        <v>5025.5495609985337</v>
      </c>
      <c r="J143" s="29">
        <f t="shared" si="94"/>
        <v>4899.9108219735699</v>
      </c>
      <c r="K143" s="29">
        <f t="shared" si="94"/>
        <v>4777.4130514242306</v>
      </c>
      <c r="L143" s="29">
        <f t="shared" si="94"/>
        <v>4657.9777251386249</v>
      </c>
      <c r="M143" s="29">
        <f t="shared" si="94"/>
        <v>4541.5282820101593</v>
      </c>
      <c r="N143" s="29">
        <f t="shared" si="94"/>
        <v>4427.9900749599055</v>
      </c>
      <c r="O143" s="29">
        <f t="shared" si="94"/>
        <v>4317.2903230859074</v>
      </c>
      <c r="P143" s="29">
        <f t="shared" si="94"/>
        <v>4209.3580650087597</v>
      </c>
      <c r="Q143" s="29">
        <f t="shared" si="94"/>
        <v>4104.124113383541</v>
      </c>
      <c r="R143" s="29">
        <f t="shared" si="94"/>
        <v>4001.5210105489523</v>
      </c>
      <c r="S143" s="29">
        <f t="shared" si="94"/>
        <v>3901.4829852852286</v>
      </c>
      <c r="T143" s="29">
        <f t="shared" si="94"/>
        <v>3803.9459106530976</v>
      </c>
      <c r="U143" s="29">
        <f t="shared" si="94"/>
        <v>3708.8472628867703</v>
      </c>
      <c r="V143" s="29">
        <f t="shared" si="94"/>
        <v>3616.1260813146009</v>
      </c>
      <c r="W143" s="29">
        <f t="shared" si="94"/>
        <v>3525.722929281736</v>
      </c>
      <c r="X143" s="29">
        <f t="shared" si="94"/>
        <v>3437.5798560496924</v>
      </c>
      <c r="Y143" s="29">
        <f t="shared" si="94"/>
        <v>3351.6403596484502</v>
      </c>
      <c r="Z143" s="29">
        <f t="shared" si="94"/>
        <v>3267.849350657239</v>
      </c>
      <c r="AA143" s="29">
        <f t="shared" si="94"/>
        <v>3186.1531168908082</v>
      </c>
      <c r="AB143" s="29">
        <f t="shared" si="94"/>
        <v>3106.4992889685377</v>
      </c>
      <c r="AC143" s="29">
        <f t="shared" si="94"/>
        <v>3028.8368067443243</v>
      </c>
      <c r="AD143" s="29">
        <f t="shared" si="94"/>
        <v>2953.1158865757161</v>
      </c>
      <c r="AE143" s="29">
        <f t="shared" si="94"/>
        <v>2879.287989411323</v>
      </c>
      <c r="AF143" s="29">
        <f t="shared" si="94"/>
        <v>2807.3057896760397</v>
      </c>
      <c r="AG143" s="29">
        <f t="shared" si="94"/>
        <v>2737.1231449341385</v>
      </c>
      <c r="AH143" s="29">
        <f t="shared" si="94"/>
        <v>2668.695066310785</v>
      </c>
      <c r="AI143" s="29">
        <f t="shared" si="94"/>
        <v>2601.9776896530152</v>
      </c>
      <c r="AJ143" s="29">
        <f t="shared" si="94"/>
        <v>2536.9282474116899</v>
      </c>
      <c r="AK143" s="29">
        <f t="shared" si="94"/>
        <v>2473.5050412263977</v>
      </c>
      <c r="AL143" s="29">
        <f t="shared" si="94"/>
        <v>2411.6674151957377</v>
      </c>
      <c r="AM143" s="29">
        <f t="shared" si="94"/>
        <v>2351.3757298158444</v>
      </c>
      <c r="AN143" s="29">
        <f t="shared" si="94"/>
        <v>2292.5913365704482</v>
      </c>
      <c r="AO143" s="29">
        <f t="shared" si="94"/>
        <v>2235.2765531561868</v>
      </c>
    </row>
    <row r="144" spans="1:41" x14ac:dyDescent="0.25">
      <c r="A144" t="s">
        <v>82</v>
      </c>
      <c r="C144" s="24">
        <f>$B$4*10</f>
        <v>6000</v>
      </c>
      <c r="D144" s="29">
        <f>C144*(1-$B$7)</f>
        <v>5850</v>
      </c>
      <c r="E144" s="29">
        <f t="shared" ref="E144:AO151" si="95">D144*(1-$B$7)</f>
        <v>5703.75</v>
      </c>
      <c r="F144" s="29">
        <f t="shared" si="95"/>
        <v>5561.15625</v>
      </c>
      <c r="G144" s="29">
        <f t="shared" si="95"/>
        <v>5422.1273437499995</v>
      </c>
      <c r="H144" s="29">
        <f t="shared" si="95"/>
        <v>5286.5741601562495</v>
      </c>
      <c r="I144" s="29">
        <f t="shared" si="95"/>
        <v>5154.4098061523428</v>
      </c>
      <c r="J144" s="29">
        <f t="shared" si="95"/>
        <v>5025.5495609985337</v>
      </c>
      <c r="K144" s="29">
        <f t="shared" si="95"/>
        <v>4899.9108219735699</v>
      </c>
      <c r="L144" s="29">
        <f t="shared" si="95"/>
        <v>4777.4130514242306</v>
      </c>
      <c r="M144" s="29">
        <f t="shared" si="95"/>
        <v>4657.9777251386249</v>
      </c>
      <c r="N144" s="29">
        <f t="shared" si="95"/>
        <v>4541.5282820101593</v>
      </c>
      <c r="O144" s="29">
        <f t="shared" si="95"/>
        <v>4427.9900749599055</v>
      </c>
      <c r="P144" s="29">
        <f t="shared" si="95"/>
        <v>4317.2903230859074</v>
      </c>
      <c r="Q144" s="29">
        <f t="shared" si="95"/>
        <v>4209.3580650087597</v>
      </c>
      <c r="R144" s="29">
        <f t="shared" si="95"/>
        <v>4104.124113383541</v>
      </c>
      <c r="S144" s="29">
        <f t="shared" si="95"/>
        <v>4001.5210105489523</v>
      </c>
      <c r="T144" s="29">
        <f t="shared" si="95"/>
        <v>3901.4829852852286</v>
      </c>
      <c r="U144" s="29">
        <f t="shared" si="95"/>
        <v>3803.9459106530976</v>
      </c>
      <c r="V144" s="29">
        <f t="shared" si="95"/>
        <v>3708.8472628867703</v>
      </c>
      <c r="W144" s="29">
        <f t="shared" si="95"/>
        <v>3616.1260813146009</v>
      </c>
      <c r="X144" s="29">
        <f t="shared" si="95"/>
        <v>3525.722929281736</v>
      </c>
      <c r="Y144" s="29">
        <f t="shared" si="95"/>
        <v>3437.5798560496924</v>
      </c>
      <c r="Z144" s="29">
        <f t="shared" si="95"/>
        <v>3351.6403596484502</v>
      </c>
      <c r="AA144" s="29">
        <f t="shared" si="95"/>
        <v>3267.849350657239</v>
      </c>
      <c r="AB144" s="29">
        <f t="shared" si="95"/>
        <v>3186.1531168908082</v>
      </c>
      <c r="AC144" s="29">
        <f t="shared" si="95"/>
        <v>3106.4992889685377</v>
      </c>
      <c r="AD144" s="29">
        <f t="shared" si="95"/>
        <v>3028.8368067443243</v>
      </c>
      <c r="AE144" s="29">
        <f t="shared" si="95"/>
        <v>2953.1158865757161</v>
      </c>
      <c r="AF144" s="29">
        <f t="shared" si="95"/>
        <v>2879.287989411323</v>
      </c>
      <c r="AG144" s="29">
        <f t="shared" si="95"/>
        <v>2807.3057896760397</v>
      </c>
      <c r="AH144" s="29">
        <f t="shared" si="95"/>
        <v>2737.1231449341385</v>
      </c>
      <c r="AI144" s="29">
        <f t="shared" si="95"/>
        <v>2668.695066310785</v>
      </c>
      <c r="AJ144" s="29">
        <f t="shared" si="95"/>
        <v>2601.9776896530152</v>
      </c>
      <c r="AK144" s="29">
        <f t="shared" si="95"/>
        <v>2536.9282474116899</v>
      </c>
      <c r="AL144" s="29">
        <f t="shared" si="95"/>
        <v>2473.5050412263977</v>
      </c>
      <c r="AM144" s="29">
        <f t="shared" si="95"/>
        <v>2411.6674151957377</v>
      </c>
      <c r="AN144" s="29">
        <f t="shared" si="95"/>
        <v>2351.3757298158444</v>
      </c>
      <c r="AO144" s="29">
        <f t="shared" si="95"/>
        <v>2292.5913365704482</v>
      </c>
    </row>
    <row r="145" spans="1:57" x14ac:dyDescent="0.25">
      <c r="A145" t="s">
        <v>83</v>
      </c>
      <c r="D145" s="24">
        <f>$B$4*10</f>
        <v>6000</v>
      </c>
      <c r="E145" s="29">
        <f>D145*(1-$B$7)</f>
        <v>5850</v>
      </c>
      <c r="F145" s="29">
        <f t="shared" si="95"/>
        <v>5703.75</v>
      </c>
      <c r="G145" s="29">
        <f t="shared" si="95"/>
        <v>5561.15625</v>
      </c>
      <c r="H145" s="29">
        <f t="shared" si="95"/>
        <v>5422.1273437499995</v>
      </c>
      <c r="I145" s="29">
        <f t="shared" si="95"/>
        <v>5286.5741601562495</v>
      </c>
      <c r="J145" s="29">
        <f t="shared" si="95"/>
        <v>5154.4098061523428</v>
      </c>
      <c r="K145" s="29">
        <f t="shared" si="95"/>
        <v>5025.5495609985337</v>
      </c>
      <c r="L145" s="29">
        <f t="shared" si="95"/>
        <v>4899.9108219735699</v>
      </c>
      <c r="M145" s="29">
        <f t="shared" si="95"/>
        <v>4777.4130514242306</v>
      </c>
      <c r="N145" s="29">
        <f t="shared" si="95"/>
        <v>4657.9777251386249</v>
      </c>
      <c r="O145" s="29">
        <f t="shared" si="95"/>
        <v>4541.5282820101593</v>
      </c>
      <c r="P145" s="29">
        <f t="shared" si="95"/>
        <v>4427.9900749599055</v>
      </c>
      <c r="Q145" s="29">
        <f t="shared" si="95"/>
        <v>4317.2903230859074</v>
      </c>
      <c r="R145" s="29">
        <f t="shared" si="95"/>
        <v>4209.3580650087597</v>
      </c>
      <c r="S145" s="29">
        <f t="shared" si="95"/>
        <v>4104.124113383541</v>
      </c>
      <c r="T145" s="29">
        <f t="shared" si="95"/>
        <v>4001.5210105489523</v>
      </c>
      <c r="U145" s="29">
        <f t="shared" si="95"/>
        <v>3901.4829852852286</v>
      </c>
      <c r="V145" s="29">
        <f t="shared" si="95"/>
        <v>3803.9459106530976</v>
      </c>
      <c r="W145" s="29">
        <f t="shared" si="95"/>
        <v>3708.8472628867703</v>
      </c>
      <c r="X145" s="29">
        <f t="shared" si="95"/>
        <v>3616.1260813146009</v>
      </c>
      <c r="Y145" s="29">
        <f t="shared" si="95"/>
        <v>3525.722929281736</v>
      </c>
      <c r="Z145" s="29">
        <f t="shared" si="95"/>
        <v>3437.5798560496924</v>
      </c>
      <c r="AA145" s="29">
        <f t="shared" si="95"/>
        <v>3351.6403596484502</v>
      </c>
      <c r="AB145" s="29">
        <f t="shared" si="95"/>
        <v>3267.849350657239</v>
      </c>
      <c r="AC145" s="29">
        <f t="shared" si="95"/>
        <v>3186.1531168908082</v>
      </c>
      <c r="AD145" s="29">
        <f t="shared" si="95"/>
        <v>3106.4992889685377</v>
      </c>
      <c r="AE145" s="29">
        <f t="shared" si="95"/>
        <v>3028.8368067443243</v>
      </c>
      <c r="AF145" s="29">
        <f t="shared" si="95"/>
        <v>2953.1158865757161</v>
      </c>
      <c r="AG145" s="29">
        <f t="shared" si="95"/>
        <v>2879.287989411323</v>
      </c>
      <c r="AH145" s="29">
        <f t="shared" si="95"/>
        <v>2807.3057896760397</v>
      </c>
      <c r="AI145" s="29">
        <f t="shared" si="95"/>
        <v>2737.1231449341385</v>
      </c>
      <c r="AJ145" s="29">
        <f t="shared" si="95"/>
        <v>2668.695066310785</v>
      </c>
      <c r="AK145" s="29">
        <f t="shared" si="95"/>
        <v>2601.9776896530152</v>
      </c>
      <c r="AL145" s="29">
        <f t="shared" si="95"/>
        <v>2536.9282474116899</v>
      </c>
      <c r="AM145" s="29">
        <f t="shared" si="95"/>
        <v>2473.5050412263977</v>
      </c>
      <c r="AN145" s="29">
        <f t="shared" si="95"/>
        <v>2411.6674151957377</v>
      </c>
      <c r="AO145" s="29">
        <f t="shared" si="95"/>
        <v>2351.3757298158444</v>
      </c>
      <c r="AP145" s="29"/>
    </row>
    <row r="146" spans="1:57" x14ac:dyDescent="0.25">
      <c r="A146" t="s">
        <v>84</v>
      </c>
      <c r="E146" s="24">
        <f>$B$4*10</f>
        <v>6000</v>
      </c>
      <c r="F146" s="29">
        <f>E146*(1-$B$7)</f>
        <v>5850</v>
      </c>
      <c r="G146" s="29">
        <f t="shared" si="95"/>
        <v>5703.75</v>
      </c>
      <c r="H146" s="29">
        <f t="shared" si="95"/>
        <v>5561.15625</v>
      </c>
      <c r="I146" s="29">
        <f t="shared" si="95"/>
        <v>5422.1273437499995</v>
      </c>
      <c r="J146" s="29">
        <f t="shared" si="95"/>
        <v>5286.5741601562495</v>
      </c>
      <c r="K146" s="29">
        <f t="shared" si="95"/>
        <v>5154.4098061523428</v>
      </c>
      <c r="L146" s="29">
        <f t="shared" si="95"/>
        <v>5025.5495609985337</v>
      </c>
      <c r="M146" s="29">
        <f t="shared" si="95"/>
        <v>4899.9108219735699</v>
      </c>
      <c r="N146" s="29">
        <f t="shared" si="95"/>
        <v>4777.4130514242306</v>
      </c>
      <c r="O146" s="29">
        <f t="shared" si="95"/>
        <v>4657.9777251386249</v>
      </c>
      <c r="P146" s="29">
        <f t="shared" si="95"/>
        <v>4541.5282820101593</v>
      </c>
      <c r="Q146" s="29">
        <f t="shared" si="95"/>
        <v>4427.9900749599055</v>
      </c>
      <c r="R146" s="29">
        <f t="shared" si="95"/>
        <v>4317.2903230859074</v>
      </c>
      <c r="S146" s="29">
        <f t="shared" si="95"/>
        <v>4209.3580650087597</v>
      </c>
      <c r="T146" s="29">
        <f t="shared" si="95"/>
        <v>4104.124113383541</v>
      </c>
      <c r="U146" s="29">
        <f t="shared" si="95"/>
        <v>4001.5210105489523</v>
      </c>
      <c r="V146" s="29">
        <f t="shared" si="95"/>
        <v>3901.4829852852286</v>
      </c>
      <c r="W146" s="29">
        <f t="shared" si="95"/>
        <v>3803.9459106530976</v>
      </c>
      <c r="X146" s="29">
        <f t="shared" si="95"/>
        <v>3708.8472628867703</v>
      </c>
      <c r="Y146" s="29">
        <f t="shared" si="95"/>
        <v>3616.1260813146009</v>
      </c>
      <c r="Z146" s="29">
        <f t="shared" si="95"/>
        <v>3525.722929281736</v>
      </c>
      <c r="AA146" s="29">
        <f t="shared" si="95"/>
        <v>3437.5798560496924</v>
      </c>
      <c r="AB146" s="29">
        <f t="shared" si="95"/>
        <v>3351.6403596484502</v>
      </c>
      <c r="AC146" s="29">
        <f t="shared" si="95"/>
        <v>3267.849350657239</v>
      </c>
      <c r="AD146" s="29">
        <f t="shared" si="95"/>
        <v>3186.1531168908082</v>
      </c>
      <c r="AE146" s="29">
        <f t="shared" si="95"/>
        <v>3106.4992889685377</v>
      </c>
      <c r="AF146" s="29">
        <f t="shared" si="95"/>
        <v>3028.8368067443243</v>
      </c>
      <c r="AG146" s="29">
        <f t="shared" si="95"/>
        <v>2953.1158865757161</v>
      </c>
      <c r="AH146" s="29">
        <f t="shared" si="95"/>
        <v>2879.287989411323</v>
      </c>
      <c r="AI146" s="29">
        <f t="shared" si="95"/>
        <v>2807.3057896760397</v>
      </c>
      <c r="AJ146" s="29">
        <f t="shared" si="95"/>
        <v>2737.1231449341385</v>
      </c>
      <c r="AK146" s="29">
        <f t="shared" si="95"/>
        <v>2668.695066310785</v>
      </c>
      <c r="AL146" s="29">
        <f t="shared" si="95"/>
        <v>2601.9776896530152</v>
      </c>
      <c r="AM146" s="29">
        <f t="shared" si="95"/>
        <v>2536.9282474116899</v>
      </c>
      <c r="AN146" s="29">
        <f t="shared" si="95"/>
        <v>2473.5050412263977</v>
      </c>
      <c r="AO146" s="29">
        <f t="shared" si="95"/>
        <v>2411.6674151957377</v>
      </c>
      <c r="AP146" s="29"/>
      <c r="AQ146" s="29"/>
    </row>
    <row r="147" spans="1:57" x14ac:dyDescent="0.25">
      <c r="A147" t="s">
        <v>85</v>
      </c>
      <c r="F147" s="24">
        <f>$B$4*10</f>
        <v>6000</v>
      </c>
      <c r="G147" s="29">
        <f>F147*(1-$B$7)</f>
        <v>5850</v>
      </c>
      <c r="H147" s="29">
        <f t="shared" si="95"/>
        <v>5703.75</v>
      </c>
      <c r="I147" s="29">
        <f t="shared" si="95"/>
        <v>5561.15625</v>
      </c>
      <c r="J147" s="29">
        <f t="shared" si="95"/>
        <v>5422.1273437499995</v>
      </c>
      <c r="K147" s="29">
        <f t="shared" si="95"/>
        <v>5286.5741601562495</v>
      </c>
      <c r="L147" s="29">
        <f t="shared" si="95"/>
        <v>5154.4098061523428</v>
      </c>
      <c r="M147" s="29">
        <f t="shared" si="95"/>
        <v>5025.5495609985337</v>
      </c>
      <c r="N147" s="29">
        <f t="shared" si="95"/>
        <v>4899.9108219735699</v>
      </c>
      <c r="O147" s="29">
        <f t="shared" si="95"/>
        <v>4777.4130514242306</v>
      </c>
      <c r="P147" s="29">
        <f t="shared" si="95"/>
        <v>4657.9777251386249</v>
      </c>
      <c r="Q147" s="29">
        <f t="shared" si="95"/>
        <v>4541.5282820101593</v>
      </c>
      <c r="R147" s="29">
        <f t="shared" si="95"/>
        <v>4427.9900749599055</v>
      </c>
      <c r="S147" s="29">
        <f t="shared" si="95"/>
        <v>4317.2903230859074</v>
      </c>
      <c r="T147" s="29">
        <f t="shared" si="95"/>
        <v>4209.3580650087597</v>
      </c>
      <c r="U147" s="29">
        <f t="shared" si="95"/>
        <v>4104.124113383541</v>
      </c>
      <c r="V147" s="29">
        <f t="shared" si="95"/>
        <v>4001.5210105489523</v>
      </c>
      <c r="W147" s="29">
        <f t="shared" si="95"/>
        <v>3901.4829852852286</v>
      </c>
      <c r="X147" s="29">
        <f t="shared" si="95"/>
        <v>3803.9459106530976</v>
      </c>
      <c r="Y147" s="29">
        <f t="shared" si="95"/>
        <v>3708.8472628867703</v>
      </c>
      <c r="Z147" s="29">
        <f t="shared" si="95"/>
        <v>3616.1260813146009</v>
      </c>
      <c r="AA147" s="29">
        <f t="shared" si="95"/>
        <v>3525.722929281736</v>
      </c>
      <c r="AB147" s="29">
        <f t="shared" si="95"/>
        <v>3437.5798560496924</v>
      </c>
      <c r="AC147" s="29">
        <f t="shared" si="95"/>
        <v>3351.6403596484502</v>
      </c>
      <c r="AD147" s="29">
        <f t="shared" si="95"/>
        <v>3267.849350657239</v>
      </c>
      <c r="AE147" s="29">
        <f t="shared" si="95"/>
        <v>3186.1531168908082</v>
      </c>
      <c r="AF147" s="29">
        <f t="shared" si="95"/>
        <v>3106.4992889685377</v>
      </c>
      <c r="AG147" s="29">
        <f t="shared" si="95"/>
        <v>3028.8368067443243</v>
      </c>
      <c r="AH147" s="29">
        <f t="shared" si="95"/>
        <v>2953.1158865757161</v>
      </c>
      <c r="AI147" s="29">
        <f t="shared" si="95"/>
        <v>2879.287989411323</v>
      </c>
      <c r="AJ147" s="29">
        <f t="shared" si="95"/>
        <v>2807.3057896760397</v>
      </c>
      <c r="AK147" s="29">
        <f t="shared" si="95"/>
        <v>2737.1231449341385</v>
      </c>
      <c r="AL147" s="29">
        <f t="shared" si="95"/>
        <v>2668.695066310785</v>
      </c>
      <c r="AM147" s="29">
        <f t="shared" si="95"/>
        <v>2601.9776896530152</v>
      </c>
      <c r="AN147" s="29">
        <f t="shared" si="95"/>
        <v>2536.9282474116899</v>
      </c>
      <c r="AO147" s="29">
        <f t="shared" si="95"/>
        <v>2473.5050412263977</v>
      </c>
      <c r="AP147" s="29"/>
      <c r="AQ147" s="29"/>
      <c r="AR147" s="29"/>
    </row>
    <row r="148" spans="1:57" x14ac:dyDescent="0.25">
      <c r="A148" t="s">
        <v>86</v>
      </c>
      <c r="G148" s="24">
        <f>$B$4*10</f>
        <v>6000</v>
      </c>
      <c r="H148" s="29">
        <f>G148*(1-$B$7)</f>
        <v>5850</v>
      </c>
      <c r="I148" s="29">
        <f t="shared" si="95"/>
        <v>5703.75</v>
      </c>
      <c r="J148" s="29">
        <f t="shared" si="95"/>
        <v>5561.15625</v>
      </c>
      <c r="K148" s="29">
        <f t="shared" si="95"/>
        <v>5422.1273437499995</v>
      </c>
      <c r="L148" s="29">
        <f t="shared" si="95"/>
        <v>5286.5741601562495</v>
      </c>
      <c r="M148" s="29">
        <f t="shared" si="95"/>
        <v>5154.4098061523428</v>
      </c>
      <c r="N148" s="29">
        <f t="shared" si="95"/>
        <v>5025.5495609985337</v>
      </c>
      <c r="O148" s="29">
        <f t="shared" si="95"/>
        <v>4899.9108219735699</v>
      </c>
      <c r="P148" s="29">
        <f t="shared" si="95"/>
        <v>4777.4130514242306</v>
      </c>
      <c r="Q148" s="29">
        <f t="shared" si="95"/>
        <v>4657.9777251386249</v>
      </c>
      <c r="R148" s="29">
        <f t="shared" si="95"/>
        <v>4541.5282820101593</v>
      </c>
      <c r="S148" s="29">
        <f t="shared" si="95"/>
        <v>4427.9900749599055</v>
      </c>
      <c r="T148" s="29">
        <f t="shared" si="95"/>
        <v>4317.2903230859074</v>
      </c>
      <c r="U148" s="29">
        <f t="shared" si="95"/>
        <v>4209.3580650087597</v>
      </c>
      <c r="V148" s="29">
        <f t="shared" si="95"/>
        <v>4104.124113383541</v>
      </c>
      <c r="W148" s="29">
        <f t="shared" si="95"/>
        <v>4001.5210105489523</v>
      </c>
      <c r="X148" s="29">
        <f t="shared" si="95"/>
        <v>3901.4829852852286</v>
      </c>
      <c r="Y148" s="29">
        <f t="shared" si="95"/>
        <v>3803.9459106530976</v>
      </c>
      <c r="Z148" s="29">
        <f t="shared" si="95"/>
        <v>3708.8472628867703</v>
      </c>
      <c r="AA148" s="29">
        <f t="shared" si="95"/>
        <v>3616.1260813146009</v>
      </c>
      <c r="AB148" s="29">
        <f t="shared" si="95"/>
        <v>3525.722929281736</v>
      </c>
      <c r="AC148" s="29">
        <f t="shared" si="95"/>
        <v>3437.5798560496924</v>
      </c>
      <c r="AD148" s="29">
        <f t="shared" si="95"/>
        <v>3351.6403596484502</v>
      </c>
      <c r="AE148" s="29">
        <f t="shared" si="95"/>
        <v>3267.849350657239</v>
      </c>
      <c r="AF148" s="29">
        <f t="shared" si="95"/>
        <v>3186.1531168908082</v>
      </c>
      <c r="AG148" s="29">
        <f t="shared" si="95"/>
        <v>3106.4992889685377</v>
      </c>
      <c r="AH148" s="29">
        <f t="shared" si="95"/>
        <v>3028.8368067443243</v>
      </c>
      <c r="AI148" s="29">
        <f t="shared" si="95"/>
        <v>2953.1158865757161</v>
      </c>
      <c r="AJ148" s="29">
        <f t="shared" si="95"/>
        <v>2879.287989411323</v>
      </c>
      <c r="AK148" s="29">
        <f t="shared" si="95"/>
        <v>2807.3057896760397</v>
      </c>
      <c r="AL148" s="29">
        <f t="shared" si="95"/>
        <v>2737.1231449341385</v>
      </c>
      <c r="AM148" s="29">
        <f t="shared" si="95"/>
        <v>2668.695066310785</v>
      </c>
      <c r="AN148" s="29">
        <f t="shared" si="95"/>
        <v>2601.9776896530152</v>
      </c>
      <c r="AO148" s="29">
        <f t="shared" si="95"/>
        <v>2536.9282474116899</v>
      </c>
      <c r="AP148" s="29"/>
      <c r="AQ148" s="29"/>
      <c r="AR148" s="29"/>
      <c r="AS148" s="29"/>
    </row>
    <row r="149" spans="1:57" x14ac:dyDescent="0.25">
      <c r="A149" t="s">
        <v>87</v>
      </c>
      <c r="H149" s="24">
        <f>$B$4*10</f>
        <v>6000</v>
      </c>
      <c r="I149" s="29">
        <f>H149*(1-$B$7)</f>
        <v>5850</v>
      </c>
      <c r="J149" s="29">
        <f t="shared" si="95"/>
        <v>5703.75</v>
      </c>
      <c r="K149" s="29">
        <f t="shared" si="95"/>
        <v>5561.15625</v>
      </c>
      <c r="L149" s="29">
        <f t="shared" si="95"/>
        <v>5422.1273437499995</v>
      </c>
      <c r="M149" s="29">
        <f t="shared" si="95"/>
        <v>5286.5741601562495</v>
      </c>
      <c r="N149" s="29">
        <f t="shared" si="95"/>
        <v>5154.4098061523428</v>
      </c>
      <c r="O149" s="29">
        <f t="shared" si="95"/>
        <v>5025.5495609985337</v>
      </c>
      <c r="P149" s="29">
        <f t="shared" si="95"/>
        <v>4899.9108219735699</v>
      </c>
      <c r="Q149" s="29">
        <f t="shared" si="95"/>
        <v>4777.4130514242306</v>
      </c>
      <c r="R149" s="29">
        <f t="shared" si="95"/>
        <v>4657.9777251386249</v>
      </c>
      <c r="S149" s="29">
        <f t="shared" si="95"/>
        <v>4541.5282820101593</v>
      </c>
      <c r="T149" s="29">
        <f t="shared" si="95"/>
        <v>4427.9900749599055</v>
      </c>
      <c r="U149" s="29">
        <f t="shared" si="95"/>
        <v>4317.2903230859074</v>
      </c>
      <c r="V149" s="29">
        <f t="shared" si="95"/>
        <v>4209.3580650087597</v>
      </c>
      <c r="W149" s="29">
        <f t="shared" si="95"/>
        <v>4104.124113383541</v>
      </c>
      <c r="X149" s="29">
        <f t="shared" si="95"/>
        <v>4001.5210105489523</v>
      </c>
      <c r="Y149" s="29">
        <f t="shared" si="95"/>
        <v>3901.4829852852286</v>
      </c>
      <c r="Z149" s="29">
        <f t="shared" si="95"/>
        <v>3803.9459106530976</v>
      </c>
      <c r="AA149" s="29">
        <f t="shared" si="95"/>
        <v>3708.8472628867703</v>
      </c>
      <c r="AB149" s="29">
        <f t="shared" si="95"/>
        <v>3616.1260813146009</v>
      </c>
      <c r="AC149" s="29">
        <f t="shared" si="95"/>
        <v>3525.722929281736</v>
      </c>
      <c r="AD149" s="29">
        <f t="shared" si="95"/>
        <v>3437.5798560496924</v>
      </c>
      <c r="AE149" s="29">
        <f t="shared" si="95"/>
        <v>3351.6403596484502</v>
      </c>
      <c r="AF149" s="29">
        <f t="shared" si="95"/>
        <v>3267.849350657239</v>
      </c>
      <c r="AG149" s="29">
        <f t="shared" si="95"/>
        <v>3186.1531168908082</v>
      </c>
      <c r="AH149" s="29">
        <f t="shared" si="95"/>
        <v>3106.4992889685377</v>
      </c>
      <c r="AI149" s="29">
        <f t="shared" si="95"/>
        <v>3028.8368067443243</v>
      </c>
      <c r="AJ149" s="29">
        <f t="shared" si="95"/>
        <v>2953.1158865757161</v>
      </c>
      <c r="AK149" s="29">
        <f t="shared" si="95"/>
        <v>2879.287989411323</v>
      </c>
      <c r="AL149" s="29">
        <f t="shared" si="95"/>
        <v>2807.3057896760397</v>
      </c>
      <c r="AM149" s="29">
        <f t="shared" si="95"/>
        <v>2737.1231449341385</v>
      </c>
      <c r="AN149" s="29">
        <f t="shared" si="95"/>
        <v>2668.695066310785</v>
      </c>
      <c r="AO149" s="29">
        <f t="shared" si="95"/>
        <v>2601.9776896530152</v>
      </c>
      <c r="AP149" s="29"/>
      <c r="AQ149" s="29"/>
      <c r="AR149" s="29"/>
      <c r="AS149" s="29"/>
      <c r="AT149" s="29"/>
    </row>
    <row r="150" spans="1:57" x14ac:dyDescent="0.25">
      <c r="A150" t="s">
        <v>88</v>
      </c>
      <c r="I150" s="24">
        <f>$B$4*10</f>
        <v>6000</v>
      </c>
      <c r="J150" s="29">
        <f>I150*(1-$B$7)</f>
        <v>5850</v>
      </c>
      <c r="K150" s="29">
        <f t="shared" si="95"/>
        <v>5703.75</v>
      </c>
      <c r="L150" s="29">
        <f t="shared" si="95"/>
        <v>5561.15625</v>
      </c>
      <c r="M150" s="29">
        <f t="shared" si="95"/>
        <v>5422.1273437499995</v>
      </c>
      <c r="N150" s="29">
        <f t="shared" si="95"/>
        <v>5286.5741601562495</v>
      </c>
      <c r="O150" s="29">
        <f t="shared" si="95"/>
        <v>5154.4098061523428</v>
      </c>
      <c r="P150" s="29">
        <f t="shared" si="95"/>
        <v>5025.5495609985337</v>
      </c>
      <c r="Q150" s="29">
        <f t="shared" si="95"/>
        <v>4899.9108219735699</v>
      </c>
      <c r="R150" s="29">
        <f t="shared" si="95"/>
        <v>4777.4130514242306</v>
      </c>
      <c r="S150" s="29">
        <f t="shared" si="95"/>
        <v>4657.9777251386249</v>
      </c>
      <c r="T150" s="29">
        <f t="shared" si="95"/>
        <v>4541.5282820101593</v>
      </c>
      <c r="U150" s="29">
        <f t="shared" si="95"/>
        <v>4427.9900749599055</v>
      </c>
      <c r="V150" s="29">
        <f t="shared" si="95"/>
        <v>4317.2903230859074</v>
      </c>
      <c r="W150" s="29">
        <f t="shared" si="95"/>
        <v>4209.3580650087597</v>
      </c>
      <c r="X150" s="29">
        <f t="shared" si="95"/>
        <v>4104.124113383541</v>
      </c>
      <c r="Y150" s="29">
        <f t="shared" si="95"/>
        <v>4001.5210105489523</v>
      </c>
      <c r="Z150" s="29">
        <f t="shared" si="95"/>
        <v>3901.4829852852286</v>
      </c>
      <c r="AA150" s="29">
        <f t="shared" si="95"/>
        <v>3803.9459106530976</v>
      </c>
      <c r="AB150" s="29">
        <f t="shared" si="95"/>
        <v>3708.8472628867703</v>
      </c>
      <c r="AC150" s="29">
        <f t="shared" si="95"/>
        <v>3616.1260813146009</v>
      </c>
      <c r="AD150" s="29">
        <f t="shared" si="95"/>
        <v>3525.722929281736</v>
      </c>
      <c r="AE150" s="29">
        <f t="shared" si="95"/>
        <v>3437.5798560496924</v>
      </c>
      <c r="AF150" s="29">
        <f t="shared" si="95"/>
        <v>3351.6403596484502</v>
      </c>
      <c r="AG150" s="29">
        <f t="shared" si="95"/>
        <v>3267.849350657239</v>
      </c>
      <c r="AH150" s="29">
        <f t="shared" si="95"/>
        <v>3186.1531168908082</v>
      </c>
      <c r="AI150" s="29">
        <f t="shared" si="95"/>
        <v>3106.4992889685377</v>
      </c>
      <c r="AJ150" s="29">
        <f t="shared" si="95"/>
        <v>3028.8368067443243</v>
      </c>
      <c r="AK150" s="29">
        <f t="shared" si="95"/>
        <v>2953.1158865757161</v>
      </c>
      <c r="AL150" s="29">
        <f t="shared" si="95"/>
        <v>2879.287989411323</v>
      </c>
      <c r="AM150" s="29">
        <f t="shared" si="95"/>
        <v>2807.3057896760397</v>
      </c>
      <c r="AN150" s="29">
        <f t="shared" si="95"/>
        <v>2737.1231449341385</v>
      </c>
      <c r="AO150" s="29">
        <f t="shared" si="95"/>
        <v>2668.695066310785</v>
      </c>
      <c r="AP150" s="29"/>
      <c r="AQ150" s="29"/>
      <c r="AR150" s="29"/>
      <c r="AS150" s="29"/>
      <c r="AT150" s="29"/>
      <c r="AU150" s="29"/>
    </row>
    <row r="151" spans="1:57" x14ac:dyDescent="0.25">
      <c r="A151" t="s">
        <v>89</v>
      </c>
      <c r="J151" s="24">
        <f>$B$4*10</f>
        <v>6000</v>
      </c>
      <c r="K151" s="29">
        <f>J151*(1-$B$7)</f>
        <v>5850</v>
      </c>
      <c r="L151" s="29">
        <f t="shared" si="95"/>
        <v>5703.75</v>
      </c>
      <c r="M151" s="29">
        <f t="shared" si="95"/>
        <v>5561.15625</v>
      </c>
      <c r="N151" s="29">
        <f t="shared" si="95"/>
        <v>5422.1273437499995</v>
      </c>
      <c r="O151" s="29">
        <f t="shared" si="95"/>
        <v>5286.5741601562495</v>
      </c>
      <c r="P151" s="29">
        <f t="shared" si="95"/>
        <v>5154.4098061523428</v>
      </c>
      <c r="Q151" s="29">
        <f t="shared" si="95"/>
        <v>5025.5495609985337</v>
      </c>
      <c r="R151" s="29">
        <f t="shared" si="95"/>
        <v>4899.9108219735699</v>
      </c>
      <c r="S151" s="29">
        <f t="shared" si="95"/>
        <v>4777.4130514242306</v>
      </c>
      <c r="T151" s="29">
        <f t="shared" si="95"/>
        <v>4657.9777251386249</v>
      </c>
      <c r="U151" s="29">
        <f t="shared" si="95"/>
        <v>4541.5282820101593</v>
      </c>
      <c r="V151" s="29">
        <f t="shared" si="95"/>
        <v>4427.9900749599055</v>
      </c>
      <c r="W151" s="29">
        <f t="shared" si="95"/>
        <v>4317.2903230859074</v>
      </c>
      <c r="X151" s="29">
        <f t="shared" si="95"/>
        <v>4209.3580650087597</v>
      </c>
      <c r="Y151" s="29">
        <f t="shared" si="95"/>
        <v>4104.124113383541</v>
      </c>
      <c r="Z151" s="29">
        <f t="shared" si="95"/>
        <v>4001.5210105489523</v>
      </c>
      <c r="AA151" s="29">
        <f t="shared" si="95"/>
        <v>3901.4829852852286</v>
      </c>
      <c r="AB151" s="29">
        <f t="shared" si="95"/>
        <v>3803.9459106530976</v>
      </c>
      <c r="AC151" s="29">
        <f t="shared" ref="AC151:AO151" si="96">AB151*(1-$B$7)</f>
        <v>3708.8472628867703</v>
      </c>
      <c r="AD151" s="29">
        <f t="shared" si="96"/>
        <v>3616.1260813146009</v>
      </c>
      <c r="AE151" s="29">
        <f t="shared" si="96"/>
        <v>3525.722929281736</v>
      </c>
      <c r="AF151" s="29">
        <f t="shared" si="96"/>
        <v>3437.5798560496924</v>
      </c>
      <c r="AG151" s="29">
        <f t="shared" si="96"/>
        <v>3351.6403596484502</v>
      </c>
      <c r="AH151" s="29">
        <f t="shared" si="96"/>
        <v>3267.849350657239</v>
      </c>
      <c r="AI151" s="29">
        <f t="shared" si="96"/>
        <v>3186.1531168908082</v>
      </c>
      <c r="AJ151" s="29">
        <f t="shared" si="96"/>
        <v>3106.4992889685377</v>
      </c>
      <c r="AK151" s="29">
        <f t="shared" si="96"/>
        <v>3028.8368067443243</v>
      </c>
      <c r="AL151" s="29">
        <f t="shared" si="96"/>
        <v>2953.1158865757161</v>
      </c>
      <c r="AM151" s="29">
        <f t="shared" si="96"/>
        <v>2879.287989411323</v>
      </c>
      <c r="AN151" s="29">
        <f t="shared" si="96"/>
        <v>2807.3057896760397</v>
      </c>
      <c r="AO151" s="29">
        <f t="shared" si="96"/>
        <v>2737.1231449341385</v>
      </c>
      <c r="AP151" s="29"/>
      <c r="AQ151" s="29"/>
      <c r="AR151" s="29"/>
      <c r="AS151" s="29"/>
      <c r="AT151" s="29"/>
      <c r="AU151" s="29"/>
      <c r="AV151" s="29"/>
    </row>
    <row r="152" spans="1:57" x14ac:dyDescent="0.25">
      <c r="A152" t="s">
        <v>90</v>
      </c>
      <c r="K152" s="24">
        <f>$B$4*10</f>
        <v>6000</v>
      </c>
      <c r="L152" s="29">
        <f>K152*(1-$B$7)</f>
        <v>5850</v>
      </c>
      <c r="M152" s="29">
        <f t="shared" ref="M152:AO159" si="97">L152*(1-$B$7)</f>
        <v>5703.75</v>
      </c>
      <c r="N152" s="29">
        <f t="shared" si="97"/>
        <v>5561.15625</v>
      </c>
      <c r="O152" s="29">
        <f t="shared" si="97"/>
        <v>5422.1273437499995</v>
      </c>
      <c r="P152" s="29">
        <f t="shared" si="97"/>
        <v>5286.5741601562495</v>
      </c>
      <c r="Q152" s="29">
        <f t="shared" si="97"/>
        <v>5154.4098061523428</v>
      </c>
      <c r="R152" s="29">
        <f t="shared" si="97"/>
        <v>5025.5495609985337</v>
      </c>
      <c r="S152" s="29">
        <f t="shared" si="97"/>
        <v>4899.9108219735699</v>
      </c>
      <c r="T152" s="29">
        <f t="shared" si="97"/>
        <v>4777.4130514242306</v>
      </c>
      <c r="U152" s="29">
        <f t="shared" si="97"/>
        <v>4657.9777251386249</v>
      </c>
      <c r="V152" s="29">
        <f t="shared" si="97"/>
        <v>4541.5282820101593</v>
      </c>
      <c r="W152" s="29">
        <f t="shared" si="97"/>
        <v>4427.9900749599055</v>
      </c>
      <c r="X152" s="29">
        <f t="shared" si="97"/>
        <v>4317.2903230859074</v>
      </c>
      <c r="Y152" s="29">
        <f t="shared" si="97"/>
        <v>4209.3580650087597</v>
      </c>
      <c r="Z152" s="29">
        <f t="shared" si="97"/>
        <v>4104.124113383541</v>
      </c>
      <c r="AA152" s="29">
        <f t="shared" si="97"/>
        <v>4001.5210105489523</v>
      </c>
      <c r="AB152" s="29">
        <f t="shared" si="97"/>
        <v>3901.4829852852286</v>
      </c>
      <c r="AC152" s="29">
        <f t="shared" si="97"/>
        <v>3803.9459106530976</v>
      </c>
      <c r="AD152" s="29">
        <f t="shared" si="97"/>
        <v>3708.8472628867703</v>
      </c>
      <c r="AE152" s="29">
        <f t="shared" si="97"/>
        <v>3616.1260813146009</v>
      </c>
      <c r="AF152" s="29">
        <f t="shared" si="97"/>
        <v>3525.722929281736</v>
      </c>
      <c r="AG152" s="29">
        <f t="shared" si="97"/>
        <v>3437.5798560496924</v>
      </c>
      <c r="AH152" s="29">
        <f t="shared" si="97"/>
        <v>3351.6403596484502</v>
      </c>
      <c r="AI152" s="29">
        <f t="shared" si="97"/>
        <v>3267.849350657239</v>
      </c>
      <c r="AJ152" s="29">
        <f t="shared" si="97"/>
        <v>3186.1531168908082</v>
      </c>
      <c r="AK152" s="29">
        <f t="shared" si="97"/>
        <v>3106.4992889685377</v>
      </c>
      <c r="AL152" s="29">
        <f t="shared" si="97"/>
        <v>3028.8368067443243</v>
      </c>
      <c r="AM152" s="29">
        <f t="shared" si="97"/>
        <v>2953.1158865757161</v>
      </c>
      <c r="AN152" s="29">
        <f t="shared" si="97"/>
        <v>2879.287989411323</v>
      </c>
      <c r="AO152" s="29">
        <f t="shared" si="97"/>
        <v>2807.3057896760397</v>
      </c>
      <c r="AP152" s="29"/>
      <c r="AQ152" s="29"/>
      <c r="AR152" s="29"/>
      <c r="AS152" s="29"/>
      <c r="AT152" s="29"/>
      <c r="AU152" s="29"/>
      <c r="AV152" s="29"/>
      <c r="AW152" s="29"/>
    </row>
    <row r="153" spans="1:57" x14ac:dyDescent="0.25">
      <c r="A153" t="s">
        <v>91</v>
      </c>
      <c r="L153" s="24">
        <f>$B$4*10</f>
        <v>6000</v>
      </c>
      <c r="M153" s="29">
        <f>L153*(1-$B$7)</f>
        <v>5850</v>
      </c>
      <c r="N153" s="29">
        <f t="shared" si="97"/>
        <v>5703.75</v>
      </c>
      <c r="O153" s="29">
        <f t="shared" si="97"/>
        <v>5561.15625</v>
      </c>
      <c r="P153" s="29">
        <f t="shared" si="97"/>
        <v>5422.1273437499995</v>
      </c>
      <c r="Q153" s="29">
        <f t="shared" si="97"/>
        <v>5286.5741601562495</v>
      </c>
      <c r="R153" s="29">
        <f t="shared" si="97"/>
        <v>5154.4098061523428</v>
      </c>
      <c r="S153" s="29">
        <f t="shared" si="97"/>
        <v>5025.5495609985337</v>
      </c>
      <c r="T153" s="29">
        <f t="shared" si="97"/>
        <v>4899.9108219735699</v>
      </c>
      <c r="U153" s="29">
        <f t="shared" si="97"/>
        <v>4777.4130514242306</v>
      </c>
      <c r="V153" s="29">
        <f t="shared" si="97"/>
        <v>4657.9777251386249</v>
      </c>
      <c r="W153" s="29">
        <f t="shared" si="97"/>
        <v>4541.5282820101593</v>
      </c>
      <c r="X153" s="29">
        <f t="shared" si="97"/>
        <v>4427.9900749599055</v>
      </c>
      <c r="Y153" s="29">
        <f t="shared" si="97"/>
        <v>4317.2903230859074</v>
      </c>
      <c r="Z153" s="29">
        <f t="shared" si="97"/>
        <v>4209.3580650087597</v>
      </c>
      <c r="AA153" s="29">
        <f t="shared" si="97"/>
        <v>4104.124113383541</v>
      </c>
      <c r="AB153" s="29">
        <f t="shared" si="97"/>
        <v>4001.5210105489523</v>
      </c>
      <c r="AC153" s="29">
        <f t="shared" si="97"/>
        <v>3901.4829852852286</v>
      </c>
      <c r="AD153" s="29">
        <f t="shared" si="97"/>
        <v>3803.9459106530976</v>
      </c>
      <c r="AE153" s="29">
        <f t="shared" si="97"/>
        <v>3708.8472628867703</v>
      </c>
      <c r="AF153" s="29">
        <f t="shared" si="97"/>
        <v>3616.1260813146009</v>
      </c>
      <c r="AG153" s="29">
        <f t="shared" si="97"/>
        <v>3525.722929281736</v>
      </c>
      <c r="AH153" s="29">
        <f t="shared" si="97"/>
        <v>3437.5798560496924</v>
      </c>
      <c r="AI153" s="29">
        <f t="shared" si="97"/>
        <v>3351.6403596484502</v>
      </c>
      <c r="AJ153" s="29">
        <f t="shared" si="97"/>
        <v>3267.849350657239</v>
      </c>
      <c r="AK153" s="29">
        <f t="shared" si="97"/>
        <v>3186.1531168908082</v>
      </c>
      <c r="AL153" s="29">
        <f t="shared" si="97"/>
        <v>3106.4992889685377</v>
      </c>
      <c r="AM153" s="29">
        <f t="shared" si="97"/>
        <v>3028.8368067443243</v>
      </c>
      <c r="AN153" s="29">
        <f t="shared" si="97"/>
        <v>2953.1158865757161</v>
      </c>
      <c r="AO153" s="29">
        <f t="shared" si="97"/>
        <v>2879.287989411323</v>
      </c>
      <c r="AP153" s="29"/>
      <c r="AQ153" s="29"/>
      <c r="AR153" s="29"/>
      <c r="AS153" s="29"/>
      <c r="AT153" s="29"/>
      <c r="AU153" s="29"/>
      <c r="AV153" s="29"/>
      <c r="AW153" s="29"/>
      <c r="AX153" s="29"/>
    </row>
    <row r="154" spans="1:57" x14ac:dyDescent="0.25">
      <c r="A154" t="s">
        <v>92</v>
      </c>
      <c r="M154" s="24">
        <f>$B$4*10</f>
        <v>6000</v>
      </c>
      <c r="N154" s="29">
        <f>M154*(1-$B$7)</f>
        <v>5850</v>
      </c>
      <c r="O154" s="29">
        <f t="shared" si="97"/>
        <v>5703.75</v>
      </c>
      <c r="P154" s="29">
        <f t="shared" si="97"/>
        <v>5561.15625</v>
      </c>
      <c r="Q154" s="29">
        <f t="shared" si="97"/>
        <v>5422.1273437499995</v>
      </c>
      <c r="R154" s="29">
        <f t="shared" si="97"/>
        <v>5286.5741601562495</v>
      </c>
      <c r="S154" s="29">
        <f t="shared" si="97"/>
        <v>5154.4098061523428</v>
      </c>
      <c r="T154" s="29">
        <f t="shared" si="97"/>
        <v>5025.5495609985337</v>
      </c>
      <c r="U154" s="29">
        <f t="shared" si="97"/>
        <v>4899.9108219735699</v>
      </c>
      <c r="V154" s="29">
        <f t="shared" si="97"/>
        <v>4777.4130514242306</v>
      </c>
      <c r="W154" s="29">
        <f t="shared" si="97"/>
        <v>4657.9777251386249</v>
      </c>
      <c r="X154" s="29">
        <f t="shared" si="97"/>
        <v>4541.5282820101593</v>
      </c>
      <c r="Y154" s="29">
        <f t="shared" si="97"/>
        <v>4427.9900749599055</v>
      </c>
      <c r="Z154" s="29">
        <f t="shared" si="97"/>
        <v>4317.2903230859074</v>
      </c>
      <c r="AA154" s="29">
        <f t="shared" si="97"/>
        <v>4209.3580650087597</v>
      </c>
      <c r="AB154" s="29">
        <f t="shared" si="97"/>
        <v>4104.124113383541</v>
      </c>
      <c r="AC154" s="29">
        <f t="shared" si="97"/>
        <v>4001.5210105489523</v>
      </c>
      <c r="AD154" s="29">
        <f t="shared" si="97"/>
        <v>3901.4829852852286</v>
      </c>
      <c r="AE154" s="29">
        <f t="shared" si="97"/>
        <v>3803.9459106530976</v>
      </c>
      <c r="AF154" s="29">
        <f t="shared" si="97"/>
        <v>3708.8472628867703</v>
      </c>
      <c r="AG154" s="29">
        <f t="shared" si="97"/>
        <v>3616.1260813146009</v>
      </c>
      <c r="AH154" s="29">
        <f t="shared" si="97"/>
        <v>3525.722929281736</v>
      </c>
      <c r="AI154" s="29">
        <f t="shared" si="97"/>
        <v>3437.5798560496924</v>
      </c>
      <c r="AJ154" s="29">
        <f t="shared" si="97"/>
        <v>3351.6403596484502</v>
      </c>
      <c r="AK154" s="29">
        <f t="shared" si="97"/>
        <v>3267.849350657239</v>
      </c>
      <c r="AL154" s="29">
        <f t="shared" si="97"/>
        <v>3186.1531168908082</v>
      </c>
      <c r="AM154" s="29">
        <f t="shared" si="97"/>
        <v>3106.4992889685377</v>
      </c>
      <c r="AN154" s="29">
        <f t="shared" si="97"/>
        <v>3028.8368067443243</v>
      </c>
      <c r="AO154" s="29">
        <f t="shared" si="97"/>
        <v>2953.1158865757161</v>
      </c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</row>
    <row r="155" spans="1:57" x14ac:dyDescent="0.25">
      <c r="A155" t="s">
        <v>93</v>
      </c>
      <c r="N155" s="24">
        <f>$B$4*10</f>
        <v>6000</v>
      </c>
      <c r="O155" s="29">
        <f>N155*(1-$B$7)</f>
        <v>5850</v>
      </c>
      <c r="P155" s="29">
        <f t="shared" si="97"/>
        <v>5703.75</v>
      </c>
      <c r="Q155" s="29">
        <f t="shared" si="97"/>
        <v>5561.15625</v>
      </c>
      <c r="R155" s="29">
        <f t="shared" si="97"/>
        <v>5422.1273437499995</v>
      </c>
      <c r="S155" s="29">
        <f t="shared" si="97"/>
        <v>5286.5741601562495</v>
      </c>
      <c r="T155" s="29">
        <f t="shared" si="97"/>
        <v>5154.4098061523428</v>
      </c>
      <c r="U155" s="29">
        <f t="shared" si="97"/>
        <v>5025.5495609985337</v>
      </c>
      <c r="V155" s="29">
        <f t="shared" si="97"/>
        <v>4899.9108219735699</v>
      </c>
      <c r="W155" s="29">
        <f t="shared" si="97"/>
        <v>4777.4130514242306</v>
      </c>
      <c r="X155" s="29">
        <f t="shared" si="97"/>
        <v>4657.9777251386249</v>
      </c>
      <c r="Y155" s="29">
        <f t="shared" si="97"/>
        <v>4541.5282820101593</v>
      </c>
      <c r="Z155" s="29">
        <f t="shared" si="97"/>
        <v>4427.9900749599055</v>
      </c>
      <c r="AA155" s="29">
        <f t="shared" si="97"/>
        <v>4317.2903230859074</v>
      </c>
      <c r="AB155" s="29">
        <f t="shared" si="97"/>
        <v>4209.3580650087597</v>
      </c>
      <c r="AC155" s="29">
        <f t="shared" si="97"/>
        <v>4104.124113383541</v>
      </c>
      <c r="AD155" s="29">
        <f t="shared" si="97"/>
        <v>4001.5210105489523</v>
      </c>
      <c r="AE155" s="29">
        <f t="shared" si="97"/>
        <v>3901.4829852852286</v>
      </c>
      <c r="AF155" s="29">
        <f t="shared" si="97"/>
        <v>3803.9459106530976</v>
      </c>
      <c r="AG155" s="29">
        <f t="shared" si="97"/>
        <v>3708.8472628867703</v>
      </c>
      <c r="AH155" s="29">
        <f t="shared" si="97"/>
        <v>3616.1260813146009</v>
      </c>
      <c r="AI155" s="29">
        <f t="shared" si="97"/>
        <v>3525.722929281736</v>
      </c>
      <c r="AJ155" s="29">
        <f t="shared" si="97"/>
        <v>3437.5798560496924</v>
      </c>
      <c r="AK155" s="29">
        <f t="shared" si="97"/>
        <v>3351.6403596484502</v>
      </c>
      <c r="AL155" s="29">
        <f t="shared" si="97"/>
        <v>3267.849350657239</v>
      </c>
      <c r="AM155" s="29">
        <f t="shared" si="97"/>
        <v>3186.1531168908082</v>
      </c>
      <c r="AN155" s="29">
        <f t="shared" si="97"/>
        <v>3106.4992889685377</v>
      </c>
      <c r="AO155" s="29">
        <f t="shared" si="97"/>
        <v>3028.8368067443243</v>
      </c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7" x14ac:dyDescent="0.25">
      <c r="A156" t="s">
        <v>94</v>
      </c>
      <c r="O156" s="24">
        <f>$B$4*10</f>
        <v>6000</v>
      </c>
      <c r="P156" s="29">
        <f>O156*(1-$B$7)</f>
        <v>5850</v>
      </c>
      <c r="Q156" s="29">
        <f t="shared" si="97"/>
        <v>5703.75</v>
      </c>
      <c r="R156" s="29">
        <f t="shared" si="97"/>
        <v>5561.15625</v>
      </c>
      <c r="S156" s="29">
        <f t="shared" si="97"/>
        <v>5422.1273437499995</v>
      </c>
      <c r="T156" s="29">
        <f t="shared" si="97"/>
        <v>5286.5741601562495</v>
      </c>
      <c r="U156" s="29">
        <f t="shared" si="97"/>
        <v>5154.4098061523428</v>
      </c>
      <c r="V156" s="29">
        <f t="shared" si="97"/>
        <v>5025.5495609985337</v>
      </c>
      <c r="W156" s="29">
        <f t="shared" si="97"/>
        <v>4899.9108219735699</v>
      </c>
      <c r="X156" s="29">
        <f t="shared" si="97"/>
        <v>4777.4130514242306</v>
      </c>
      <c r="Y156" s="29">
        <f t="shared" si="97"/>
        <v>4657.9777251386249</v>
      </c>
      <c r="Z156" s="29">
        <f t="shared" si="97"/>
        <v>4541.5282820101593</v>
      </c>
      <c r="AA156" s="29">
        <f t="shared" si="97"/>
        <v>4427.9900749599055</v>
      </c>
      <c r="AB156" s="29">
        <f t="shared" si="97"/>
        <v>4317.2903230859074</v>
      </c>
      <c r="AC156" s="29">
        <f t="shared" si="97"/>
        <v>4209.3580650087597</v>
      </c>
      <c r="AD156" s="29">
        <f t="shared" si="97"/>
        <v>4104.124113383541</v>
      </c>
      <c r="AE156" s="29">
        <f t="shared" si="97"/>
        <v>4001.5210105489523</v>
      </c>
      <c r="AF156" s="29">
        <f t="shared" si="97"/>
        <v>3901.4829852852286</v>
      </c>
      <c r="AG156" s="29">
        <f t="shared" si="97"/>
        <v>3803.9459106530976</v>
      </c>
      <c r="AH156" s="29">
        <f t="shared" si="97"/>
        <v>3708.8472628867703</v>
      </c>
      <c r="AI156" s="29">
        <f t="shared" si="97"/>
        <v>3616.1260813146009</v>
      </c>
      <c r="AJ156" s="29">
        <f t="shared" si="97"/>
        <v>3525.722929281736</v>
      </c>
      <c r="AK156" s="29">
        <f t="shared" si="97"/>
        <v>3437.5798560496924</v>
      </c>
      <c r="AL156" s="29">
        <f t="shared" si="97"/>
        <v>3351.6403596484502</v>
      </c>
      <c r="AM156" s="29">
        <f t="shared" si="97"/>
        <v>3267.849350657239</v>
      </c>
      <c r="AN156" s="29">
        <f t="shared" si="97"/>
        <v>3186.1531168908082</v>
      </c>
      <c r="AO156" s="29">
        <f t="shared" si="97"/>
        <v>3106.4992889685377</v>
      </c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</row>
    <row r="157" spans="1:57" x14ac:dyDescent="0.25">
      <c r="A157" t="s">
        <v>95</v>
      </c>
      <c r="P157" s="24">
        <f>$B$4*10</f>
        <v>6000</v>
      </c>
      <c r="Q157" s="29">
        <f>P157*(1-$B$7)</f>
        <v>5850</v>
      </c>
      <c r="R157" s="29">
        <f t="shared" si="97"/>
        <v>5703.75</v>
      </c>
      <c r="S157" s="29">
        <f t="shared" si="97"/>
        <v>5561.15625</v>
      </c>
      <c r="T157" s="29">
        <f t="shared" si="97"/>
        <v>5422.1273437499995</v>
      </c>
      <c r="U157" s="29">
        <f t="shared" si="97"/>
        <v>5286.5741601562495</v>
      </c>
      <c r="V157" s="29">
        <f t="shared" si="97"/>
        <v>5154.4098061523428</v>
      </c>
      <c r="W157" s="29">
        <f t="shared" si="97"/>
        <v>5025.5495609985337</v>
      </c>
      <c r="X157" s="29">
        <f t="shared" si="97"/>
        <v>4899.9108219735699</v>
      </c>
      <c r="Y157" s="29">
        <f t="shared" si="97"/>
        <v>4777.4130514242306</v>
      </c>
      <c r="Z157" s="29">
        <f t="shared" si="97"/>
        <v>4657.9777251386249</v>
      </c>
      <c r="AA157" s="29">
        <f t="shared" si="97"/>
        <v>4541.5282820101593</v>
      </c>
      <c r="AB157" s="29">
        <f t="shared" si="97"/>
        <v>4427.9900749599055</v>
      </c>
      <c r="AC157" s="29">
        <f t="shared" si="97"/>
        <v>4317.2903230859074</v>
      </c>
      <c r="AD157" s="29">
        <f t="shared" si="97"/>
        <v>4209.3580650087597</v>
      </c>
      <c r="AE157" s="29">
        <f t="shared" si="97"/>
        <v>4104.124113383541</v>
      </c>
      <c r="AF157" s="29">
        <f t="shared" si="97"/>
        <v>4001.5210105489523</v>
      </c>
      <c r="AG157" s="29">
        <f t="shared" si="97"/>
        <v>3901.4829852852286</v>
      </c>
      <c r="AH157" s="29">
        <f t="shared" si="97"/>
        <v>3803.9459106530976</v>
      </c>
      <c r="AI157" s="29">
        <f t="shared" si="97"/>
        <v>3708.8472628867703</v>
      </c>
      <c r="AJ157" s="29">
        <f t="shared" si="97"/>
        <v>3616.1260813146009</v>
      </c>
      <c r="AK157" s="29">
        <f t="shared" si="97"/>
        <v>3525.722929281736</v>
      </c>
      <c r="AL157" s="29">
        <f t="shared" si="97"/>
        <v>3437.5798560496924</v>
      </c>
      <c r="AM157" s="29">
        <f t="shared" si="97"/>
        <v>3351.6403596484502</v>
      </c>
      <c r="AN157" s="29">
        <f t="shared" si="97"/>
        <v>3267.849350657239</v>
      </c>
      <c r="AO157" s="29">
        <f t="shared" si="97"/>
        <v>3186.1531168908082</v>
      </c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</row>
    <row r="158" spans="1:57" x14ac:dyDescent="0.25">
      <c r="A158" t="s">
        <v>96</v>
      </c>
      <c r="Q158" s="24">
        <f>$B$4*10</f>
        <v>6000</v>
      </c>
      <c r="R158" s="29">
        <f>Q158*(1-$B$7)</f>
        <v>5850</v>
      </c>
      <c r="S158" s="29">
        <f t="shared" si="97"/>
        <v>5703.75</v>
      </c>
      <c r="T158" s="29">
        <f t="shared" si="97"/>
        <v>5561.15625</v>
      </c>
      <c r="U158" s="29">
        <f t="shared" si="97"/>
        <v>5422.1273437499995</v>
      </c>
      <c r="V158" s="29">
        <f t="shared" si="97"/>
        <v>5286.5741601562495</v>
      </c>
      <c r="W158" s="29">
        <f t="shared" si="97"/>
        <v>5154.4098061523428</v>
      </c>
      <c r="X158" s="29">
        <f t="shared" si="97"/>
        <v>5025.5495609985337</v>
      </c>
      <c r="Y158" s="29">
        <f t="shared" si="97"/>
        <v>4899.9108219735699</v>
      </c>
      <c r="Z158" s="29">
        <f t="shared" si="97"/>
        <v>4777.4130514242306</v>
      </c>
      <c r="AA158" s="29">
        <f t="shared" si="97"/>
        <v>4657.9777251386249</v>
      </c>
      <c r="AB158" s="29">
        <f t="shared" si="97"/>
        <v>4541.5282820101593</v>
      </c>
      <c r="AC158" s="29">
        <f t="shared" si="97"/>
        <v>4427.9900749599055</v>
      </c>
      <c r="AD158" s="29">
        <f t="shared" si="97"/>
        <v>4317.2903230859074</v>
      </c>
      <c r="AE158" s="29">
        <f t="shared" si="97"/>
        <v>4209.3580650087597</v>
      </c>
      <c r="AF158" s="29">
        <f t="shared" si="97"/>
        <v>4104.124113383541</v>
      </c>
      <c r="AG158" s="29">
        <f t="shared" si="97"/>
        <v>4001.5210105489523</v>
      </c>
      <c r="AH158" s="29">
        <f t="shared" si="97"/>
        <v>3901.4829852852286</v>
      </c>
      <c r="AI158" s="29">
        <f t="shared" si="97"/>
        <v>3803.9459106530976</v>
      </c>
      <c r="AJ158" s="29">
        <f t="shared" si="97"/>
        <v>3708.8472628867703</v>
      </c>
      <c r="AK158" s="29">
        <f t="shared" si="97"/>
        <v>3616.1260813146009</v>
      </c>
      <c r="AL158" s="29">
        <f t="shared" si="97"/>
        <v>3525.722929281736</v>
      </c>
      <c r="AM158" s="29">
        <f t="shared" si="97"/>
        <v>3437.5798560496924</v>
      </c>
      <c r="AN158" s="29">
        <f t="shared" si="97"/>
        <v>3351.6403596484502</v>
      </c>
      <c r="AO158" s="29">
        <f t="shared" si="97"/>
        <v>3267.849350657239</v>
      </c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</row>
    <row r="159" spans="1:57" x14ac:dyDescent="0.25">
      <c r="A159" t="s">
        <v>97</v>
      </c>
      <c r="R159" s="24">
        <f>$B$4*10</f>
        <v>6000</v>
      </c>
      <c r="S159" s="29">
        <f>R159*(1-$B$7)</f>
        <v>5850</v>
      </c>
      <c r="T159" s="29">
        <f t="shared" si="97"/>
        <v>5703.75</v>
      </c>
      <c r="U159" s="29">
        <f t="shared" si="97"/>
        <v>5561.15625</v>
      </c>
      <c r="V159" s="29">
        <f t="shared" si="97"/>
        <v>5422.1273437499995</v>
      </c>
      <c r="W159" s="29">
        <f t="shared" si="97"/>
        <v>5286.5741601562495</v>
      </c>
      <c r="X159" s="29">
        <f t="shared" si="97"/>
        <v>5154.4098061523428</v>
      </c>
      <c r="Y159" s="29">
        <f t="shared" si="97"/>
        <v>5025.5495609985337</v>
      </c>
      <c r="Z159" s="29">
        <f t="shared" si="97"/>
        <v>4899.9108219735699</v>
      </c>
      <c r="AA159" s="29">
        <f t="shared" si="97"/>
        <v>4777.4130514242306</v>
      </c>
      <c r="AB159" s="29">
        <f t="shared" si="97"/>
        <v>4657.9777251386249</v>
      </c>
      <c r="AC159" s="29">
        <f t="shared" si="97"/>
        <v>4541.5282820101593</v>
      </c>
      <c r="AD159" s="29">
        <f t="shared" si="97"/>
        <v>4427.9900749599055</v>
      </c>
      <c r="AE159" s="29">
        <f t="shared" si="97"/>
        <v>4317.2903230859074</v>
      </c>
      <c r="AF159" s="29">
        <f t="shared" si="97"/>
        <v>4209.3580650087597</v>
      </c>
      <c r="AG159" s="29">
        <f t="shared" si="97"/>
        <v>4104.124113383541</v>
      </c>
      <c r="AH159" s="29">
        <f t="shared" si="97"/>
        <v>4001.5210105489523</v>
      </c>
      <c r="AI159" s="29">
        <f t="shared" si="97"/>
        <v>3901.4829852852286</v>
      </c>
      <c r="AJ159" s="29">
        <f t="shared" si="97"/>
        <v>3803.9459106530976</v>
      </c>
      <c r="AK159" s="29">
        <f>AJ159*(1-$B$7)</f>
        <v>3708.8472628867703</v>
      </c>
      <c r="AL159" s="29">
        <f>AK159*(1-$B$7)</f>
        <v>3616.1260813146009</v>
      </c>
      <c r="AM159" s="29">
        <f>AL159*(1-$B$7)</f>
        <v>3525.722929281736</v>
      </c>
      <c r="AN159" s="29">
        <f>AM159*(1-$B$7)</f>
        <v>3437.5798560496924</v>
      </c>
      <c r="AO159" s="29">
        <f>AN159*(1-$B$7)</f>
        <v>3351.6403596484502</v>
      </c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</row>
    <row r="160" spans="1:57" x14ac:dyDescent="0.25">
      <c r="A160" t="s">
        <v>98</v>
      </c>
      <c r="S160" s="24">
        <f>$B$4*10</f>
        <v>6000</v>
      </c>
      <c r="T160" s="29">
        <f>S160*(1-$B$7)</f>
        <v>5850</v>
      </c>
      <c r="U160" s="29">
        <f t="shared" ref="U160:AO167" si="98">T160*(1-$B$7)</f>
        <v>5703.75</v>
      </c>
      <c r="V160" s="29">
        <f t="shared" si="98"/>
        <v>5561.15625</v>
      </c>
      <c r="W160" s="29">
        <f t="shared" si="98"/>
        <v>5422.1273437499995</v>
      </c>
      <c r="X160" s="29">
        <f t="shared" si="98"/>
        <v>5286.5741601562495</v>
      </c>
      <c r="Y160" s="29">
        <f t="shared" si="98"/>
        <v>5154.4098061523428</v>
      </c>
      <c r="Z160" s="29">
        <f t="shared" si="98"/>
        <v>5025.5495609985337</v>
      </c>
      <c r="AA160" s="29">
        <f t="shared" si="98"/>
        <v>4899.9108219735699</v>
      </c>
      <c r="AB160" s="29">
        <f t="shared" si="98"/>
        <v>4777.4130514242306</v>
      </c>
      <c r="AC160" s="29">
        <f t="shared" si="98"/>
        <v>4657.9777251386249</v>
      </c>
      <c r="AD160" s="29">
        <f t="shared" si="98"/>
        <v>4541.5282820101593</v>
      </c>
      <c r="AE160" s="29">
        <f t="shared" si="98"/>
        <v>4427.9900749599055</v>
      </c>
      <c r="AF160" s="29">
        <f t="shared" si="98"/>
        <v>4317.2903230859074</v>
      </c>
      <c r="AG160" s="29">
        <f t="shared" si="98"/>
        <v>4209.3580650087597</v>
      </c>
      <c r="AH160" s="29">
        <f t="shared" si="98"/>
        <v>4104.124113383541</v>
      </c>
      <c r="AI160" s="29">
        <f t="shared" si="98"/>
        <v>4001.5210105489523</v>
      </c>
      <c r="AJ160" s="29">
        <f t="shared" si="98"/>
        <v>3901.4829852852286</v>
      </c>
      <c r="AK160" s="29">
        <f t="shared" si="98"/>
        <v>3803.9459106530976</v>
      </c>
      <c r="AL160" s="29">
        <f t="shared" si="98"/>
        <v>3708.8472628867703</v>
      </c>
      <c r="AM160" s="29">
        <f t="shared" si="98"/>
        <v>3616.1260813146009</v>
      </c>
      <c r="AN160" s="29">
        <f t="shared" si="98"/>
        <v>3525.722929281736</v>
      </c>
      <c r="AO160" s="29">
        <f t="shared" si="98"/>
        <v>3437.5798560496924</v>
      </c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</row>
    <row r="161" spans="1:61" x14ac:dyDescent="0.25">
      <c r="A161" t="s">
        <v>99</v>
      </c>
      <c r="T161" s="24">
        <f>$B$4*10</f>
        <v>6000</v>
      </c>
      <c r="U161" s="29">
        <f>T161*(1-$B$7)</f>
        <v>5850</v>
      </c>
      <c r="V161" s="29">
        <f t="shared" si="98"/>
        <v>5703.75</v>
      </c>
      <c r="W161" s="29">
        <f t="shared" si="98"/>
        <v>5561.15625</v>
      </c>
      <c r="X161" s="29">
        <f t="shared" si="98"/>
        <v>5422.1273437499995</v>
      </c>
      <c r="Y161" s="29">
        <f t="shared" si="98"/>
        <v>5286.5741601562495</v>
      </c>
      <c r="Z161" s="29">
        <f t="shared" si="98"/>
        <v>5154.4098061523428</v>
      </c>
      <c r="AA161" s="29">
        <f t="shared" si="98"/>
        <v>5025.5495609985337</v>
      </c>
      <c r="AB161" s="29">
        <f t="shared" si="98"/>
        <v>4899.9108219735699</v>
      </c>
      <c r="AC161" s="29">
        <f t="shared" si="98"/>
        <v>4777.4130514242306</v>
      </c>
      <c r="AD161" s="29">
        <f t="shared" si="98"/>
        <v>4657.9777251386249</v>
      </c>
      <c r="AE161" s="29">
        <f t="shared" si="98"/>
        <v>4541.5282820101593</v>
      </c>
      <c r="AF161" s="29">
        <f t="shared" si="98"/>
        <v>4427.9900749599055</v>
      </c>
      <c r="AG161" s="29">
        <f t="shared" si="98"/>
        <v>4317.2903230859074</v>
      </c>
      <c r="AH161" s="29">
        <f t="shared" si="98"/>
        <v>4209.3580650087597</v>
      </c>
      <c r="AI161" s="29">
        <f t="shared" si="98"/>
        <v>4104.124113383541</v>
      </c>
      <c r="AJ161" s="29">
        <f t="shared" si="98"/>
        <v>4001.5210105489523</v>
      </c>
      <c r="AK161" s="29">
        <f t="shared" si="98"/>
        <v>3901.4829852852286</v>
      </c>
      <c r="AL161" s="29">
        <f t="shared" si="98"/>
        <v>3803.9459106530976</v>
      </c>
      <c r="AM161" s="29">
        <f t="shared" si="98"/>
        <v>3708.8472628867703</v>
      </c>
      <c r="AN161" s="29">
        <f t="shared" si="98"/>
        <v>3616.1260813146009</v>
      </c>
      <c r="AO161" s="29">
        <f t="shared" si="98"/>
        <v>3525.722929281736</v>
      </c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</row>
    <row r="162" spans="1:61" x14ac:dyDescent="0.25">
      <c r="A162" t="s">
        <v>100</v>
      </c>
      <c r="U162" s="24">
        <f>$B$4*10</f>
        <v>6000</v>
      </c>
      <c r="V162" s="29">
        <f>U162*(1-$B$7)</f>
        <v>5850</v>
      </c>
      <c r="W162" s="29">
        <f t="shared" si="98"/>
        <v>5703.75</v>
      </c>
      <c r="X162" s="29">
        <f t="shared" si="98"/>
        <v>5561.15625</v>
      </c>
      <c r="Y162" s="29">
        <f t="shared" si="98"/>
        <v>5422.1273437499995</v>
      </c>
      <c r="Z162" s="29">
        <f t="shared" si="98"/>
        <v>5286.5741601562495</v>
      </c>
      <c r="AA162" s="29">
        <f t="shared" si="98"/>
        <v>5154.4098061523428</v>
      </c>
      <c r="AB162" s="29">
        <f t="shared" si="98"/>
        <v>5025.5495609985337</v>
      </c>
      <c r="AC162" s="29">
        <f t="shared" si="98"/>
        <v>4899.9108219735699</v>
      </c>
      <c r="AD162" s="29">
        <f t="shared" si="98"/>
        <v>4777.4130514242306</v>
      </c>
      <c r="AE162" s="29">
        <f t="shared" si="98"/>
        <v>4657.9777251386249</v>
      </c>
      <c r="AF162" s="29">
        <f t="shared" si="98"/>
        <v>4541.5282820101593</v>
      </c>
      <c r="AG162" s="29">
        <f t="shared" si="98"/>
        <v>4427.9900749599055</v>
      </c>
      <c r="AH162" s="29">
        <f t="shared" si="98"/>
        <v>4317.2903230859074</v>
      </c>
      <c r="AI162" s="29">
        <f t="shared" si="98"/>
        <v>4209.3580650087597</v>
      </c>
      <c r="AJ162" s="29">
        <f t="shared" si="98"/>
        <v>4104.124113383541</v>
      </c>
      <c r="AK162" s="29">
        <f t="shared" si="98"/>
        <v>4001.5210105489523</v>
      </c>
      <c r="AL162" s="29">
        <f t="shared" si="98"/>
        <v>3901.4829852852286</v>
      </c>
      <c r="AM162" s="29">
        <f t="shared" si="98"/>
        <v>3803.9459106530976</v>
      </c>
      <c r="AN162" s="29">
        <f t="shared" si="98"/>
        <v>3708.8472628867703</v>
      </c>
      <c r="AO162" s="29">
        <f t="shared" si="98"/>
        <v>3616.1260813146009</v>
      </c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</row>
    <row r="163" spans="1:61" x14ac:dyDescent="0.25">
      <c r="A163" t="s">
        <v>101</v>
      </c>
      <c r="V163" s="24">
        <f>$B$4*10</f>
        <v>6000</v>
      </c>
      <c r="W163" s="29">
        <f>V163*(1-$B$7)</f>
        <v>5850</v>
      </c>
      <c r="X163" s="29">
        <f t="shared" si="98"/>
        <v>5703.75</v>
      </c>
      <c r="Y163" s="29">
        <f t="shared" si="98"/>
        <v>5561.15625</v>
      </c>
      <c r="Z163" s="29">
        <f t="shared" si="98"/>
        <v>5422.1273437499995</v>
      </c>
      <c r="AA163" s="29">
        <f t="shared" si="98"/>
        <v>5286.5741601562495</v>
      </c>
      <c r="AB163" s="29">
        <f t="shared" si="98"/>
        <v>5154.4098061523428</v>
      </c>
      <c r="AC163" s="29">
        <f t="shared" si="98"/>
        <v>5025.5495609985337</v>
      </c>
      <c r="AD163" s="29">
        <f t="shared" si="98"/>
        <v>4899.9108219735699</v>
      </c>
      <c r="AE163" s="29">
        <f t="shared" si="98"/>
        <v>4777.4130514242306</v>
      </c>
      <c r="AF163" s="29">
        <f t="shared" si="98"/>
        <v>4657.9777251386249</v>
      </c>
      <c r="AG163" s="29">
        <f t="shared" si="98"/>
        <v>4541.5282820101593</v>
      </c>
      <c r="AH163" s="29">
        <f t="shared" si="98"/>
        <v>4427.9900749599055</v>
      </c>
      <c r="AI163" s="29">
        <f t="shared" si="98"/>
        <v>4317.2903230859074</v>
      </c>
      <c r="AJ163" s="29">
        <f t="shared" si="98"/>
        <v>4209.3580650087597</v>
      </c>
      <c r="AK163" s="29">
        <f t="shared" si="98"/>
        <v>4104.124113383541</v>
      </c>
      <c r="AL163" s="29">
        <f t="shared" si="98"/>
        <v>4001.5210105489523</v>
      </c>
      <c r="AM163" s="29">
        <f t="shared" si="98"/>
        <v>3901.4829852852286</v>
      </c>
      <c r="AN163" s="29">
        <f t="shared" si="98"/>
        <v>3803.9459106530976</v>
      </c>
      <c r="AO163" s="29">
        <f t="shared" si="98"/>
        <v>3708.8472628867703</v>
      </c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</row>
    <row r="164" spans="1:61" x14ac:dyDescent="0.25">
      <c r="A164" t="s">
        <v>102</v>
      </c>
      <c r="W164" s="24">
        <f>$B$4*10</f>
        <v>6000</v>
      </c>
      <c r="X164" s="29">
        <f>W164*(1-$B$7)</f>
        <v>5850</v>
      </c>
      <c r="Y164" s="29">
        <f t="shared" si="98"/>
        <v>5703.75</v>
      </c>
      <c r="Z164" s="29">
        <f t="shared" si="98"/>
        <v>5561.15625</v>
      </c>
      <c r="AA164" s="29">
        <f t="shared" si="98"/>
        <v>5422.1273437499995</v>
      </c>
      <c r="AB164" s="29">
        <f t="shared" si="98"/>
        <v>5286.5741601562495</v>
      </c>
      <c r="AC164" s="29">
        <f t="shared" si="98"/>
        <v>5154.4098061523428</v>
      </c>
      <c r="AD164" s="29">
        <f t="shared" si="98"/>
        <v>5025.5495609985337</v>
      </c>
      <c r="AE164" s="29">
        <f t="shared" si="98"/>
        <v>4899.9108219735699</v>
      </c>
      <c r="AF164" s="29">
        <f t="shared" si="98"/>
        <v>4777.4130514242306</v>
      </c>
      <c r="AG164" s="29">
        <f t="shared" si="98"/>
        <v>4657.9777251386249</v>
      </c>
      <c r="AH164" s="29">
        <f t="shared" si="98"/>
        <v>4541.5282820101593</v>
      </c>
      <c r="AI164" s="29">
        <f t="shared" si="98"/>
        <v>4427.9900749599055</v>
      </c>
      <c r="AJ164" s="29">
        <f t="shared" si="98"/>
        <v>4317.2903230859074</v>
      </c>
      <c r="AK164" s="29">
        <f t="shared" si="98"/>
        <v>4209.3580650087597</v>
      </c>
      <c r="AL164" s="29">
        <f t="shared" si="98"/>
        <v>4104.124113383541</v>
      </c>
      <c r="AM164" s="29">
        <f t="shared" si="98"/>
        <v>4001.5210105489523</v>
      </c>
      <c r="AN164" s="29">
        <f t="shared" si="98"/>
        <v>3901.4829852852286</v>
      </c>
      <c r="AO164" s="29">
        <f t="shared" si="98"/>
        <v>3803.9459106530976</v>
      </c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</row>
    <row r="165" spans="1:61" x14ac:dyDescent="0.25">
      <c r="A165" t="s">
        <v>103</v>
      </c>
      <c r="X165" s="24">
        <f>$B$4*10</f>
        <v>6000</v>
      </c>
      <c r="Y165" s="29">
        <f>X165*(1-$B$7)</f>
        <v>5850</v>
      </c>
      <c r="Z165" s="29">
        <f t="shared" si="98"/>
        <v>5703.75</v>
      </c>
      <c r="AA165" s="29">
        <f t="shared" si="98"/>
        <v>5561.15625</v>
      </c>
      <c r="AB165" s="29">
        <f t="shared" si="98"/>
        <v>5422.1273437499995</v>
      </c>
      <c r="AC165" s="29">
        <f t="shared" si="98"/>
        <v>5286.5741601562495</v>
      </c>
      <c r="AD165" s="29">
        <f t="shared" si="98"/>
        <v>5154.4098061523428</v>
      </c>
      <c r="AE165" s="29">
        <f t="shared" si="98"/>
        <v>5025.5495609985337</v>
      </c>
      <c r="AF165" s="29">
        <f t="shared" si="98"/>
        <v>4899.9108219735699</v>
      </c>
      <c r="AG165" s="29">
        <f t="shared" si="98"/>
        <v>4777.4130514242306</v>
      </c>
      <c r="AH165" s="29">
        <f t="shared" si="98"/>
        <v>4657.9777251386249</v>
      </c>
      <c r="AI165" s="29">
        <f t="shared" si="98"/>
        <v>4541.5282820101593</v>
      </c>
      <c r="AJ165" s="29">
        <f t="shared" si="98"/>
        <v>4427.9900749599055</v>
      </c>
      <c r="AK165" s="29">
        <f t="shared" si="98"/>
        <v>4317.2903230859074</v>
      </c>
      <c r="AL165" s="29">
        <f t="shared" si="98"/>
        <v>4209.3580650087597</v>
      </c>
      <c r="AM165" s="29">
        <f t="shared" si="98"/>
        <v>4104.124113383541</v>
      </c>
      <c r="AN165" s="29">
        <f t="shared" si="98"/>
        <v>4001.5210105489523</v>
      </c>
      <c r="AO165" s="29">
        <f t="shared" si="98"/>
        <v>3901.4829852852286</v>
      </c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</row>
    <row r="166" spans="1:61" x14ac:dyDescent="0.25">
      <c r="A166" t="s">
        <v>104</v>
      </c>
      <c r="Y166" s="24">
        <f>$B$4*10</f>
        <v>6000</v>
      </c>
      <c r="Z166" s="29">
        <f>Y166*(1-$B$7)</f>
        <v>5850</v>
      </c>
      <c r="AA166" s="29">
        <f t="shared" si="98"/>
        <v>5703.75</v>
      </c>
      <c r="AB166" s="29">
        <f t="shared" si="98"/>
        <v>5561.15625</v>
      </c>
      <c r="AC166" s="29">
        <f t="shared" si="98"/>
        <v>5422.1273437499995</v>
      </c>
      <c r="AD166" s="29">
        <f t="shared" si="98"/>
        <v>5286.5741601562495</v>
      </c>
      <c r="AE166" s="29">
        <f t="shared" si="98"/>
        <v>5154.4098061523428</v>
      </c>
      <c r="AF166" s="29">
        <f t="shared" si="98"/>
        <v>5025.5495609985337</v>
      </c>
      <c r="AG166" s="29">
        <f t="shared" si="98"/>
        <v>4899.9108219735699</v>
      </c>
      <c r="AH166" s="29">
        <f t="shared" si="98"/>
        <v>4777.4130514242306</v>
      </c>
      <c r="AI166" s="29">
        <f t="shared" si="98"/>
        <v>4657.9777251386249</v>
      </c>
      <c r="AJ166" s="29">
        <f t="shared" si="98"/>
        <v>4541.5282820101593</v>
      </c>
      <c r="AK166" s="29">
        <f t="shared" si="98"/>
        <v>4427.9900749599055</v>
      </c>
      <c r="AL166" s="29">
        <f t="shared" si="98"/>
        <v>4317.2903230859074</v>
      </c>
      <c r="AM166" s="29">
        <f t="shared" si="98"/>
        <v>4209.3580650087597</v>
      </c>
      <c r="AN166" s="29">
        <f t="shared" si="98"/>
        <v>4104.124113383541</v>
      </c>
      <c r="AO166" s="29">
        <f t="shared" si="98"/>
        <v>4001.5210105489523</v>
      </c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</row>
    <row r="167" spans="1:61" x14ac:dyDescent="0.25">
      <c r="A167" t="s">
        <v>105</v>
      </c>
      <c r="Z167" s="24">
        <f>$B$4*10</f>
        <v>6000</v>
      </c>
      <c r="AA167" s="29">
        <f>Z167*(1-$B$7)</f>
        <v>5850</v>
      </c>
      <c r="AB167" s="29">
        <f t="shared" si="98"/>
        <v>5703.75</v>
      </c>
      <c r="AC167" s="29">
        <f t="shared" si="98"/>
        <v>5561.15625</v>
      </c>
      <c r="AD167" s="29">
        <f t="shared" si="98"/>
        <v>5422.1273437499995</v>
      </c>
      <c r="AE167" s="29">
        <f t="shared" si="98"/>
        <v>5286.5741601562495</v>
      </c>
      <c r="AF167" s="29">
        <f t="shared" si="98"/>
        <v>5154.4098061523428</v>
      </c>
      <c r="AG167" s="29">
        <f t="shared" si="98"/>
        <v>5025.5495609985337</v>
      </c>
      <c r="AH167" s="29">
        <f t="shared" si="98"/>
        <v>4899.9108219735699</v>
      </c>
      <c r="AI167" s="29">
        <f t="shared" si="98"/>
        <v>4777.4130514242306</v>
      </c>
      <c r="AJ167" s="29">
        <f t="shared" si="98"/>
        <v>4657.9777251386249</v>
      </c>
      <c r="AK167" s="29">
        <f t="shared" si="98"/>
        <v>4541.5282820101593</v>
      </c>
      <c r="AL167" s="29">
        <f t="shared" si="98"/>
        <v>4427.9900749599055</v>
      </c>
      <c r="AM167" s="29">
        <f t="shared" si="98"/>
        <v>4317.2903230859074</v>
      </c>
      <c r="AN167" s="29">
        <f t="shared" si="98"/>
        <v>4209.3580650087597</v>
      </c>
      <c r="AO167" s="29">
        <f t="shared" si="98"/>
        <v>4104.124113383541</v>
      </c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</row>
    <row r="168" spans="1:61" x14ac:dyDescent="0.25">
      <c r="A168" t="s">
        <v>106</v>
      </c>
      <c r="AA168" s="24">
        <f>$B$4*10</f>
        <v>6000</v>
      </c>
      <c r="AB168" s="29">
        <f>AA168*(1-$B$7)</f>
        <v>5850</v>
      </c>
      <c r="AC168" s="29">
        <f t="shared" ref="AC168:AO180" si="99">AB168*(1-$B$7)</f>
        <v>5703.75</v>
      </c>
      <c r="AD168" s="29">
        <f t="shared" si="99"/>
        <v>5561.15625</v>
      </c>
      <c r="AE168" s="29">
        <f t="shared" si="99"/>
        <v>5422.1273437499995</v>
      </c>
      <c r="AF168" s="29">
        <f t="shared" si="99"/>
        <v>5286.5741601562495</v>
      </c>
      <c r="AG168" s="29">
        <f t="shared" si="99"/>
        <v>5154.4098061523428</v>
      </c>
      <c r="AH168" s="29">
        <f t="shared" si="99"/>
        <v>5025.5495609985337</v>
      </c>
      <c r="AI168" s="29">
        <f t="shared" si="99"/>
        <v>4899.9108219735699</v>
      </c>
      <c r="AJ168" s="29">
        <f t="shared" si="99"/>
        <v>4777.4130514242306</v>
      </c>
      <c r="AK168" s="29">
        <f t="shared" si="99"/>
        <v>4657.9777251386249</v>
      </c>
      <c r="AL168" s="29">
        <f t="shared" si="99"/>
        <v>4541.5282820101593</v>
      </c>
      <c r="AM168" s="29">
        <f t="shared" si="99"/>
        <v>4427.9900749599055</v>
      </c>
      <c r="AN168" s="29">
        <f t="shared" si="99"/>
        <v>4317.2903230859074</v>
      </c>
      <c r="AO168" s="29">
        <f t="shared" si="99"/>
        <v>4209.3580650087597</v>
      </c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</row>
    <row r="169" spans="1:61" x14ac:dyDescent="0.25">
      <c r="A169" t="s">
        <v>107</v>
      </c>
      <c r="AB169" s="24">
        <f>$B$4*10</f>
        <v>6000</v>
      </c>
      <c r="AC169" s="29">
        <f>AB169*(1-$B$7)</f>
        <v>5850</v>
      </c>
      <c r="AD169" s="29">
        <f t="shared" si="99"/>
        <v>5703.75</v>
      </c>
      <c r="AE169" s="29">
        <f t="shared" si="99"/>
        <v>5561.15625</v>
      </c>
      <c r="AF169" s="29">
        <f t="shared" si="99"/>
        <v>5422.1273437499995</v>
      </c>
      <c r="AG169" s="29">
        <f t="shared" si="99"/>
        <v>5286.5741601562495</v>
      </c>
      <c r="AH169" s="29">
        <f t="shared" si="99"/>
        <v>5154.4098061523428</v>
      </c>
      <c r="AI169" s="29">
        <f t="shared" si="99"/>
        <v>5025.5495609985337</v>
      </c>
      <c r="AJ169" s="29">
        <f t="shared" si="99"/>
        <v>4899.9108219735699</v>
      </c>
      <c r="AK169" s="29">
        <f t="shared" si="99"/>
        <v>4777.4130514242306</v>
      </c>
      <c r="AL169" s="29">
        <f t="shared" si="99"/>
        <v>4657.9777251386249</v>
      </c>
      <c r="AM169" s="29">
        <f t="shared" si="99"/>
        <v>4541.5282820101593</v>
      </c>
      <c r="AN169" s="29">
        <f t="shared" si="99"/>
        <v>4427.9900749599055</v>
      </c>
      <c r="AO169" s="29">
        <f t="shared" si="99"/>
        <v>4317.2903230859074</v>
      </c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</row>
    <row r="170" spans="1:61" x14ac:dyDescent="0.25">
      <c r="A170" t="s">
        <v>108</v>
      </c>
      <c r="AC170" s="24">
        <f>$B$4*10</f>
        <v>6000</v>
      </c>
      <c r="AD170" s="29">
        <f>AC170*(1-$B$7)</f>
        <v>5850</v>
      </c>
      <c r="AE170" s="29">
        <f t="shared" si="99"/>
        <v>5703.75</v>
      </c>
      <c r="AF170" s="29">
        <f t="shared" si="99"/>
        <v>5561.15625</v>
      </c>
      <c r="AG170" s="29">
        <f t="shared" si="99"/>
        <v>5422.1273437499995</v>
      </c>
      <c r="AH170" s="29">
        <f t="shared" si="99"/>
        <v>5286.5741601562495</v>
      </c>
      <c r="AI170" s="29">
        <f t="shared" si="99"/>
        <v>5154.4098061523428</v>
      </c>
      <c r="AJ170" s="29">
        <f t="shared" si="99"/>
        <v>5025.5495609985337</v>
      </c>
      <c r="AK170" s="29">
        <f t="shared" si="99"/>
        <v>4899.9108219735699</v>
      </c>
      <c r="AL170" s="29">
        <f t="shared" si="99"/>
        <v>4777.4130514242306</v>
      </c>
      <c r="AM170" s="29">
        <f t="shared" si="99"/>
        <v>4657.9777251386249</v>
      </c>
      <c r="AN170" s="29">
        <f t="shared" si="99"/>
        <v>4541.5282820101593</v>
      </c>
      <c r="AO170" s="29">
        <f t="shared" si="99"/>
        <v>4427.9900749599055</v>
      </c>
      <c r="AP170" s="29"/>
    </row>
    <row r="171" spans="1:61" x14ac:dyDescent="0.25">
      <c r="A171" t="s">
        <v>109</v>
      </c>
      <c r="AD171" s="24">
        <f>$B$4*10</f>
        <v>6000</v>
      </c>
      <c r="AE171" s="29">
        <f>AD171*(1-$B$7)</f>
        <v>5850</v>
      </c>
      <c r="AF171" s="29">
        <f t="shared" si="99"/>
        <v>5703.75</v>
      </c>
      <c r="AG171" s="29">
        <f t="shared" si="99"/>
        <v>5561.15625</v>
      </c>
      <c r="AH171" s="29">
        <f t="shared" si="99"/>
        <v>5422.1273437499995</v>
      </c>
      <c r="AI171" s="29">
        <f t="shared" si="99"/>
        <v>5286.5741601562495</v>
      </c>
      <c r="AJ171" s="29">
        <f t="shared" si="99"/>
        <v>5154.4098061523428</v>
      </c>
      <c r="AK171" s="29">
        <f t="shared" si="99"/>
        <v>5025.5495609985337</v>
      </c>
      <c r="AL171" s="29">
        <f t="shared" si="99"/>
        <v>4899.9108219735699</v>
      </c>
      <c r="AM171" s="29">
        <f t="shared" si="99"/>
        <v>4777.4130514242306</v>
      </c>
      <c r="AN171" s="29">
        <f t="shared" si="99"/>
        <v>4657.9777251386249</v>
      </c>
      <c r="AO171" s="29">
        <f t="shared" si="99"/>
        <v>4541.5282820101593</v>
      </c>
      <c r="AP171" s="29"/>
      <c r="AQ171" s="29"/>
    </row>
    <row r="172" spans="1:61" x14ac:dyDescent="0.25">
      <c r="A172" t="s">
        <v>110</v>
      </c>
      <c r="AE172" s="24">
        <f>$B$4*10</f>
        <v>6000</v>
      </c>
      <c r="AF172" s="29">
        <f>AE172*(1-$B$7)</f>
        <v>5850</v>
      </c>
      <c r="AG172" s="29">
        <f t="shared" si="99"/>
        <v>5703.75</v>
      </c>
      <c r="AH172" s="29">
        <f t="shared" si="99"/>
        <v>5561.15625</v>
      </c>
      <c r="AI172" s="29">
        <f t="shared" si="99"/>
        <v>5422.1273437499995</v>
      </c>
      <c r="AJ172" s="29">
        <f t="shared" si="99"/>
        <v>5286.5741601562495</v>
      </c>
      <c r="AK172" s="29">
        <f t="shared" si="99"/>
        <v>5154.4098061523428</v>
      </c>
      <c r="AL172" s="29">
        <f t="shared" si="99"/>
        <v>5025.5495609985337</v>
      </c>
      <c r="AM172" s="29">
        <f t="shared" si="99"/>
        <v>4899.9108219735699</v>
      </c>
      <c r="AN172" s="29">
        <f t="shared" si="99"/>
        <v>4777.4130514242306</v>
      </c>
      <c r="AO172" s="29">
        <f t="shared" si="99"/>
        <v>4657.9777251386249</v>
      </c>
      <c r="AP172" s="29"/>
      <c r="AQ172" s="29"/>
      <c r="AR172" s="29"/>
    </row>
    <row r="173" spans="1:61" x14ac:dyDescent="0.25">
      <c r="A173" t="s">
        <v>111</v>
      </c>
      <c r="AF173" s="24">
        <f>$B$4*10</f>
        <v>6000</v>
      </c>
      <c r="AG173" s="29">
        <f>AF173*(1-$B$7)</f>
        <v>5850</v>
      </c>
      <c r="AH173" s="29">
        <f t="shared" si="99"/>
        <v>5703.75</v>
      </c>
      <c r="AI173" s="29">
        <f t="shared" si="99"/>
        <v>5561.15625</v>
      </c>
      <c r="AJ173" s="29">
        <f t="shared" si="99"/>
        <v>5422.1273437499995</v>
      </c>
      <c r="AK173" s="29">
        <f t="shared" si="99"/>
        <v>5286.5741601562495</v>
      </c>
      <c r="AL173" s="29">
        <f t="shared" si="99"/>
        <v>5154.4098061523428</v>
      </c>
      <c r="AM173" s="29">
        <f t="shared" si="99"/>
        <v>5025.5495609985337</v>
      </c>
      <c r="AN173" s="29">
        <f t="shared" si="99"/>
        <v>4899.9108219735699</v>
      </c>
      <c r="AO173" s="29">
        <f t="shared" si="99"/>
        <v>4777.4130514242306</v>
      </c>
      <c r="AP173" s="29"/>
      <c r="AQ173" s="29"/>
      <c r="AR173" s="29"/>
      <c r="AS173" s="29"/>
    </row>
    <row r="174" spans="1:61" x14ac:dyDescent="0.25">
      <c r="A174" t="s">
        <v>112</v>
      </c>
      <c r="AG174" s="24">
        <f>$B$4*10</f>
        <v>6000</v>
      </c>
      <c r="AH174" s="29">
        <f>AG174*(1-$B$7)</f>
        <v>5850</v>
      </c>
      <c r="AI174" s="29">
        <f t="shared" si="99"/>
        <v>5703.75</v>
      </c>
      <c r="AJ174" s="29">
        <f t="shared" si="99"/>
        <v>5561.15625</v>
      </c>
      <c r="AK174" s="29">
        <f t="shared" si="99"/>
        <v>5422.1273437499995</v>
      </c>
      <c r="AL174" s="29">
        <f t="shared" si="99"/>
        <v>5286.5741601562495</v>
      </c>
      <c r="AM174" s="29">
        <f t="shared" si="99"/>
        <v>5154.4098061523428</v>
      </c>
      <c r="AN174" s="29">
        <f t="shared" si="99"/>
        <v>5025.5495609985337</v>
      </c>
      <c r="AO174" s="29">
        <f t="shared" si="99"/>
        <v>4899.9108219735699</v>
      </c>
      <c r="AP174" s="29"/>
      <c r="AQ174" s="29"/>
      <c r="AR174" s="29"/>
      <c r="AS174" s="29"/>
      <c r="AT174" s="29"/>
    </row>
    <row r="175" spans="1:61" x14ac:dyDescent="0.25">
      <c r="A175" t="s">
        <v>113</v>
      </c>
      <c r="AH175" s="24">
        <f>$B$4*10</f>
        <v>6000</v>
      </c>
      <c r="AI175" s="29">
        <f>AH175*(1-$B$7)</f>
        <v>5850</v>
      </c>
      <c r="AJ175" s="29">
        <f t="shared" si="99"/>
        <v>5703.75</v>
      </c>
      <c r="AK175" s="29">
        <f t="shared" si="99"/>
        <v>5561.15625</v>
      </c>
      <c r="AL175" s="29">
        <f t="shared" si="99"/>
        <v>5422.1273437499995</v>
      </c>
      <c r="AM175" s="29">
        <f t="shared" si="99"/>
        <v>5286.5741601562495</v>
      </c>
      <c r="AN175" s="29">
        <f t="shared" si="99"/>
        <v>5154.4098061523428</v>
      </c>
      <c r="AO175" s="29">
        <f t="shared" si="99"/>
        <v>5025.5495609985337</v>
      </c>
      <c r="AP175" s="29"/>
      <c r="AQ175" s="29"/>
      <c r="AR175" s="29"/>
      <c r="AS175" s="29"/>
      <c r="AT175" s="29"/>
      <c r="AU175" s="29"/>
    </row>
    <row r="176" spans="1:61" x14ac:dyDescent="0.25">
      <c r="A176" t="s">
        <v>114</v>
      </c>
      <c r="AI176" s="24">
        <f>$B$4*10</f>
        <v>6000</v>
      </c>
      <c r="AJ176" s="29">
        <f>AI176*(1-$B$7)</f>
        <v>5850</v>
      </c>
      <c r="AK176" s="29">
        <f t="shared" si="99"/>
        <v>5703.75</v>
      </c>
      <c r="AL176" s="29">
        <f t="shared" si="99"/>
        <v>5561.15625</v>
      </c>
      <c r="AM176" s="29">
        <f t="shared" si="99"/>
        <v>5422.1273437499995</v>
      </c>
      <c r="AN176" s="29">
        <f t="shared" si="99"/>
        <v>5286.5741601562495</v>
      </c>
      <c r="AO176" s="29">
        <f t="shared" si="99"/>
        <v>5154.4098061523428</v>
      </c>
      <c r="AP176" s="29"/>
      <c r="AQ176" s="29"/>
      <c r="AR176" s="29"/>
      <c r="AS176" s="29"/>
      <c r="AT176" s="29"/>
      <c r="AU176" s="29"/>
      <c r="AV176" s="29"/>
    </row>
    <row r="177" spans="1:53" x14ac:dyDescent="0.25">
      <c r="A177" t="s">
        <v>115</v>
      </c>
      <c r="AJ177" s="24">
        <f>$B$4*10</f>
        <v>6000</v>
      </c>
      <c r="AK177" s="29">
        <f>AJ177*(1-$B$7)</f>
        <v>5850</v>
      </c>
      <c r="AL177" s="29">
        <f t="shared" si="99"/>
        <v>5703.75</v>
      </c>
      <c r="AM177" s="29">
        <f t="shared" si="99"/>
        <v>5561.15625</v>
      </c>
      <c r="AN177" s="29">
        <f t="shared" si="99"/>
        <v>5422.1273437499995</v>
      </c>
      <c r="AO177" s="29">
        <f t="shared" si="99"/>
        <v>5286.5741601562495</v>
      </c>
      <c r="AP177" s="29"/>
      <c r="AQ177" s="29"/>
      <c r="AR177" s="29"/>
      <c r="AS177" s="29"/>
      <c r="AT177" s="29"/>
      <c r="AU177" s="29"/>
      <c r="AV177" s="29"/>
      <c r="AW177" s="29"/>
    </row>
    <row r="178" spans="1:53" x14ac:dyDescent="0.25">
      <c r="A178" t="s">
        <v>116</v>
      </c>
      <c r="AK178" s="24">
        <f>$B$4*10</f>
        <v>6000</v>
      </c>
      <c r="AL178" s="29">
        <f>AK178*(1-$B$7)</f>
        <v>5850</v>
      </c>
      <c r="AM178" s="29">
        <f t="shared" si="99"/>
        <v>5703.75</v>
      </c>
      <c r="AN178" s="29">
        <f t="shared" si="99"/>
        <v>5561.15625</v>
      </c>
      <c r="AO178" s="29">
        <f t="shared" si="99"/>
        <v>5422.1273437499995</v>
      </c>
      <c r="AP178" s="29"/>
      <c r="AQ178" s="29"/>
      <c r="AR178" s="29"/>
      <c r="AS178" s="29"/>
      <c r="AT178" s="29"/>
      <c r="AU178" s="29"/>
      <c r="AV178" s="29"/>
      <c r="AW178" s="29"/>
      <c r="AX178" s="29"/>
    </row>
    <row r="179" spans="1:53" x14ac:dyDescent="0.25">
      <c r="A179" t="s">
        <v>117</v>
      </c>
      <c r="AL179" s="24">
        <f>$B$4*10</f>
        <v>6000</v>
      </c>
      <c r="AM179" s="29">
        <f>AL179*(1-$B$7)</f>
        <v>5850</v>
      </c>
      <c r="AN179" s="29">
        <f t="shared" si="99"/>
        <v>5703.75</v>
      </c>
      <c r="AO179" s="29">
        <f t="shared" si="99"/>
        <v>5561.15625</v>
      </c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</row>
    <row r="180" spans="1:53" x14ac:dyDescent="0.25">
      <c r="A180" t="s">
        <v>118</v>
      </c>
      <c r="AM180" s="24">
        <f>$B$4*10</f>
        <v>6000</v>
      </c>
      <c r="AN180" s="29">
        <f>AM180*(1-$B$7)</f>
        <v>5850</v>
      </c>
      <c r="AO180" s="29">
        <f t="shared" si="99"/>
        <v>5703.75</v>
      </c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3" x14ac:dyDescent="0.25">
      <c r="A181" t="s">
        <v>119</v>
      </c>
      <c r="AN181" s="24">
        <f>$B$4*10</f>
        <v>6000</v>
      </c>
      <c r="AO181" s="29">
        <f>AN181*(1-$B$7)</f>
        <v>5850</v>
      </c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</row>
    <row r="182" spans="1:53" x14ac:dyDescent="0.25">
      <c r="A182" t="s">
        <v>120</v>
      </c>
      <c r="AO182" s="24">
        <f>$B$4*10</f>
        <v>6000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F4" sqref="F4"/>
    </sheetView>
  </sheetViews>
  <sheetFormatPr defaultRowHeight="15" x14ac:dyDescent="0.25"/>
  <cols>
    <col min="1" max="1" width="20.140625" bestFit="1" customWidth="1"/>
  </cols>
  <sheetData>
    <row r="2" spans="1:3" x14ac:dyDescent="0.25">
      <c r="B2" t="s">
        <v>55</v>
      </c>
      <c r="C2" t="s">
        <v>54</v>
      </c>
    </row>
    <row r="3" spans="1:3" x14ac:dyDescent="0.25">
      <c r="A3" t="s">
        <v>74</v>
      </c>
      <c r="B3" s="6">
        <v>-6000</v>
      </c>
    </row>
    <row r="4" spans="1:3" x14ac:dyDescent="0.25">
      <c r="A4" t="s">
        <v>75</v>
      </c>
      <c r="C4" s="6">
        <v>18000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SaaS analysis</vt:lpstr>
      <vt:lpstr>Licensed software</vt:lpstr>
      <vt:lpstr>Misc.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Skok</dc:creator>
  <cp:lastModifiedBy>David Skok</cp:lastModifiedBy>
  <dcterms:created xsi:type="dcterms:W3CDTF">2012-09-02T21:22:51Z</dcterms:created>
  <dcterms:modified xsi:type="dcterms:W3CDTF">2013-10-13T21:27:55Z</dcterms:modified>
</cp:coreProperties>
</file>