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513" firstSheet="7" activeTab="9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1" l="1"/>
  <c r="N6" i="11" s="1"/>
  <c r="D41" i="11"/>
  <c r="D42" i="11"/>
  <c r="D43" i="11"/>
  <c r="D44" i="11"/>
  <c r="D45" i="11"/>
  <c r="D39" i="11"/>
  <c r="C33" i="11" l="1"/>
  <c r="H28" i="11"/>
  <c r="E24" i="11"/>
  <c r="G24" i="11" s="1"/>
  <c r="E25" i="11"/>
  <c r="G25" i="11" s="1"/>
  <c r="E26" i="11"/>
  <c r="I26" i="11" s="1"/>
  <c r="E27" i="11"/>
  <c r="G27" i="11" s="1"/>
  <c r="E28" i="11"/>
  <c r="G28" i="11" s="1"/>
  <c r="E29" i="11"/>
  <c r="F29" i="11" s="1"/>
  <c r="E30" i="11"/>
  <c r="F30" i="11" s="1"/>
  <c r="E31" i="11"/>
  <c r="F31" i="11" s="1"/>
  <c r="E32" i="11"/>
  <c r="F32" i="11" s="1"/>
  <c r="E23" i="11"/>
  <c r="H23" i="11" s="1"/>
  <c r="G7" i="11"/>
  <c r="G8" i="11"/>
  <c r="G9" i="11"/>
  <c r="G10" i="11"/>
  <c r="G11" i="11"/>
  <c r="G12" i="11"/>
  <c r="G13" i="11"/>
  <c r="G14" i="11"/>
  <c r="G15" i="11"/>
  <c r="G16" i="11"/>
  <c r="G17" i="11"/>
  <c r="G6" i="11"/>
  <c r="L7" i="11"/>
  <c r="L8" i="11"/>
  <c r="L9" i="11"/>
  <c r="L10" i="11"/>
  <c r="L11" i="11"/>
  <c r="L12" i="11"/>
  <c r="L13" i="11"/>
  <c r="L14" i="11"/>
  <c r="L15" i="11"/>
  <c r="L16" i="11"/>
  <c r="L17" i="11"/>
  <c r="K7" i="11"/>
  <c r="K8" i="11"/>
  <c r="K9" i="11"/>
  <c r="K10" i="11"/>
  <c r="K11" i="11"/>
  <c r="K12" i="11"/>
  <c r="K13" i="11"/>
  <c r="K14" i="11"/>
  <c r="K15" i="11"/>
  <c r="K16" i="11"/>
  <c r="K17" i="11"/>
  <c r="H7" i="11"/>
  <c r="I7" i="11" s="1"/>
  <c r="H8" i="11"/>
  <c r="I8" i="11" s="1"/>
  <c r="H9" i="11"/>
  <c r="I9" i="11" s="1"/>
  <c r="H10" i="11"/>
  <c r="I10" i="11" s="1"/>
  <c r="H11" i="11"/>
  <c r="I11" i="11" s="1"/>
  <c r="H12" i="11"/>
  <c r="I12" i="11" s="1"/>
  <c r="H13" i="11"/>
  <c r="I13" i="11" s="1"/>
  <c r="H14" i="11"/>
  <c r="I14" i="11" s="1"/>
  <c r="H15" i="11"/>
  <c r="I15" i="11" s="1"/>
  <c r="H16" i="11"/>
  <c r="I16" i="11" s="1"/>
  <c r="H17" i="11"/>
  <c r="I17" i="11" s="1"/>
  <c r="H6" i="11"/>
  <c r="I6" i="11" s="1"/>
  <c r="L6" i="11"/>
  <c r="K6" i="11"/>
  <c r="F25" i="11" l="1"/>
  <c r="I25" i="11"/>
  <c r="I23" i="11"/>
  <c r="H25" i="11"/>
  <c r="N16" i="11"/>
  <c r="N8" i="11"/>
  <c r="F23" i="11"/>
  <c r="H32" i="11"/>
  <c r="H24" i="11"/>
  <c r="M16" i="11"/>
  <c r="O16" i="11" s="1"/>
  <c r="M8" i="11"/>
  <c r="O8" i="11" s="1"/>
  <c r="M12" i="11"/>
  <c r="F26" i="11"/>
  <c r="H29" i="11"/>
  <c r="I29" i="11"/>
  <c r="N12" i="11"/>
  <c r="G31" i="11"/>
  <c r="M14" i="11"/>
  <c r="F28" i="11"/>
  <c r="F24" i="11"/>
  <c r="G30" i="11"/>
  <c r="G26" i="11"/>
  <c r="E33" i="11"/>
  <c r="H31" i="11"/>
  <c r="H27" i="11"/>
  <c r="I32" i="11"/>
  <c r="I28" i="11"/>
  <c r="I24" i="11"/>
  <c r="N17" i="11"/>
  <c r="N15" i="11"/>
  <c r="N13" i="11"/>
  <c r="N11" i="11"/>
  <c r="N9" i="11"/>
  <c r="N7" i="11"/>
  <c r="G18" i="11"/>
  <c r="F27" i="11"/>
  <c r="G23" i="11"/>
  <c r="G29" i="11"/>
  <c r="H30" i="11"/>
  <c r="H26" i="11"/>
  <c r="I31" i="11"/>
  <c r="I27" i="11"/>
  <c r="M17" i="11"/>
  <c r="O17" i="11" s="1"/>
  <c r="M15" i="11"/>
  <c r="O15" i="11" s="1"/>
  <c r="M13" i="11"/>
  <c r="M11" i="11"/>
  <c r="M9" i="11"/>
  <c r="O9" i="11" s="1"/>
  <c r="M7" i="11"/>
  <c r="O7" i="11" s="1"/>
  <c r="M10" i="11"/>
  <c r="L18" i="11"/>
  <c r="K18" i="11"/>
  <c r="G32" i="11"/>
  <c r="I30" i="11"/>
  <c r="N14" i="11"/>
  <c r="N10" i="11"/>
  <c r="O6" i="11"/>
  <c r="I18" i="11"/>
  <c r="O12" i="11" l="1"/>
  <c r="I33" i="11"/>
  <c r="J33" i="11" s="1"/>
  <c r="H33" i="11"/>
  <c r="G33" i="11"/>
  <c r="O11" i="11"/>
  <c r="O14" i="11"/>
  <c r="O10" i="11"/>
  <c r="O13" i="1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R62" i="8"/>
  <c r="CS62" i="8"/>
  <c r="CT62" i="8"/>
  <c r="CU62" i="8"/>
  <c r="CV62" i="8"/>
  <c r="CW62" i="8"/>
  <c r="CX62" i="8"/>
  <c r="CY62" i="8"/>
  <c r="CZ62" i="8"/>
  <c r="DA62" i="8"/>
  <c r="DA63" i="8" s="1"/>
  <c r="DB62" i="8"/>
  <c r="DC62" i="8"/>
  <c r="DD62" i="8"/>
  <c r="DE62" i="8"/>
  <c r="DF62" i="8"/>
  <c r="DF63" i="8" s="1"/>
  <c r="DG62" i="8"/>
  <c r="DH62" i="8"/>
  <c r="DI62" i="8"/>
  <c r="DJ62" i="8"/>
  <c r="DK62" i="8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V62" i="8"/>
  <c r="EW62" i="8"/>
  <c r="EW63" i="8" s="1"/>
  <c r="EX62" i="8"/>
  <c r="EY62" i="8"/>
  <c r="EZ62" i="8"/>
  <c r="FA62" i="8"/>
  <c r="FB62" i="8"/>
  <c r="FC62" i="8"/>
  <c r="FD62" i="8"/>
  <c r="FE62" i="8"/>
  <c r="FF62" i="8"/>
  <c r="FG62" i="8"/>
  <c r="FH62" i="8"/>
  <c r="FI62" i="8"/>
  <c r="FI63" i="8" s="1"/>
  <c r="FJ62" i="8"/>
  <c r="FK62" i="8"/>
  <c r="FL62" i="8"/>
  <c r="FM62" i="8"/>
  <c r="FN62" i="8"/>
  <c r="FN63" i="8" s="1"/>
  <c r="FO62" i="8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T62" i="8"/>
  <c r="HU62" i="8"/>
  <c r="HU63" i="8" s="1"/>
  <c r="HV62" i="8"/>
  <c r="HV63" i="8" s="1"/>
  <c r="HW62" i="8"/>
  <c r="HX62" i="8"/>
  <c r="HY62" i="8"/>
  <c r="HZ62" i="8"/>
  <c r="IA62" i="8"/>
  <c r="IB62" i="8"/>
  <c r="IC62" i="8"/>
  <c r="ID62" i="8"/>
  <c r="ID63" i="8" s="1"/>
  <c r="IE62" i="8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D62" i="8"/>
  <c r="JE62" i="8"/>
  <c r="JF62" i="8"/>
  <c r="JG62" i="8"/>
  <c r="JH62" i="8"/>
  <c r="JI62" i="8"/>
  <c r="JJ62" i="8"/>
  <c r="JJ63" i="8" s="1"/>
  <c r="JK62" i="8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B62" i="8"/>
  <c r="KC62" i="8"/>
  <c r="KD62" i="8"/>
  <c r="KD63" i="8" s="1"/>
  <c r="KE62" i="8"/>
  <c r="KF62" i="8"/>
  <c r="KG62" i="8"/>
  <c r="KG63" i="8" s="1"/>
  <c r="KH62" i="8"/>
  <c r="KH63" i="8" s="1"/>
  <c r="KI62" i="8"/>
  <c r="KJ62" i="8"/>
  <c r="KK62" i="8"/>
  <c r="KK63" i="8" s="1"/>
  <c r="KL62" i="8"/>
  <c r="KM62" i="8"/>
  <c r="KN62" i="8"/>
  <c r="KO62" i="8"/>
  <c r="KO63" i="8" s="1"/>
  <c r="KP62" i="8"/>
  <c r="KQ62" i="8"/>
  <c r="KR62" i="8"/>
  <c r="KS62" i="8"/>
  <c r="KT62" i="8"/>
  <c r="KU62" i="8"/>
  <c r="KV62" i="8"/>
  <c r="KW62" i="8"/>
  <c r="KW63" i="8" s="1"/>
  <c r="KX62" i="8"/>
  <c r="KY62" i="8"/>
  <c r="KZ62" i="8"/>
  <c r="LA62" i="8"/>
  <c r="LB62" i="8"/>
  <c r="LC62" i="8"/>
  <c r="LD62" i="8"/>
  <c r="LE62" i="8"/>
  <c r="LE63" i="8" s="1"/>
  <c r="LF62" i="8"/>
  <c r="LG62" i="8"/>
  <c r="LH62" i="8"/>
  <c r="LI62" i="8"/>
  <c r="LI63" i="8" s="1"/>
  <c r="LJ62" i="8"/>
  <c r="LK62" i="8"/>
  <c r="LL62" i="8"/>
  <c r="LM62" i="8"/>
  <c r="LN62" i="8"/>
  <c r="LO62" i="8"/>
  <c r="LP62" i="8"/>
  <c r="LQ62" i="8"/>
  <c r="LQ63" i="8" s="1"/>
  <c r="LR62" i="8"/>
  <c r="LS62" i="8"/>
  <c r="LT62" i="8"/>
  <c r="LU62" i="8"/>
  <c r="LU63" i="8" s="1"/>
  <c r="LV62" i="8"/>
  <c r="LW62" i="8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R62" i="8"/>
  <c r="MS62" i="8"/>
  <c r="MS63" i="8" s="1"/>
  <c r="MT62" i="8"/>
  <c r="MT63" i="8" s="1"/>
  <c r="MU62" i="8"/>
  <c r="MV62" i="8"/>
  <c r="MW62" i="8"/>
  <c r="MW63" i="8" s="1"/>
  <c r="MX62" i="8"/>
  <c r="MY62" i="8"/>
  <c r="MZ62" i="8"/>
  <c r="NA62" i="8"/>
  <c r="NA63" i="8" s="1"/>
  <c r="NB62" i="8"/>
  <c r="NB63" i="8" s="1"/>
  <c r="NC62" i="8"/>
  <c r="ND62" i="8"/>
  <c r="NE62" i="8"/>
  <c r="NE63" i="8" s="1"/>
  <c r="CQ63" i="8"/>
  <c r="CR63" i="8"/>
  <c r="CY63" i="8"/>
  <c r="CZ63" i="8"/>
  <c r="DB63" i="8"/>
  <c r="DC63" i="8"/>
  <c r="DG63" i="8"/>
  <c r="DK63" i="8"/>
  <c r="DL63" i="8"/>
  <c r="DT63" i="8"/>
  <c r="DW63" i="8"/>
  <c r="DX63" i="8"/>
  <c r="EI63" i="8"/>
  <c r="EJ63" i="8"/>
  <c r="EL63" i="8"/>
  <c r="EN63" i="8"/>
  <c r="ER63" i="8"/>
  <c r="ET63" i="8"/>
  <c r="EU63" i="8"/>
  <c r="EV63" i="8"/>
  <c r="EY63" i="8"/>
  <c r="FD63" i="8"/>
  <c r="FG63" i="8"/>
  <c r="FO63" i="8"/>
  <c r="FR63" i="8"/>
  <c r="FX63" i="8"/>
  <c r="GA63" i="8"/>
  <c r="GB63" i="8"/>
  <c r="GD63" i="8"/>
  <c r="GF63" i="8"/>
  <c r="GR63" i="8"/>
  <c r="GU63" i="8"/>
  <c r="GV63" i="8"/>
  <c r="HO63" i="8"/>
  <c r="HP63" i="8"/>
  <c r="HR63" i="8"/>
  <c r="HS63" i="8"/>
  <c r="HT63" i="8"/>
  <c r="HW63" i="8"/>
  <c r="HX63" i="8"/>
  <c r="IE63" i="8"/>
  <c r="IF63" i="8"/>
  <c r="JC63" i="8"/>
  <c r="JF63" i="8"/>
  <c r="JG63" i="8"/>
  <c r="JH63" i="8"/>
  <c r="JK63" i="8"/>
  <c r="JL63" i="8"/>
  <c r="KA63" i="8"/>
  <c r="KI63" i="8"/>
  <c r="KL63" i="8"/>
  <c r="KM63" i="8"/>
  <c r="KU63" i="8"/>
  <c r="KV63" i="8"/>
  <c r="KZ63" i="8"/>
  <c r="LC63" i="8"/>
  <c r="LD63" i="8"/>
  <c r="LG63" i="8"/>
  <c r="LH63" i="8"/>
  <c r="LK63" i="8"/>
  <c r="LP63" i="8"/>
  <c r="LR63" i="8"/>
  <c r="LS63" i="8"/>
  <c r="LW63" i="8"/>
  <c r="MB63" i="8"/>
  <c r="MH63" i="8"/>
  <c r="MQ63" i="8"/>
  <c r="MR63" i="8"/>
  <c r="MX63" i="8"/>
  <c r="MY63" i="8"/>
  <c r="NC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IL36" i="8" l="1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G32" i="9"/>
  <c r="K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H7" i="9"/>
  <c r="H32" i="9" s="1"/>
  <c r="H35" i="9" s="1"/>
  <c r="I7" i="9"/>
  <c r="I32" i="9" s="1"/>
  <c r="I35" i="9" s="1"/>
  <c r="J7" i="9"/>
  <c r="J32" i="9" s="1"/>
  <c r="J35" i="9" s="1"/>
  <c r="K7" i="9"/>
  <c r="L7" i="9"/>
  <c r="L32" i="9" s="1"/>
  <c r="L35" i="9" s="1"/>
  <c r="M7" i="9"/>
  <c r="M32" i="9" s="1"/>
  <c r="M35" i="9" s="1"/>
  <c r="N7" i="9"/>
  <c r="N32" i="9" s="1"/>
  <c r="N35" i="9" s="1"/>
  <c r="O7" i="9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20" i="9"/>
  <c r="F23" i="9" s="1"/>
  <c r="E46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72" i="8" l="1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G30" i="7" s="1"/>
  <c r="F32" i="7"/>
  <c r="G24" i="7" l="1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O30" i="7" s="1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W20" i="2"/>
  <c r="Z20" i="2" s="1"/>
  <c r="P20" i="2"/>
  <c r="U20" i="2" s="1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CW56" i="8"/>
  <c r="CW57" i="8" s="1"/>
  <c r="EP28" i="8"/>
  <c r="EP54" i="8"/>
  <c r="EQ23" i="8"/>
  <c r="EP50" i="8"/>
  <c r="EQ24" i="8"/>
  <c r="EQ61" i="8" s="1"/>
  <c r="ER24" i="8" l="1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Y56" i="8"/>
  <c r="CY57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DB39" i="8" l="1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A56" i="8"/>
  <c r="DA57" i="8" s="1"/>
  <c r="DB48" i="8"/>
  <c r="DC30" i="8"/>
  <c r="DC43" i="8" s="1"/>
  <c r="DC42" i="8"/>
  <c r="DC39" i="8"/>
  <c r="DB40" i="8"/>
  <c r="DB46" i="8"/>
  <c r="DB51" i="8" l="1"/>
  <c r="DB52" i="8"/>
  <c r="DB64" i="8" s="1"/>
  <c r="DB56" i="8"/>
  <c r="DB57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C51" i="8" l="1"/>
  <c r="DC52" i="8" s="1"/>
  <c r="DC56" i="8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/>
  <c r="DD56" i="8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/>
  <c r="DE57" i="8" s="1"/>
  <c r="DF51" i="8" l="1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/>
  <c r="DI64" i="8" s="1"/>
  <c r="DI56" i="8"/>
  <c r="DI57" i="8" s="1"/>
  <c r="DJ40" i="8"/>
  <c r="DJ48" i="8"/>
  <c r="DK30" i="8"/>
  <c r="DK43" i="8" s="1"/>
  <c r="DK42" i="8"/>
  <c r="DK39" i="8"/>
  <c r="DJ46" i="8"/>
  <c r="DJ51" i="8" l="1"/>
  <c r="DJ52" i="8" s="1"/>
  <c r="DJ64" i="8" s="1"/>
  <c r="DJ56" i="8"/>
  <c r="DJ57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K51" i="8" l="1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O56" i="8"/>
  <c r="DO57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R42" i="8" l="1"/>
  <c r="DR60" i="8" s="1"/>
  <c r="DR63" i="8" s="1"/>
  <c r="DQ40" i="8"/>
  <c r="DR30" i="8"/>
  <c r="DR43" i="8" s="1"/>
  <c r="DQ48" i="8"/>
  <c r="DR39" i="8"/>
  <c r="DQ46" i="8"/>
  <c r="DP51" i="8"/>
  <c r="DP52" i="8" s="1"/>
  <c r="DP56" i="8"/>
  <c r="DP57" i="8" s="1"/>
  <c r="FJ23" i="8"/>
  <c r="FJ24" i="8"/>
  <c r="FJ61" i="8" s="1"/>
  <c r="FI50" i="8"/>
  <c r="FI28" i="8"/>
  <c r="FI54" i="8"/>
  <c r="DQ51" i="8" l="1"/>
  <c r="DQ52" i="8"/>
  <c r="DQ56" i="8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R56" i="8"/>
  <c r="DR57" i="8" s="1"/>
  <c r="DQ64" i="8"/>
  <c r="DQ60" i="8"/>
  <c r="DQ63" i="8" s="1"/>
  <c r="FK50" i="8"/>
  <c r="FL23" i="8"/>
  <c r="FL24" i="8"/>
  <c r="FL61" i="8" s="1"/>
  <c r="FK54" i="8"/>
  <c r="FK28" i="8"/>
  <c r="FM24" i="8" l="1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/>
  <c r="DT56" i="8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2" i="8"/>
  <c r="DV64" i="8" s="1"/>
  <c r="DV51" i="8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DZ56" i="8"/>
  <c r="DZ57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EA51" i="8" l="1"/>
  <c r="EA52" i="8" s="1"/>
  <c r="EA64" i="8" s="1"/>
  <c r="EA56" i="8"/>
  <c r="EA57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B51" i="8" l="1"/>
  <c r="EB52" i="8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E56" i="8"/>
  <c r="EE57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F51" i="8" l="1"/>
  <c r="EF52" i="8"/>
  <c r="EF64" i="8" s="1"/>
  <c r="EF56" i="8"/>
  <c r="EF57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H48" i="8" l="1"/>
  <c r="EI30" i="8"/>
  <c r="EI43" i="8" s="1"/>
  <c r="EI42" i="8"/>
  <c r="EI60" i="8" s="1"/>
  <c r="EI39" i="8"/>
  <c r="EH40" i="8"/>
  <c r="EH46" i="8"/>
  <c r="EG52" i="8"/>
  <c r="EG51" i="8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I56" i="8"/>
  <c r="EI57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L30" i="8" l="1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/>
  <c r="EJ64" i="8" s="1"/>
  <c r="EJ56" i="8"/>
  <c r="EJ57" i="8" s="1"/>
  <c r="EK51" i="8" l="1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EO56" i="8"/>
  <c r="EO57" i="8" s="1"/>
  <c r="GI23" i="8"/>
  <c r="GH50" i="8"/>
  <c r="GI24" i="8"/>
  <c r="GI61" i="8" s="1"/>
  <c r="GH54" i="8"/>
  <c r="GH28" i="8"/>
  <c r="EQ48" i="8" l="1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2" i="8"/>
  <c r="ET64" i="8" s="1"/>
  <c r="ET51" i="8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2" i="8"/>
  <c r="EY51" i="8"/>
  <c r="EY56" i="8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B56" i="8"/>
  <c r="FB57" i="8" s="1"/>
  <c r="FD30" i="8"/>
  <c r="FD43" i="8" s="1"/>
  <c r="FD42" i="8"/>
  <c r="FD39" i="8"/>
  <c r="FC48" i="8"/>
  <c r="FC40" i="8"/>
  <c r="FC46" i="8"/>
  <c r="FC51" i="8" l="1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2" i="8"/>
  <c r="FK64" i="8" s="1"/>
  <c r="FK51" i="8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L56" i="8"/>
  <c r="FL57" i="8" s="1"/>
  <c r="FK56" i="8"/>
  <c r="FK57" i="8" s="1"/>
  <c r="HG24" i="8" l="1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2" i="8"/>
  <c r="FO51" i="8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/>
  <c r="FO56" i="8"/>
  <c r="FO57" i="8" s="1"/>
  <c r="FP64" i="8" l="1"/>
  <c r="FP60" i="8"/>
  <c r="FP63" i="8" s="1"/>
  <c r="FQ51" i="8"/>
  <c r="FQ52" i="8" s="1"/>
  <c r="FQ56" i="8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FW56" i="8"/>
  <c r="FW57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X51" i="8" l="1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Y56" i="8"/>
  <c r="FY57" i="8" s="1"/>
  <c r="FZ48" i="8"/>
  <c r="GA39" i="8"/>
  <c r="GA30" i="8"/>
  <c r="GA43" i="8" s="1"/>
  <c r="GA42" i="8"/>
  <c r="FZ40" i="8"/>
  <c r="FZ46" i="8"/>
  <c r="FX56" i="8"/>
  <c r="FX57" i="8" s="1"/>
  <c r="GA48" i="8" l="1"/>
  <c r="GA40" i="8"/>
  <c r="GB30" i="8"/>
  <c r="GB43" i="8" s="1"/>
  <c r="GB42" i="8"/>
  <c r="GB39" i="8"/>
  <c r="GA46" i="8"/>
  <c r="FZ51" i="8"/>
  <c r="FZ52" i="8" s="1"/>
  <c r="FZ56" i="8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GF56" i="8"/>
  <c r="GF57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G51" i="8" l="1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GN56" i="8"/>
  <c r="GN57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Q39" i="8" l="1"/>
  <c r="GP40" i="8"/>
  <c r="GP48" i="8"/>
  <c r="GQ30" i="8"/>
  <c r="GQ43" i="8" s="1"/>
  <c r="GQ42" i="8"/>
  <c r="GQ60" i="8" s="1"/>
  <c r="GQ63" i="8" s="1"/>
  <c r="GP46" i="8"/>
  <c r="GO52" i="8"/>
  <c r="GO51" i="8"/>
  <c r="GO56" i="8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2" i="8"/>
  <c r="GP64" i="8" s="1"/>
  <c r="GP51" i="8"/>
  <c r="GP56" i="8"/>
  <c r="GP57" i="8" s="1"/>
  <c r="IJ50" i="8" l="1"/>
  <c r="IJ54" i="8"/>
  <c r="IJ28" i="8"/>
  <c r="IK23" i="8"/>
  <c r="IK24" i="8"/>
  <c r="IK61" i="8" s="1"/>
  <c r="GQ51" i="8"/>
  <c r="GQ52" i="8" s="1"/>
  <c r="GQ64" i="8" s="1"/>
  <c r="GQ56" i="8"/>
  <c r="GQ57" i="8" s="1"/>
  <c r="GS30" i="8"/>
  <c r="GS43" i="8" s="1"/>
  <c r="GR48" i="8"/>
  <c r="GR40" i="8"/>
  <c r="GS39" i="8"/>
  <c r="GS42" i="8"/>
  <c r="GR46" i="8"/>
  <c r="IL24" i="8" l="1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GV56" i="8"/>
  <c r="GV57" i="8" s="1"/>
  <c r="IO28" i="8"/>
  <c r="IP23" i="8"/>
  <c r="IO50" i="8"/>
  <c r="IO54" i="8"/>
  <c r="IP24" i="8"/>
  <c r="IP61" i="8" s="1"/>
  <c r="GY30" i="8" l="1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/>
  <c r="GZ64" i="8" s="1"/>
  <c r="GZ56" i="8"/>
  <c r="GZ57" i="8" s="1"/>
  <c r="HB39" i="8"/>
  <c r="HB30" i="8"/>
  <c r="HB43" i="8" s="1"/>
  <c r="HA48" i="8"/>
  <c r="HB42" i="8"/>
  <c r="HB60" i="8" s="1"/>
  <c r="HB63" i="8" s="1"/>
  <c r="HA40" i="8"/>
  <c r="HA46" i="8"/>
  <c r="IU23" i="8" l="1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N56" i="8"/>
  <c r="HN57" i="8" s="1"/>
  <c r="HP30" i="8"/>
  <c r="HP43" i="8" s="1"/>
  <c r="HP42" i="8"/>
  <c r="HP60" i="8" s="1"/>
  <c r="HO48" i="8"/>
  <c r="HO40" i="8"/>
  <c r="HP39" i="8"/>
  <c r="HO46" i="8"/>
  <c r="HQ39" i="8" l="1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P56" i="8"/>
  <c r="HP57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JJ28" i="8" l="1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HR56" i="8"/>
  <c r="HR57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S51" i="8" l="1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/>
  <c r="HU56" i="8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/>
  <c r="IA57" i="8" s="1"/>
  <c r="IC30" i="8"/>
  <c r="IC43" i="8" s="1"/>
  <c r="IC39" i="8"/>
  <c r="IB48" i="8"/>
  <c r="IB40" i="8"/>
  <c r="IC42" i="8"/>
  <c r="IB46" i="8"/>
  <c r="IB51" i="8" l="1"/>
  <c r="IB52" i="8"/>
  <c r="IB64" i="8" s="1"/>
  <c r="IB56" i="8"/>
  <c r="IB57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JW24" i="8" l="1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2" i="8"/>
  <c r="IP51" i="8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/>
  <c r="IQ57" i="8" s="1"/>
  <c r="IT39" i="8" l="1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2" i="8"/>
  <c r="IX64" i="8" s="1"/>
  <c r="IX51" i="8"/>
  <c r="IX56" i="8"/>
  <c r="IX57" i="8" s="1"/>
  <c r="KQ50" i="8"/>
  <c r="KR23" i="8"/>
  <c r="KR24" i="8"/>
  <c r="KR61" i="8" s="1"/>
  <c r="KQ54" i="8"/>
  <c r="KQ28" i="8"/>
  <c r="KS23" i="8" l="1"/>
  <c r="KR50" i="8"/>
  <c r="KR28" i="8"/>
  <c r="KS24" i="8"/>
  <c r="KS61" i="8" s="1"/>
  <c r="KR54" i="8"/>
  <c r="IY52" i="8"/>
  <c r="IY64" i="8" s="1"/>
  <c r="IY51" i="8"/>
  <c r="IY56" i="8"/>
  <c r="IY57" i="8" s="1"/>
  <c r="JA39" i="8"/>
  <c r="IZ48" i="8"/>
  <c r="JA42" i="8"/>
  <c r="IZ40" i="8"/>
  <c r="JA30" i="8"/>
  <c r="JA43" i="8" s="1"/>
  <c r="IZ46" i="8"/>
  <c r="KT24" i="8" l="1"/>
  <c r="KT61" i="8" s="1"/>
  <c r="KS28" i="8"/>
  <c r="KT23" i="8"/>
  <c r="KS50" i="8"/>
  <c r="KS54" i="8"/>
  <c r="IZ51" i="8"/>
  <c r="IZ52" i="8" s="1"/>
  <c r="IZ56" i="8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D56" i="8"/>
  <c r="JD57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F48" i="8" l="1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2" i="8"/>
  <c r="JS51" i="8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G56" i="8"/>
  <c r="KG57" i="8" s="1"/>
  <c r="KH40" i="8"/>
  <c r="KI42" i="8"/>
  <c r="KI30" i="8"/>
  <c r="KI43" i="8" s="1"/>
  <c r="KH48" i="8"/>
  <c r="KI39" i="8"/>
  <c r="KH46" i="8"/>
  <c r="KF56" i="8"/>
  <c r="KF57" i="8" s="1"/>
  <c r="MA28" i="8" l="1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/>
  <c r="KQ57" i="8" s="1"/>
  <c r="KR51" i="8" l="1"/>
  <c r="KR52" i="8" s="1"/>
  <c r="KR64" i="8" s="1"/>
  <c r="KR56" i="8"/>
  <c r="KR57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ML28" i="8" l="1"/>
  <c r="MM24" i="8"/>
  <c r="MM61" i="8" s="1"/>
  <c r="MM23" i="8"/>
  <c r="ML50" i="8"/>
  <c r="ML54" i="8"/>
  <c r="KS51" i="8"/>
  <c r="KS52" i="8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2" i="8"/>
  <c r="KU64" i="8" s="1"/>
  <c r="KU51" i="8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6" i="8"/>
  <c r="KW57" i="8" s="1"/>
  <c r="KW51" i="8"/>
  <c r="KW52" i="8"/>
  <c r="KW64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X51" i="8" l="1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/>
  <c r="KZ57" i="8" s="1"/>
  <c r="KY64" i="8"/>
  <c r="KY60" i="8"/>
  <c r="KY63" i="8" s="1"/>
  <c r="LA51" i="8" l="1"/>
  <c r="LA52" i="8" s="1"/>
  <c r="LA56" i="8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B56" i="8"/>
  <c r="LB57" i="8" s="1"/>
  <c r="LA64" i="8"/>
  <c r="LA60" i="8"/>
  <c r="LA63" i="8" s="1"/>
  <c r="MW23" i="8" l="1"/>
  <c r="MV50" i="8"/>
  <c r="MW24" i="8"/>
  <c r="MW61" i="8" s="1"/>
  <c r="MV28" i="8"/>
  <c r="MV54" i="8"/>
  <c r="LC51" i="8"/>
  <c r="LC52" i="8" s="1"/>
  <c r="LC64" i="8" s="1"/>
  <c r="LC56" i="8"/>
  <c r="LC57" i="8" s="1"/>
  <c r="LE42" i="8"/>
  <c r="LE30" i="8"/>
  <c r="LE43" i="8" s="1"/>
  <c r="LD40" i="8"/>
  <c r="LE39" i="8"/>
  <c r="LD48" i="8"/>
  <c r="LD46" i="8"/>
  <c r="LF42" i="8" l="1"/>
  <c r="LE40" i="8"/>
  <c r="LF39" i="8"/>
  <c r="LF30" i="8"/>
  <c r="LF43" i="8" s="1"/>
  <c r="LE48" i="8"/>
  <c r="LE46" i="8"/>
  <c r="LD51" i="8"/>
  <c r="LD52" i="8" s="1"/>
  <c r="LD64" i="8" s="1"/>
  <c r="LD56" i="8"/>
  <c r="LD57" i="8" s="1"/>
  <c r="MX23" i="8"/>
  <c r="MW50" i="8"/>
  <c r="MX24" i="8"/>
  <c r="MX61" i="8" s="1"/>
  <c r="MW54" i="8"/>
  <c r="MW28" i="8"/>
  <c r="MY23" i="8" l="1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I56" i="8"/>
  <c r="LI57" i="8" s="1"/>
  <c r="LH64" i="8"/>
  <c r="LH60" i="8"/>
  <c r="LL30" i="8" l="1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/>
  <c r="LJ56" i="8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/>
  <c r="LP56" i="8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/>
  <c r="LR56" i="8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2" i="8"/>
  <c r="MG51" i="8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/>
  <c r="MH57" i="8" s="1"/>
  <c r="MK30" i="8" l="1"/>
  <c r="MK43" i="8" s="1"/>
  <c r="MJ40" i="8"/>
  <c r="MK39" i="8"/>
  <c r="MJ48" i="8"/>
  <c r="MK42" i="8"/>
  <c r="MJ46" i="8"/>
  <c r="MH64" i="8"/>
  <c r="MH60" i="8"/>
  <c r="MI52" i="8"/>
  <c r="MI56" i="8" s="1"/>
  <c r="MI57" i="8" s="1"/>
  <c r="MI51" i="8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/>
  <c r="ML57" i="8" s="1"/>
  <c r="MN40" i="8" l="1"/>
  <c r="MO42" i="8"/>
  <c r="MO30" i="8"/>
  <c r="MO43" i="8" s="1"/>
  <c r="MN48" i="8"/>
  <c r="MO39" i="8"/>
  <c r="MN46" i="8"/>
  <c r="MM52" i="8"/>
  <c r="MM64" i="8" s="1"/>
  <c r="MM51" i="8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/>
  <c r="MN57" i="8" s="1"/>
  <c r="MO51" i="8" l="1"/>
  <c r="MO52" i="8" s="1"/>
  <c r="MO56" i="8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P56" i="8"/>
  <c r="MP57" i="8" s="1"/>
  <c r="MO64" i="8"/>
  <c r="MO60" i="8"/>
  <c r="MO63" i="8" s="1"/>
  <c r="MQ51" i="8" l="1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6" i="8"/>
  <c r="MU57" i="8" s="1"/>
  <c r="MU52" i="8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B56" i="8"/>
  <c r="NB57" i="8" s="1"/>
  <c r="ND30" i="8"/>
  <c r="ND43" i="8" s="1"/>
  <c r="NC48" i="8"/>
  <c r="ND39" i="8"/>
  <c r="NC40" i="8"/>
  <c r="ND42" i="8"/>
  <c r="NC46" i="8"/>
  <c r="ND40" i="8" l="1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<sst xmlns="http://schemas.openxmlformats.org/spreadsheetml/2006/main" count="936" uniqueCount="612">
  <si>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</si>
  <si>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</si>
  <si>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</si>
  <si>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</si>
  <si>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</si>
  <si>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</si>
  <si>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</si>
  <si>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</si>
  <si>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</si>
  <si>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</si>
  <si>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</si>
  <si>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</si>
  <si>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</si>
  <si>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</si>
  <si>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</si>
  <si>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</si>
  <si>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</si>
  <si>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</si>
  <si>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</si>
  <si>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</si>
  <si>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</si>
  <si>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</si>
  <si>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</si>
  <si>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</si>
  <si>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</si>
  <si>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</si>
  <si>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</si>
  <si>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</si>
  <si>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</si>
  <si>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</si>
  <si>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</si>
  <si>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</si>
  <si>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</si>
  <si>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</si>
  <si>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</si>
  <si>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</si>
  <si>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</si>
  <si>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</si>
  <si>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</si>
  <si>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</si>
  <si>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</si>
  <si>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</si>
  <si>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</si>
  <si>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</si>
  <si>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</si>
  <si>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</si>
  <si>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</si>
  <si>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</si>
  <si>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</si>
  <si>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</si>
  <si>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</si>
  <si>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</si>
  <si>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</si>
  <si>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</si>
  <si>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</si>
  <si>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</si>
  <si>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</si>
  <si>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</si>
  <si>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</si>
  <si>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</si>
  <si>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</si>
  <si>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</si>
  <si>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</si>
  <si>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</si>
  <si>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</si>
  <si>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</si>
  <si>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</si>
  <si>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</si>
  <si>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</si>
  <si>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</si>
  <si>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</si>
  <si>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</si>
  <si>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</si>
  <si>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</si>
  <si>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</si>
  <si>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</si>
  <si>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</si>
  <si>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</si>
  <si>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</si>
  <si>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</si>
  <si>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</si>
  <si>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</si>
  <si>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</si>
  <si>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</si>
  <si>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</si>
  <si>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</si>
  <si>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</si>
  <si>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</si>
  <si>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</si>
  <si>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</si>
  <si>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</si>
  <si>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</si>
  <si>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</si>
  <si>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</si>
  <si>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</si>
  <si>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</si>
  <si>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</si>
  <si>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</si>
  <si>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</si>
  <si>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</si>
  <si>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</si>
  <si>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</si>
  <si>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</si>
  <si>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</si>
  <si>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</si>
  <si>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</si>
  <si>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</si>
  <si>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</si>
  <si>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</si>
  <si>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</si>
  <si>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</si>
  <si>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</si>
  <si>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</si>
  <si>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</si>
  <si>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</si>
  <si>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</si>
  <si>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</si>
  <si>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</si>
  <si>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</si>
  <si>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</si>
  <si>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</si>
  <si>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</si>
  <si>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</si>
  <si>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</si>
  <si>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</si>
  <si>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</si>
  <si>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</si>
  <si>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</si>
  <si>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</si>
  <si>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</si>
  <si>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</si>
  <si>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</si>
  <si>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</si>
  <si>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</si>
  <si>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</si>
  <si>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</si>
  <si>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</si>
  <si>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</si>
  <si>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</si>
  <si>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</si>
  <si>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</si>
  <si>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</si>
  <si>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</si>
  <si>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</si>
  <si>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</si>
  <si>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</si>
  <si>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</si>
  <si>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</si>
  <si>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</si>
  <si>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</si>
  <si>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</si>
  <si>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</si>
  <si>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</si>
  <si>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</si>
  <si>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</si>
  <si>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</si>
  <si>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</si>
  <si>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</si>
  <si>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</si>
  <si>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</si>
  <si>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</si>
  <si>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</si>
  <si>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</si>
  <si>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</si>
  <si>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</si>
  <si>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</si>
  <si>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</si>
  <si>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</si>
  <si>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</si>
  <si>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</si>
  <si>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</si>
  <si>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</si>
  <si>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</si>
  <si>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</si>
  <si>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</si>
  <si>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</si>
  <si>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</si>
  <si>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</si>
  <si>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</si>
  <si>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</si>
  <si>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</si>
  <si>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</si>
  <si>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</si>
  <si>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</si>
  <si>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</si>
  <si>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</si>
  <si>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</si>
  <si>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</si>
  <si>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</si>
  <si>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</si>
  <si>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</si>
  <si>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</si>
  <si>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</si>
  <si>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</si>
  <si>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</si>
  <si>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</si>
  <si>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</si>
  <si>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</si>
  <si>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</si>
  <si>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</si>
  <si>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</si>
  <si>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</si>
  <si>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</si>
  <si>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</si>
  <si>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</si>
  <si>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</si>
  <si>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</si>
  <si>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</si>
  <si>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</si>
  <si>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</si>
  <si>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</si>
  <si>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</si>
  <si>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</si>
  <si>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</si>
  <si>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</si>
  <si>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</si>
  <si>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</si>
  <si>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</si>
  <si>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</si>
  <si>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</si>
  <si>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</si>
  <si>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</si>
  <si>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</si>
  <si>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</si>
  <si>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</si>
  <si>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</si>
  <si>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</si>
  <si>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</si>
  <si>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</si>
  <si>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</si>
  <si>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</si>
  <si>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</si>
  <si>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</si>
  <si>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</si>
  <si>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</si>
  <si>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</si>
  <si>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</si>
  <si>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</si>
  <si>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</si>
  <si>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</si>
  <si>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</si>
  <si>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</si>
  <si>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</si>
  <si>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</si>
  <si>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</si>
  <si>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</si>
  <si>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</si>
  <si>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</si>
  <si>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</si>
  <si>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</si>
  <si>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</si>
  <si>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</si>
  <si>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</si>
  <si>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</si>
  <si>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</si>
  <si>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</si>
  <si>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</si>
  <si>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</si>
  <si>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</si>
  <si>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</si>
  <si>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</si>
  <si>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</si>
  <si>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</si>
  <si>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</si>
  <si>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</si>
  <si>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</si>
  <si>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</si>
  <si>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</si>
  <si>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</si>
  <si>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</si>
  <si>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</si>
  <si>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</si>
  <si>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</si>
  <si>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</si>
  <si>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</si>
  <si>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</si>
  <si>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</si>
  <si>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</si>
  <si>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</si>
  <si>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</si>
  <si>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</si>
  <si>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</si>
  <si>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</si>
  <si>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</si>
  <si>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</si>
  <si>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</si>
  <si>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</si>
  <si>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</si>
  <si>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</si>
  <si>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</si>
  <si>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</si>
  <si>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</si>
  <si>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</si>
  <si>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</si>
  <si>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</si>
  <si>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</si>
  <si>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</si>
  <si>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</si>
  <si>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</si>
  <si>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</si>
  <si>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</si>
  <si>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</si>
  <si>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</si>
  <si>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</si>
  <si>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</si>
  <si>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</si>
  <si>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</si>
  <si>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</si>
  <si>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</si>
  <si>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</si>
  <si>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</si>
  <si>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</si>
  <si>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</si>
  <si>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</si>
  <si>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</si>
  <si>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</si>
  <si>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</si>
  <si>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</si>
  <si>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</si>
  <si>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</si>
  <si>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</si>
  <si>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</si>
  <si>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</si>
  <si>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</si>
  <si>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</si>
  <si>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</si>
  <si>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</si>
  <si>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</si>
  <si>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</si>
  <si>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</si>
  <si>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</si>
  <si>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</si>
  <si>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</si>
  <si>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</si>
  <si>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</si>
  <si>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</si>
  <si>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</si>
  <si>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</si>
  <si>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</si>
  <si>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</si>
  <si>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</si>
  <si>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</si>
  <si>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</si>
  <si>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</si>
  <si>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</si>
  <si>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</si>
  <si>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</si>
  <si>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</si>
  <si>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</si>
  <si>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</si>
  <si>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</si>
  <si>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</si>
  <si>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</si>
  <si>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</si>
  <si>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</si>
  <si>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</si>
  <si>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</si>
  <si>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</si>
  <si>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</si>
  <si>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</si>
  <si>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</si>
  <si>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</si>
  <si>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</si>
  <si>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</si>
  <si>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</si>
  <si>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</si>
  <si>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</si>
  <si>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</si>
  <si>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</si>
  <si>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</si>
  <si>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</si>
  <si>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</si>
  <si>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</si>
  <si>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</si>
  <si>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</si>
  <si>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</si>
  <si>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</si>
  <si>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</si>
  <si>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</si>
  <si>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</si>
  <si>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</si>
  <si>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</si>
  <si>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</si>
  <si>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</si>
  <si>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</si>
  <si>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</si>
  <si>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</si>
  <si>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</si>
  <si>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</si>
  <si>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</si>
  <si>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</si>
  <si>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</si>
  <si>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</si>
  <si>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</si>
  <si>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</si>
  <si>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</si>
  <si>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</si>
  <si>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</si>
  <si>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</si>
  <si>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</si>
  <si>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</si>
  <si>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</si>
  <si>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</si>
  <si>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</si>
  <si>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</si>
  <si>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</si>
  <si>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</si>
  <si>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</si>
  <si>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</si>
  <si>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</si>
  <si>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</si>
  <si>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</si>
  <si>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</si>
  <si>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</si>
  <si>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</si>
  <si>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</si>
  <si>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</si>
  <si>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</si>
  <si>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</si>
  <si>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</si>
  <si>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</si>
  <si>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</si>
  <si>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</si>
  <si>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</si>
  <si>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</si>
  <si>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</si>
  <si>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</si>
  <si>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</si>
  <si>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</si>
  <si>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</si>
  <si>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</si>
  <si>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</si>
  <si>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</si>
  <si>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</si>
  <si>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</si>
  <si>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</si>
  <si>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</si>
  <si>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</si>
  <si>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</si>
  <si>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</si>
  <si>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</si>
  <si>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</si>
  <si>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</si>
  <si>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</si>
  <si>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</si>
  <si>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</si>
  <si>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</si>
  <si>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</si>
  <si>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</si>
  <si>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</si>
  <si>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</si>
  <si>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</si>
  <si>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</si>
  <si>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</si>
  <si>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</si>
  <si>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</si>
  <si>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</si>
  <si>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</si>
  <si>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</si>
  <si>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</si>
  <si>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</si>
  <si>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</si>
  <si>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</si>
  <si>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</si>
  <si>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</si>
  <si>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</si>
  <si>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</si>
  <si>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</si>
  <si>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</si>
  <si>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</si>
  <si>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</si>
  <si>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</si>
  <si>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</si>
  <si>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</si>
  <si>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</si>
  <si>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</si>
  <si>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</si>
  <si>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</si>
  <si>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</si>
  <si>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</si>
  <si>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</si>
  <si>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</si>
  <si>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</si>
  <si>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</si>
  <si>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</si>
  <si>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</si>
  <si>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</si>
  <si>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</si>
  <si>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</si>
  <si>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</si>
  <si>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</si>
  <si>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</si>
  <si>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</si>
  <si>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</si>
  <si>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</si>
  <si>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</si>
  <si>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</si>
  <si>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</si>
  <si>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</si>
  <si>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</si>
  <si>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</si>
  <si>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</si>
  <si>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</si>
  <si>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</si>
  <si>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</si>
  <si>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</si>
  <si>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</si>
  <si>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</si>
  <si>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</si>
  <si>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</si>
  <si>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</si>
  <si>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</si>
  <si>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</si>
  <si>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</si>
  <si>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</si>
  <si>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</si>
  <si>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</si>
  <si>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</si>
  <si>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</si>
  <si>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</si>
  <si>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</si>
  <si>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</si>
  <si>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</si>
  <si>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</si>
  <si>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</si>
  <si>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</si>
  <si>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</si>
  <si>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</si>
  <si>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</si>
  <si>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</si>
  <si>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</si>
  <si>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</si>
  <si>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</si>
  <si>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</si>
  <si>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</si>
  <si>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</si>
  <si>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</si>
  <si>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</si>
  <si>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</si>
  <si>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</si>
  <si>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</si>
  <si>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</si>
  <si>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</si>
  <si>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</si>
  <si>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</si>
  <si>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</si>
  <si>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</si>
  <si>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</si>
  <si>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</si>
  <si>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</si>
  <si>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</si>
  <si>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</si>
  <si>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</si>
  <si>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</si>
  <si>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</si>
  <si>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</si>
  <si>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</si>
  <si>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</si>
  <si>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</si>
  <si>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</si>
  <si>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</si>
  <si>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</si>
  <si>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</si>
  <si>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</si>
  <si>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</si>
  <si>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</si>
  <si>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Washing powder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</si>
  <si>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</si>
  <si>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</si>
  <si>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</si>
  <si>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</si>
  <si>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</si>
  <si>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</si>
  <si>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</si>
  <si>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</si>
  <si>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</si>
  <si>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</si>
  <si>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Baskets</t>
  </si>
  <si>
    <t>BE Price</t>
  </si>
  <si>
    <t>net profit</t>
  </si>
  <si>
    <t>Basket1</t>
  </si>
  <si>
    <t>Basket2</t>
  </si>
  <si>
    <t>Basket3</t>
  </si>
  <si>
    <t>Basket4</t>
  </si>
  <si>
    <t>Basket5</t>
  </si>
  <si>
    <t>Basket6</t>
  </si>
  <si>
    <t>Basket7</t>
  </si>
  <si>
    <t>Basket8</t>
  </si>
  <si>
    <t>Basket9</t>
  </si>
  <si>
    <t>Basket10</t>
  </si>
  <si>
    <t>%</t>
  </si>
  <si>
    <t>Item level</t>
  </si>
  <si>
    <t>basket level</t>
  </si>
  <si>
    <t>merchant</t>
  </si>
  <si>
    <t>30% of net profit</t>
  </si>
  <si>
    <t>40% of net profit</t>
  </si>
  <si>
    <t>Item price with price level discount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</si>
  <si>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</si>
  <si>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</si>
  <si>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</si>
  <si>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</si>
  <si>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</si>
  <si>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</si>
  <si>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</si>
  <si>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</si>
  <si>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</si>
  <si>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</si>
  <si>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</si>
  <si>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</si>
  <si>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</si>
  <si>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</si>
  <si>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Without Basket level discount(40% of net 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</si>
</sst>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3" t="s">
        <v>16</v>
      </c>
      <c r="M1" s="43"/>
      <c r="N1" s="43"/>
      <c r="O1" s="43"/>
      <c r="P1" s="43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16</v>
      </c>
      <c r="N1" s="43"/>
      <c r="O1" s="43"/>
      <c r="P1" s="43"/>
      <c r="Q1" s="43"/>
      <c r="R1" s="43"/>
      <c r="S1" s="43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3" t="s">
        <v>16</v>
      </c>
      <c r="L1" s="43"/>
      <c r="M1" s="43"/>
      <c r="N1" s="43"/>
      <c r="O1" s="43"/>
      <c r="P1" s="43"/>
      <c r="Q1" s="43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4" t="s">
        <v>265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 t="s">
        <v>264</v>
      </c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 t="s">
        <v>263</v>
      </c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56</v>
      </c>
    </row>
    <row r="4" spans="3:4" ht="15" x14ac:dyDescent="0.35">
      <c r="C4" t="s">
        <v>57</v>
      </c>
    </row>
    <row r="5" spans="3:4" ht="15" x14ac:dyDescent="0.35">
      <c r="C5" t="s">
        <v>58</v>
      </c>
      <c r="D5" t="s">
        <v>70</v>
      </c>
    </row>
    <row r="6" spans="3:4" ht="15" x14ac:dyDescent="0.35">
      <c r="C6" t="s">
        <v>59</v>
      </c>
    </row>
    <row r="7" spans="3:4" ht="15" x14ac:dyDescent="0.35">
      <c r="C7" t="s">
        <v>60</v>
      </c>
    </row>
    <row r="8" spans="3:4" ht="15" x14ac:dyDescent="0.35">
      <c r="C8" t="s">
        <v>61</v>
      </c>
    </row>
    <row r="9" spans="3:4" ht="15" x14ac:dyDescent="0.35">
      <c r="C9" t="s">
        <v>62</v>
      </c>
    </row>
    <row r="11" spans="3:4" ht="15" x14ac:dyDescent="0.35">
      <c r="C11" t="s">
        <v>63</v>
      </c>
    </row>
    <row r="12" spans="3:4" ht="15" x14ac:dyDescent="0.35">
      <c r="C12" t="s">
        <v>64</v>
      </c>
    </row>
    <row r="14" spans="3:4" ht="15" x14ac:dyDescent="0.35">
      <c r="C14" s="10" t="s">
        <v>65</v>
      </c>
    </row>
    <row r="15" spans="3:4" ht="15" x14ac:dyDescent="0.35">
      <c r="C15" s="10" t="s">
        <v>66</v>
      </c>
    </row>
    <row r="16" spans="3:4" ht="15" x14ac:dyDescent="0.35">
      <c r="C16" s="10" t="s">
        <v>67</v>
      </c>
    </row>
    <row r="18" spans="3:10" x14ac:dyDescent="0.35">
      <c r="E18" s="45" t="s">
        <v>69</v>
      </c>
      <c r="F18" s="45"/>
      <c r="G18" s="45"/>
      <c r="H18" s="45"/>
      <c r="I18" s="45"/>
      <c r="J18" s="45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B1" zoomScale="80" zoomScaleNormal="80" workbookViewId="0">
      <selection activeCell="K20" sqref="K20"/>
    </sheetView>
  </sheetViews>
  <sheetFormatPr defaultColWidth="17" defaultRowHeight="14.5" x14ac:dyDescent="0.35"/>
  <cols>
    <col min="1" max="1" width="11.72656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9" style="5" customWidth="1"/>
    <col min="8" max="8" width="14.1796875" style="5" bestFit="1" customWidth="1"/>
    <col min="9" max="9" width="11.1796875" style="5" customWidth="1"/>
    <col min="10" max="10" width="11.81640625" style="5" bestFit="1" customWidth="1"/>
    <col min="11" max="11" width="15.1796875" style="5" bestFit="1" customWidth="1"/>
    <col min="12" max="12" width="9.81640625" style="5" bestFit="1" customWidth="1"/>
    <col min="13" max="13" width="15.26953125" style="5" bestFit="1" customWidth="1"/>
    <col min="14" max="16384" width="17" style="5"/>
  </cols>
  <sheetData>
    <row r="1" spans="1:15" ht="29" x14ac:dyDescent="0.35">
      <c r="A1" s="5" t="s">
        <v>553</v>
      </c>
    </row>
    <row r="2" spans="1:15" x14ac:dyDescent="0.35">
      <c r="B2" s="46" t="s">
        <v>576</v>
      </c>
      <c r="C2" s="46"/>
      <c r="D2" s="46"/>
      <c r="E2" s="46"/>
      <c r="F2" s="46"/>
      <c r="G2" s="46"/>
      <c r="H2" s="46"/>
      <c r="I2" s="46"/>
      <c r="J2" s="46"/>
      <c r="K2" s="46"/>
      <c r="L2" s="46"/>
    </row>
    <row r="4" spans="1:15" ht="43.5" x14ac:dyDescent="0.35">
      <c r="B4" s="6" t="s">
        <v>554</v>
      </c>
      <c r="C4" s="6" t="s">
        <v>555</v>
      </c>
      <c r="D4" s="6" t="s">
        <v>556</v>
      </c>
      <c r="E4" s="6" t="s">
        <v>557</v>
      </c>
      <c r="F4" s="6" t="s">
        <v>5</v>
      </c>
      <c r="G4" s="6" t="s">
        <v>575</v>
      </c>
      <c r="H4" s="6" t="s">
        <v>561</v>
      </c>
      <c r="I4" s="6" t="s">
        <v>563</v>
      </c>
      <c r="J4" s="6" t="s">
        <v>560</v>
      </c>
      <c r="K4" s="6" t="s">
        <v>558</v>
      </c>
      <c r="L4" s="6" t="s">
        <v>559</v>
      </c>
      <c r="M4" s="6" t="s">
        <v>596</v>
      </c>
      <c r="N4" s="6" t="s">
        <v>611</v>
      </c>
      <c r="O4" s="6" t="s">
        <v>597</v>
      </c>
    </row>
    <row r="5" spans="1:15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9" x14ac:dyDescent="0.35">
      <c r="B6" s="14" t="s">
        <v>610</v>
      </c>
      <c r="C6" s="14">
        <v>2</v>
      </c>
      <c r="D6" s="14">
        <v>62</v>
      </c>
      <c r="E6" s="14">
        <v>67</v>
      </c>
      <c r="F6" s="14">
        <v>100</v>
      </c>
      <c r="G6" s="14">
        <f>F6*C6</f>
        <v>200</v>
      </c>
      <c r="H6" s="14">
        <f>F6-E6</f>
        <v>33</v>
      </c>
      <c r="I6" s="14">
        <f>(H6/E6)*100</f>
        <v>49.253731343283583</v>
      </c>
      <c r="J6" s="14">
        <v>12</v>
      </c>
      <c r="K6" s="14">
        <f>E6*C6*J6</f>
        <v>1608</v>
      </c>
      <c r="L6" s="14">
        <f>F6*C6*J6</f>
        <v>2400</v>
      </c>
      <c r="M6" s="14">
        <f>$F6-($F6-$E6)*(1- $D40)</f>
        <v>84.16</v>
      </c>
      <c r="N6" s="14">
        <f>$F6-($F6-$M6)*(1- $D40)</f>
        <v>92.396799999999999</v>
      </c>
      <c r="O6" s="14" t="e">
        <f>#REF!+N6</f>
        <v>#REF!</v>
      </c>
    </row>
    <row r="7" spans="1:15" x14ac:dyDescent="0.35">
      <c r="B7" s="6" t="s">
        <v>570</v>
      </c>
      <c r="C7" s="6">
        <v>2</v>
      </c>
      <c r="D7" s="6">
        <v>18</v>
      </c>
      <c r="E7" s="6">
        <v>21</v>
      </c>
      <c r="F7" s="6">
        <v>27</v>
      </c>
      <c r="G7" s="6">
        <f t="shared" ref="G7:G17" si="0">F7*C7</f>
        <v>54</v>
      </c>
      <c r="H7" s="6">
        <f t="shared" ref="H7:H17" si="1">F7-E7</f>
        <v>6</v>
      </c>
      <c r="I7" s="6">
        <f t="shared" ref="I7:I17" si="2">(H7/E7)*100</f>
        <v>28.571428571428569</v>
      </c>
      <c r="J7" s="6">
        <v>12</v>
      </c>
      <c r="K7" s="6">
        <f t="shared" ref="K7:K17" si="3">E7*C7*J7</f>
        <v>504</v>
      </c>
      <c r="L7" s="6">
        <f t="shared" ref="L7:L17" si="4">F7*C7*J7</f>
        <v>648</v>
      </c>
      <c r="M7" s="6">
        <f t="shared" ref="M7:M17" si="5">H7*0.3</f>
        <v>1.7999999999999998</v>
      </c>
      <c r="N7" s="6">
        <f t="shared" ref="N7:N17" si="6">H7*0.4</f>
        <v>2.4000000000000004</v>
      </c>
      <c r="O7" s="6" t="e">
        <f>#REF!+N7</f>
        <v>#REF!</v>
      </c>
    </row>
    <row r="8" spans="1:15" ht="29" x14ac:dyDescent="0.35">
      <c r="B8" s="6" t="s">
        <v>566</v>
      </c>
      <c r="C8" s="6">
        <v>1</v>
      </c>
      <c r="D8" s="6">
        <v>210</v>
      </c>
      <c r="E8" s="6">
        <v>216</v>
      </c>
      <c r="F8" s="6">
        <v>240</v>
      </c>
      <c r="G8" s="6">
        <f t="shared" si="0"/>
        <v>240</v>
      </c>
      <c r="H8" s="6">
        <f t="shared" si="1"/>
        <v>24</v>
      </c>
      <c r="I8" s="6">
        <f t="shared" si="2"/>
        <v>11.111111111111111</v>
      </c>
      <c r="J8" s="6">
        <v>12</v>
      </c>
      <c r="K8" s="6">
        <f t="shared" si="3"/>
        <v>2592</v>
      </c>
      <c r="L8" s="6">
        <f t="shared" si="4"/>
        <v>2880</v>
      </c>
      <c r="M8" s="6">
        <f t="shared" si="5"/>
        <v>7.1999999999999993</v>
      </c>
      <c r="N8" s="6">
        <f t="shared" si="6"/>
        <v>9.6000000000000014</v>
      </c>
      <c r="O8" s="6" t="e">
        <f>#REF!+N8</f>
        <v>#REF!</v>
      </c>
    </row>
    <row r="9" spans="1:15" x14ac:dyDescent="0.35">
      <c r="B9" s="6" t="s">
        <v>562</v>
      </c>
      <c r="C9" s="6">
        <v>2</v>
      </c>
      <c r="D9" s="6">
        <v>12</v>
      </c>
      <c r="E9" s="6">
        <v>15</v>
      </c>
      <c r="F9" s="6">
        <v>20</v>
      </c>
      <c r="G9" s="6">
        <f t="shared" si="0"/>
        <v>40</v>
      </c>
      <c r="H9" s="6">
        <f t="shared" si="1"/>
        <v>5</v>
      </c>
      <c r="I9" s="6">
        <f t="shared" si="2"/>
        <v>33.333333333333329</v>
      </c>
      <c r="J9" s="6">
        <v>12</v>
      </c>
      <c r="K9" s="6">
        <f t="shared" si="3"/>
        <v>360</v>
      </c>
      <c r="L9" s="6">
        <f t="shared" si="4"/>
        <v>480</v>
      </c>
      <c r="M9" s="6">
        <f t="shared" si="5"/>
        <v>1.5</v>
      </c>
      <c r="N9" s="6">
        <f t="shared" si="6"/>
        <v>2</v>
      </c>
      <c r="O9" s="6" t="e">
        <f>#REF!+N9</f>
        <v>#REF!</v>
      </c>
    </row>
    <row r="10" spans="1:15" ht="29" x14ac:dyDescent="0.35">
      <c r="B10" s="6" t="s">
        <v>569</v>
      </c>
      <c r="C10" s="6">
        <v>5</v>
      </c>
      <c r="D10" s="6">
        <v>19</v>
      </c>
      <c r="E10" s="6">
        <v>23</v>
      </c>
      <c r="F10" s="6">
        <v>35</v>
      </c>
      <c r="G10" s="6">
        <f t="shared" si="0"/>
        <v>175</v>
      </c>
      <c r="H10" s="6">
        <f t="shared" si="1"/>
        <v>12</v>
      </c>
      <c r="I10" s="6">
        <f t="shared" si="2"/>
        <v>52.173913043478258</v>
      </c>
      <c r="J10" s="6">
        <v>12</v>
      </c>
      <c r="K10" s="6">
        <f t="shared" si="3"/>
        <v>1380</v>
      </c>
      <c r="L10" s="6">
        <f t="shared" si="4"/>
        <v>2100</v>
      </c>
      <c r="M10" s="6">
        <f t="shared" si="5"/>
        <v>3.5999999999999996</v>
      </c>
      <c r="N10" s="6">
        <f t="shared" si="6"/>
        <v>4.8000000000000007</v>
      </c>
      <c r="O10" s="6" t="e">
        <f>#REF!+N10</f>
        <v>#REF!</v>
      </c>
    </row>
    <row r="11" spans="1:15" x14ac:dyDescent="0.35">
      <c r="B11" s="6" t="s">
        <v>564</v>
      </c>
      <c r="C11" s="6">
        <v>1</v>
      </c>
      <c r="D11" s="6">
        <v>14</v>
      </c>
      <c r="E11" s="6">
        <v>17</v>
      </c>
      <c r="F11" s="6">
        <v>25</v>
      </c>
      <c r="G11" s="6">
        <f t="shared" si="0"/>
        <v>25</v>
      </c>
      <c r="H11" s="6">
        <f t="shared" si="1"/>
        <v>8</v>
      </c>
      <c r="I11" s="6">
        <f t="shared" si="2"/>
        <v>47.058823529411761</v>
      </c>
      <c r="J11" s="6">
        <v>12</v>
      </c>
      <c r="K11" s="6">
        <f t="shared" si="3"/>
        <v>204</v>
      </c>
      <c r="L11" s="6">
        <f t="shared" si="4"/>
        <v>300</v>
      </c>
      <c r="M11" s="6">
        <f t="shared" si="5"/>
        <v>2.4</v>
      </c>
      <c r="N11" s="6">
        <f t="shared" si="6"/>
        <v>3.2</v>
      </c>
      <c r="O11" s="6" t="e">
        <f>#REF!+N11</f>
        <v>#REF!</v>
      </c>
    </row>
    <row r="12" spans="1:15" x14ac:dyDescent="0.35">
      <c r="B12" s="6" t="s">
        <v>568</v>
      </c>
      <c r="C12" s="6">
        <v>1</v>
      </c>
      <c r="D12" s="6">
        <v>100</v>
      </c>
      <c r="E12" s="6">
        <v>106</v>
      </c>
      <c r="F12" s="6">
        <v>130</v>
      </c>
      <c r="G12" s="6">
        <f t="shared" si="0"/>
        <v>130</v>
      </c>
      <c r="H12" s="6">
        <f t="shared" si="1"/>
        <v>24</v>
      </c>
      <c r="I12" s="6">
        <f t="shared" si="2"/>
        <v>22.641509433962266</v>
      </c>
      <c r="J12" s="6">
        <v>12</v>
      </c>
      <c r="K12" s="6">
        <f t="shared" si="3"/>
        <v>1272</v>
      </c>
      <c r="L12" s="6">
        <f t="shared" si="4"/>
        <v>1560</v>
      </c>
      <c r="M12" s="6">
        <f t="shared" si="5"/>
        <v>7.1999999999999993</v>
      </c>
      <c r="N12" s="6">
        <f t="shared" si="6"/>
        <v>9.6000000000000014</v>
      </c>
      <c r="O12" s="6" t="e">
        <f>#REF!+N12</f>
        <v>#REF!</v>
      </c>
    </row>
    <row r="13" spans="1:15" x14ac:dyDescent="0.35">
      <c r="B13" s="6" t="s">
        <v>567</v>
      </c>
      <c r="C13" s="6">
        <v>2</v>
      </c>
      <c r="D13" s="6">
        <v>187</v>
      </c>
      <c r="E13" s="6">
        <v>196</v>
      </c>
      <c r="F13" s="6">
        <v>230</v>
      </c>
      <c r="G13" s="6">
        <f t="shared" si="0"/>
        <v>460</v>
      </c>
      <c r="H13" s="6">
        <f t="shared" si="1"/>
        <v>34</v>
      </c>
      <c r="I13" s="6">
        <f t="shared" si="2"/>
        <v>17.346938775510203</v>
      </c>
      <c r="J13" s="6">
        <v>12</v>
      </c>
      <c r="K13" s="6">
        <f t="shared" si="3"/>
        <v>4704</v>
      </c>
      <c r="L13" s="6">
        <f t="shared" si="4"/>
        <v>5520</v>
      </c>
      <c r="M13" s="6">
        <f t="shared" si="5"/>
        <v>10.199999999999999</v>
      </c>
      <c r="N13" s="6">
        <f t="shared" si="6"/>
        <v>13.600000000000001</v>
      </c>
      <c r="O13" s="6" t="e">
        <f>#REF!+N13</f>
        <v>#REF!</v>
      </c>
    </row>
    <row r="14" spans="1:15" x14ac:dyDescent="0.35">
      <c r="B14" s="6" t="s">
        <v>565</v>
      </c>
      <c r="C14" s="6">
        <v>2</v>
      </c>
      <c r="D14" s="6">
        <v>205</v>
      </c>
      <c r="E14" s="6">
        <v>210</v>
      </c>
      <c r="F14" s="6">
        <v>240</v>
      </c>
      <c r="G14" s="6">
        <f t="shared" si="0"/>
        <v>480</v>
      </c>
      <c r="H14" s="6">
        <f t="shared" si="1"/>
        <v>30</v>
      </c>
      <c r="I14" s="6">
        <f t="shared" si="2"/>
        <v>14.285714285714285</v>
      </c>
      <c r="J14" s="6">
        <v>12</v>
      </c>
      <c r="K14" s="6">
        <f t="shared" si="3"/>
        <v>5040</v>
      </c>
      <c r="L14" s="6">
        <f t="shared" si="4"/>
        <v>5760</v>
      </c>
      <c r="M14" s="6">
        <f t="shared" si="5"/>
        <v>9</v>
      </c>
      <c r="N14" s="6">
        <f t="shared" si="6"/>
        <v>12</v>
      </c>
      <c r="O14" s="6" t="e">
        <f>#REF!+N14</f>
        <v>#REF!</v>
      </c>
    </row>
    <row r="15" spans="1:15" ht="29" x14ac:dyDescent="0.35">
      <c r="B15" s="6" t="s">
        <v>572</v>
      </c>
      <c r="C15" s="6">
        <v>2</v>
      </c>
      <c r="D15" s="6">
        <v>31</v>
      </c>
      <c r="E15" s="6">
        <v>35</v>
      </c>
      <c r="F15" s="6">
        <v>42</v>
      </c>
      <c r="G15" s="6">
        <f t="shared" si="0"/>
        <v>84</v>
      </c>
      <c r="H15" s="6">
        <f t="shared" si="1"/>
        <v>7</v>
      </c>
      <c r="I15" s="6">
        <f t="shared" si="2"/>
        <v>20</v>
      </c>
      <c r="J15" s="6">
        <v>12</v>
      </c>
      <c r="K15" s="6">
        <f t="shared" si="3"/>
        <v>840</v>
      </c>
      <c r="L15" s="6">
        <f t="shared" si="4"/>
        <v>1008</v>
      </c>
      <c r="M15" s="6">
        <f t="shared" si="5"/>
        <v>2.1</v>
      </c>
      <c r="N15" s="6">
        <f t="shared" si="6"/>
        <v>2.8000000000000003</v>
      </c>
      <c r="O15" s="6" t="e">
        <f>#REF!+N15</f>
        <v>#REF!</v>
      </c>
    </row>
    <row r="16" spans="1:15" x14ac:dyDescent="0.35">
      <c r="B16" s="6" t="s">
        <v>573</v>
      </c>
      <c r="C16" s="6">
        <v>5</v>
      </c>
      <c r="D16" s="6">
        <v>21</v>
      </c>
      <c r="E16" s="6">
        <v>25</v>
      </c>
      <c r="F16" s="6">
        <v>30</v>
      </c>
      <c r="G16" s="6">
        <f t="shared" si="0"/>
        <v>150</v>
      </c>
      <c r="H16" s="6">
        <f t="shared" si="1"/>
        <v>5</v>
      </c>
      <c r="I16" s="6">
        <f t="shared" si="2"/>
        <v>20</v>
      </c>
      <c r="J16" s="6">
        <v>12</v>
      </c>
      <c r="K16" s="6">
        <f t="shared" si="3"/>
        <v>1500</v>
      </c>
      <c r="L16" s="6">
        <f t="shared" si="4"/>
        <v>1800</v>
      </c>
      <c r="M16" s="6">
        <f t="shared" si="5"/>
        <v>1.5</v>
      </c>
      <c r="N16" s="6">
        <f t="shared" si="6"/>
        <v>2</v>
      </c>
      <c r="O16" s="6" t="e">
        <f>#REF!+N16</f>
        <v>#REF!</v>
      </c>
    </row>
    <row r="17" spans="2:15" ht="29" x14ac:dyDescent="0.35">
      <c r="B17" s="6" t="s">
        <v>574</v>
      </c>
      <c r="C17" s="6">
        <v>3</v>
      </c>
      <c r="D17" s="6">
        <v>8</v>
      </c>
      <c r="E17" s="6">
        <v>10</v>
      </c>
      <c r="F17" s="6">
        <v>14</v>
      </c>
      <c r="G17" s="6">
        <f t="shared" si="0"/>
        <v>42</v>
      </c>
      <c r="H17" s="6">
        <f t="shared" si="1"/>
        <v>4</v>
      </c>
      <c r="I17" s="6">
        <f t="shared" si="2"/>
        <v>40</v>
      </c>
      <c r="J17" s="6">
        <v>12</v>
      </c>
      <c r="K17" s="6">
        <f t="shared" si="3"/>
        <v>360</v>
      </c>
      <c r="L17" s="6">
        <f t="shared" si="4"/>
        <v>504</v>
      </c>
      <c r="M17" s="6">
        <f t="shared" si="5"/>
        <v>1.2</v>
      </c>
      <c r="N17" s="6">
        <f t="shared" si="6"/>
        <v>1.6</v>
      </c>
      <c r="O17" s="6" t="e">
        <f>#REF!+N17</f>
        <v>#REF!</v>
      </c>
    </row>
    <row r="18" spans="2:15" x14ac:dyDescent="0.35">
      <c r="B18" s="6"/>
      <c r="C18" s="6"/>
      <c r="D18" s="6"/>
      <c r="E18" s="6"/>
      <c r="F18" s="6"/>
      <c r="G18" s="6">
        <f>SUM(G6:G17)</f>
        <v>2080</v>
      </c>
      <c r="H18" s="6"/>
      <c r="I18" s="18">
        <f>SUM(I6:I17)/COUNT(I6:I17)</f>
        <v>29.648041952269448</v>
      </c>
      <c r="J18" s="6"/>
      <c r="K18" s="6">
        <f>SUM(K6:K17)</f>
        <v>20364</v>
      </c>
      <c r="L18" s="6">
        <f>SUM(L6:L17)</f>
        <v>24960</v>
      </c>
      <c r="M18" s="6"/>
      <c r="N18" s="6"/>
      <c r="O18" s="6"/>
    </row>
    <row r="21" spans="2:15" x14ac:dyDescent="0.35">
      <c r="B21" s="6" t="s">
        <v>577</v>
      </c>
      <c r="C21" s="6" t="s">
        <v>578</v>
      </c>
      <c r="D21" s="6" t="s">
        <v>5</v>
      </c>
      <c r="E21" s="6" t="s">
        <v>579</v>
      </c>
      <c r="F21" s="6" t="s">
        <v>590</v>
      </c>
      <c r="G21" s="6" t="s">
        <v>591</v>
      </c>
      <c r="H21" s="6" t="s">
        <v>592</v>
      </c>
      <c r="I21" s="6" t="s">
        <v>593</v>
      </c>
    </row>
    <row r="22" spans="2:15" ht="29" x14ac:dyDescent="0.35">
      <c r="B22" s="6"/>
      <c r="C22" s="6"/>
      <c r="D22" s="6"/>
      <c r="E22" s="6"/>
      <c r="F22" s="6"/>
      <c r="G22" s="6" t="s">
        <v>594</v>
      </c>
      <c r="H22" s="6" t="s">
        <v>595</v>
      </c>
      <c r="I22" s="6" t="s">
        <v>594</v>
      </c>
    </row>
    <row r="23" spans="2:15" x14ac:dyDescent="0.35">
      <c r="B23" s="6" t="s">
        <v>580</v>
      </c>
      <c r="C23" s="6">
        <v>20364</v>
      </c>
      <c r="D23" s="6">
        <v>24960</v>
      </c>
      <c r="E23" s="6">
        <f>D23-C23</f>
        <v>4596</v>
      </c>
      <c r="F23" s="6">
        <f>E23/C23*100</f>
        <v>22.569239835002946</v>
      </c>
      <c r="G23" s="6">
        <f>E23*0.3</f>
        <v>1378.8</v>
      </c>
      <c r="H23" s="6">
        <f>E23*0.4</f>
        <v>1838.4</v>
      </c>
      <c r="I23" s="6">
        <f>E23*0.3</f>
        <v>1378.8</v>
      </c>
    </row>
    <row r="24" spans="2:15" x14ac:dyDescent="0.35">
      <c r="B24" s="6" t="s">
        <v>581</v>
      </c>
      <c r="C24" s="6">
        <v>22790</v>
      </c>
      <c r="D24" s="6">
        <v>26786</v>
      </c>
      <c r="E24" s="6">
        <f t="shared" ref="E24:E32" si="7">D24-C24</f>
        <v>3996</v>
      </c>
      <c r="F24" s="6">
        <f t="shared" ref="F24:F32" si="8">E24/C24*100</f>
        <v>17.534006143045193</v>
      </c>
      <c r="G24" s="6">
        <f t="shared" ref="G24:G33" si="9">E24*0.3</f>
        <v>1198.8</v>
      </c>
      <c r="H24" s="6">
        <f t="shared" ref="H24:H32" si="10">E24*0.4</f>
        <v>1598.4</v>
      </c>
      <c r="I24" s="6">
        <f t="shared" ref="I24:I32" si="11">E24*0.3</f>
        <v>1198.8</v>
      </c>
    </row>
    <row r="25" spans="2:15" x14ac:dyDescent="0.35">
      <c r="B25" s="6" t="s">
        <v>582</v>
      </c>
      <c r="C25" s="6">
        <v>13425</v>
      </c>
      <c r="D25" s="6">
        <v>15432</v>
      </c>
      <c r="E25" s="6">
        <f t="shared" si="7"/>
        <v>2007</v>
      </c>
      <c r="F25" s="6">
        <f t="shared" si="8"/>
        <v>14.949720670391061</v>
      </c>
      <c r="G25" s="6">
        <f t="shared" si="9"/>
        <v>602.1</v>
      </c>
      <c r="H25" s="6">
        <f t="shared" si="10"/>
        <v>802.80000000000007</v>
      </c>
      <c r="I25" s="6">
        <f t="shared" si="11"/>
        <v>602.1</v>
      </c>
    </row>
    <row r="26" spans="2:15" x14ac:dyDescent="0.35">
      <c r="B26" s="6" t="s">
        <v>583</v>
      </c>
      <c r="C26" s="6">
        <v>14440</v>
      </c>
      <c r="D26" s="6">
        <v>16743</v>
      </c>
      <c r="E26" s="6">
        <f t="shared" si="7"/>
        <v>2303</v>
      </c>
      <c r="F26" s="6">
        <f t="shared" si="8"/>
        <v>15.948753462603879</v>
      </c>
      <c r="G26" s="6">
        <f t="shared" si="9"/>
        <v>690.9</v>
      </c>
      <c r="H26" s="6">
        <f t="shared" si="10"/>
        <v>921.2</v>
      </c>
      <c r="I26" s="6">
        <f t="shared" si="11"/>
        <v>690.9</v>
      </c>
    </row>
    <row r="27" spans="2:15" x14ac:dyDescent="0.35">
      <c r="B27" s="6" t="s">
        <v>584</v>
      </c>
      <c r="C27" s="6">
        <v>36357</v>
      </c>
      <c r="D27" s="6">
        <v>41247</v>
      </c>
      <c r="E27" s="6">
        <f t="shared" si="7"/>
        <v>4890</v>
      </c>
      <c r="F27" s="6">
        <f t="shared" si="8"/>
        <v>13.449954616717552</v>
      </c>
      <c r="G27" s="6">
        <f t="shared" si="9"/>
        <v>1467</v>
      </c>
      <c r="H27" s="6">
        <f t="shared" si="10"/>
        <v>1956</v>
      </c>
      <c r="I27" s="6">
        <f t="shared" si="11"/>
        <v>1467</v>
      </c>
    </row>
    <row r="28" spans="2:15" x14ac:dyDescent="0.35">
      <c r="B28" s="6" t="s">
        <v>585</v>
      </c>
      <c r="C28" s="6">
        <v>33678</v>
      </c>
      <c r="D28" s="6">
        <v>35467</v>
      </c>
      <c r="E28" s="6">
        <f t="shared" si="7"/>
        <v>1789</v>
      </c>
      <c r="F28" s="6">
        <f t="shared" si="8"/>
        <v>5.3120731634895186</v>
      </c>
      <c r="G28" s="6">
        <f t="shared" si="9"/>
        <v>536.69999999999993</v>
      </c>
      <c r="H28" s="6">
        <f t="shared" si="10"/>
        <v>715.6</v>
      </c>
      <c r="I28" s="6">
        <f t="shared" si="11"/>
        <v>536.69999999999993</v>
      </c>
    </row>
    <row r="29" spans="2:15" x14ac:dyDescent="0.35">
      <c r="B29" s="6" t="s">
        <v>586</v>
      </c>
      <c r="C29" s="6">
        <v>32314</v>
      </c>
      <c r="D29" s="6">
        <v>38268</v>
      </c>
      <c r="E29" s="6">
        <f t="shared" si="7"/>
        <v>5954</v>
      </c>
      <c r="F29" s="6">
        <f t="shared" si="8"/>
        <v>18.425450269233149</v>
      </c>
      <c r="G29" s="6">
        <f t="shared" si="9"/>
        <v>1786.2</v>
      </c>
      <c r="H29" s="6">
        <f t="shared" si="10"/>
        <v>2381.6</v>
      </c>
      <c r="I29" s="6">
        <f t="shared" si="11"/>
        <v>1786.2</v>
      </c>
    </row>
    <row r="30" spans="2:15" x14ac:dyDescent="0.35">
      <c r="B30" s="6" t="s">
        <v>587</v>
      </c>
      <c r="C30" s="6">
        <v>22267</v>
      </c>
      <c r="D30" s="6">
        <v>30345</v>
      </c>
      <c r="E30" s="6">
        <f t="shared" si="7"/>
        <v>8078</v>
      </c>
      <c r="F30" s="6">
        <f t="shared" si="8"/>
        <v>36.277900031436658</v>
      </c>
      <c r="G30" s="6">
        <f t="shared" si="9"/>
        <v>2423.4</v>
      </c>
      <c r="H30" s="6">
        <f t="shared" si="10"/>
        <v>3231.2000000000003</v>
      </c>
      <c r="I30" s="6">
        <f t="shared" si="11"/>
        <v>2423.4</v>
      </c>
    </row>
    <row r="31" spans="2:15" x14ac:dyDescent="0.35">
      <c r="B31" s="6" t="s">
        <v>588</v>
      </c>
      <c r="C31" s="6">
        <v>24312</v>
      </c>
      <c r="D31" s="6">
        <v>29432</v>
      </c>
      <c r="E31" s="6">
        <f t="shared" si="7"/>
        <v>5120</v>
      </c>
      <c r="F31" s="6">
        <f t="shared" si="8"/>
        <v>21.059559065482066</v>
      </c>
      <c r="G31" s="6">
        <f t="shared" si="9"/>
        <v>1536</v>
      </c>
      <c r="H31" s="6">
        <f t="shared" si="10"/>
        <v>2048</v>
      </c>
      <c r="I31" s="6">
        <f t="shared" si="11"/>
        <v>1536</v>
      </c>
    </row>
    <row r="32" spans="2:15" x14ac:dyDescent="0.35">
      <c r="B32" s="6" t="s">
        <v>589</v>
      </c>
      <c r="C32" s="6">
        <v>14776</v>
      </c>
      <c r="D32" s="6">
        <v>20564</v>
      </c>
      <c r="E32" s="6">
        <f t="shared" si="7"/>
        <v>5788</v>
      </c>
      <c r="F32" s="6">
        <f t="shared" si="8"/>
        <v>39.171629669734706</v>
      </c>
      <c r="G32" s="6">
        <f t="shared" si="9"/>
        <v>1736.3999999999999</v>
      </c>
      <c r="H32" s="6">
        <f t="shared" si="10"/>
        <v>2315.2000000000003</v>
      </c>
      <c r="I32" s="6">
        <f t="shared" si="11"/>
        <v>1736.3999999999999</v>
      </c>
    </row>
    <row r="33" spans="1:10" x14ac:dyDescent="0.35">
      <c r="B33" s="6"/>
      <c r="C33" s="6">
        <f>SUM(C23:C32)</f>
        <v>234723</v>
      </c>
      <c r="D33" s="6"/>
      <c r="E33" s="6">
        <f>SUM(E23:E32)</f>
        <v>44521</v>
      </c>
      <c r="F33" s="6"/>
      <c r="G33" s="6">
        <f t="shared" si="9"/>
        <v>13356.3</v>
      </c>
      <c r="H33" s="18">
        <f>E33*0.4</f>
        <v>17808.400000000001</v>
      </c>
      <c r="I33" s="6">
        <f>E33*0.3</f>
        <v>13356.3</v>
      </c>
      <c r="J33" s="5">
        <f>I33/C33*100</f>
        <v>5.6902391329354174</v>
      </c>
    </row>
    <row r="37" spans="1:10" ht="29" x14ac:dyDescent="0.35">
      <c r="A37" s="5" t="s">
        <v>599</v>
      </c>
      <c r="B37" s="6" t="s">
        <v>598</v>
      </c>
      <c r="C37" s="6" t="s">
        <v>608</v>
      </c>
      <c r="D37" s="6" t="s">
        <v>609</v>
      </c>
    </row>
    <row r="38" spans="1:10" x14ac:dyDescent="0.35">
      <c r="B38" s="6"/>
      <c r="C38" s="6"/>
      <c r="D38" s="6"/>
    </row>
    <row r="39" spans="1:10" x14ac:dyDescent="0.35">
      <c r="A39" s="5" t="s">
        <v>571</v>
      </c>
      <c r="B39" s="6" t="s">
        <v>600</v>
      </c>
      <c r="C39" s="6">
        <v>6437</v>
      </c>
      <c r="D39" s="6">
        <f>C39/SUM($C$39:$C$45)</f>
        <v>0.20138280565636341</v>
      </c>
    </row>
    <row r="40" spans="1:10" x14ac:dyDescent="0.35">
      <c r="A40" s="5" t="s">
        <v>607</v>
      </c>
      <c r="B40" s="6" t="s">
        <v>601</v>
      </c>
      <c r="C40" s="6">
        <v>7328</v>
      </c>
      <c r="D40" s="6">
        <v>0.52</v>
      </c>
    </row>
    <row r="41" spans="1:10" ht="38.25" customHeight="1" x14ac:dyDescent="0.35">
      <c r="B41" s="6" t="s">
        <v>602</v>
      </c>
      <c r="C41" s="6">
        <v>5867</v>
      </c>
      <c r="D41" s="6">
        <f t="shared" ref="D41:D45" si="12">C41/SUM($C$39:$C$45)</f>
        <v>0.1835502440245276</v>
      </c>
    </row>
    <row r="42" spans="1:10" x14ac:dyDescent="0.35">
      <c r="B42" s="6" t="s">
        <v>603</v>
      </c>
      <c r="C42" s="6">
        <v>3210</v>
      </c>
      <c r="D42" s="6">
        <f t="shared" si="12"/>
        <v>0.10042547866349644</v>
      </c>
    </row>
    <row r="43" spans="1:10" ht="29" x14ac:dyDescent="0.35">
      <c r="B43" s="6" t="s">
        <v>604</v>
      </c>
      <c r="C43" s="6">
        <v>5290</v>
      </c>
      <c r="D43" s="6">
        <f t="shared" si="12"/>
        <v>0.1654986860217745</v>
      </c>
    </row>
    <row r="44" spans="1:10" x14ac:dyDescent="0.35">
      <c r="B44" s="6" t="s">
        <v>605</v>
      </c>
      <c r="C44" s="6">
        <v>1899</v>
      </c>
      <c r="D44" s="6">
        <f t="shared" si="12"/>
        <v>5.9410586910274059E-2</v>
      </c>
    </row>
    <row r="45" spans="1:10" x14ac:dyDescent="0.35">
      <c r="B45" s="6" t="s">
        <v>606</v>
      </c>
      <c r="C45" s="6">
        <v>1933</v>
      </c>
      <c r="D45" s="6">
        <f t="shared" si="12"/>
        <v>6.0474283569015144E-2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2015-12-18T16:12:20Z</dcterms:modified>
</cp:coreProperties>
</file>