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300" tabRatio="567" firstSheet="3" activeTab="3"/>
  </bookViews>
  <sheets>
    <sheet name="BasePricing3 high demand" sheetId="3" r:id="rId1"/>
    <sheet name="BasePricing2 with OpC and Ifln" sheetId="2" r:id="rId2"/>
    <sheet name="BasePricing1" sheetId="1" r:id="rId3"/>
    <sheet name="ForcastingPlan-Monthly" sheetId="9" r:id="rId4"/>
    <sheet name="Actual-Daily" sheetId="8" r:id="rId5"/>
    <sheet name="ForcastingPLan-Reference" sheetId="7" r:id="rId6"/>
    <sheet name="DistributedBonus" sheetId="4" r:id="rId7"/>
    <sheet name="Example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2" i="9" l="1"/>
  <c r="F62" i="9"/>
  <c r="G62" i="9"/>
  <c r="H62" i="9"/>
  <c r="I62" i="9"/>
  <c r="J62" i="9"/>
  <c r="K62" i="9"/>
  <c r="L62" i="9"/>
  <c r="M62" i="9"/>
  <c r="N62" i="9"/>
  <c r="O62" i="9"/>
  <c r="D62" i="9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AJ54" i="8"/>
  <c r="AK54" i="8"/>
  <c r="AL54" i="8"/>
  <c r="AM54" i="8"/>
  <c r="AN54" i="8"/>
  <c r="AO54" i="8"/>
  <c r="AP54" i="8"/>
  <c r="AQ54" i="8"/>
  <c r="AR54" i="8"/>
  <c r="AS54" i="8"/>
  <c r="AT54" i="8"/>
  <c r="AU54" i="8"/>
  <c r="AV54" i="8"/>
  <c r="AW54" i="8"/>
  <c r="AX54" i="8"/>
  <c r="AY54" i="8"/>
  <c r="AZ54" i="8"/>
  <c r="BA54" i="8"/>
  <c r="BB54" i="8"/>
  <c r="BC54" i="8"/>
  <c r="BD54" i="8"/>
  <c r="BE54" i="8"/>
  <c r="BF54" i="8"/>
  <c r="BG54" i="8"/>
  <c r="BH54" i="8"/>
  <c r="BI54" i="8"/>
  <c r="BJ54" i="8"/>
  <c r="BK54" i="8"/>
  <c r="BL54" i="8"/>
  <c r="BM54" i="8"/>
  <c r="BN54" i="8"/>
  <c r="BO54" i="8"/>
  <c r="BP54" i="8"/>
  <c r="BQ54" i="8"/>
  <c r="BR54" i="8"/>
  <c r="BS54" i="8"/>
  <c r="BT54" i="8"/>
  <c r="BU54" i="8"/>
  <c r="BV54" i="8"/>
  <c r="BW54" i="8"/>
  <c r="BX54" i="8"/>
  <c r="BY54" i="8"/>
  <c r="BZ54" i="8"/>
  <c r="CA54" i="8"/>
  <c r="CB54" i="8"/>
  <c r="CC54" i="8"/>
  <c r="CD54" i="8"/>
  <c r="CE54" i="8"/>
  <c r="CF54" i="8"/>
  <c r="CG54" i="8"/>
  <c r="CH54" i="8"/>
  <c r="CI54" i="8"/>
  <c r="CJ54" i="8"/>
  <c r="CK54" i="8"/>
  <c r="CL54" i="8"/>
  <c r="CM54" i="8"/>
  <c r="CN54" i="8"/>
  <c r="CO54" i="8"/>
  <c r="CP54" i="8"/>
  <c r="V54" i="8"/>
  <c r="H35" i="9"/>
  <c r="I35" i="9"/>
  <c r="J35" i="9"/>
  <c r="K35" i="9"/>
  <c r="L35" i="9"/>
  <c r="M35" i="9"/>
  <c r="N35" i="9"/>
  <c r="O35" i="9"/>
  <c r="G35" i="9"/>
  <c r="F35" i="9"/>
  <c r="E35" i="9"/>
  <c r="D35" i="9"/>
  <c r="D33" i="9"/>
  <c r="E33" i="9"/>
  <c r="F33" i="9"/>
  <c r="G33" i="9"/>
  <c r="H33" i="9"/>
  <c r="I33" i="9"/>
  <c r="J33" i="9"/>
  <c r="K33" i="9"/>
  <c r="L33" i="9"/>
  <c r="M33" i="9"/>
  <c r="N33" i="9"/>
  <c r="O33" i="9"/>
  <c r="C33" i="9"/>
  <c r="D32" i="9"/>
  <c r="E32" i="9"/>
  <c r="F32" i="9"/>
  <c r="G32" i="9"/>
  <c r="H32" i="9"/>
  <c r="I32" i="9"/>
  <c r="J32" i="9"/>
  <c r="K32" i="9"/>
  <c r="L32" i="9"/>
  <c r="M32" i="9"/>
  <c r="N32" i="9"/>
  <c r="O32" i="9"/>
  <c r="C32" i="9"/>
  <c r="AQ27" i="8"/>
  <c r="AR27" i="8"/>
  <c r="AS27" i="8"/>
  <c r="AT27" i="8"/>
  <c r="AU27" i="8"/>
  <c r="AV27" i="8"/>
  <c r="AI27" i="8"/>
  <c r="AJ27" i="8"/>
  <c r="AK27" i="8"/>
  <c r="AL27" i="8"/>
  <c r="AM27" i="8"/>
  <c r="AN27" i="8"/>
  <c r="AO27" i="8"/>
  <c r="AP27" i="8"/>
  <c r="AD27" i="8"/>
  <c r="AE27" i="8"/>
  <c r="AF27" i="8"/>
  <c r="AG27" i="8"/>
  <c r="AH27" i="8"/>
  <c r="AB27" i="8"/>
  <c r="AC27" i="8"/>
  <c r="AA27" i="8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I8" i="9"/>
  <c r="J8" i="9"/>
  <c r="K8" i="9"/>
  <c r="L8" i="9"/>
  <c r="M8" i="9"/>
  <c r="N8" i="9"/>
  <c r="O8" i="9"/>
  <c r="G8" i="9"/>
  <c r="E7" i="9"/>
  <c r="F7" i="9"/>
  <c r="G7" i="9"/>
  <c r="H7" i="9"/>
  <c r="I7" i="9"/>
  <c r="J7" i="9"/>
  <c r="K7" i="9"/>
  <c r="L7" i="9"/>
  <c r="M7" i="9"/>
  <c r="N7" i="9"/>
  <c r="O7" i="9"/>
  <c r="D7" i="9"/>
  <c r="O58" i="9"/>
  <c r="N58" i="9"/>
  <c r="M58" i="9"/>
  <c r="L58" i="9"/>
  <c r="K58" i="9"/>
  <c r="J58" i="9"/>
  <c r="I58" i="9"/>
  <c r="H58" i="9"/>
  <c r="G58" i="9"/>
  <c r="F58" i="9"/>
  <c r="E58" i="9"/>
  <c r="D58" i="9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L19" i="9" l="1"/>
  <c r="K3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F85" i="8"/>
  <c r="G85" i="8"/>
  <c r="E85" i="8"/>
  <c r="E86" i="8"/>
  <c r="F86" i="8"/>
  <c r="G86" i="8"/>
  <c r="G82" i="8"/>
  <c r="F82" i="8"/>
  <c r="E82" i="8"/>
  <c r="G81" i="8"/>
  <c r="F81" i="8"/>
  <c r="E81" i="8"/>
  <c r="F75" i="8"/>
  <c r="G75" i="8"/>
  <c r="E75" i="8"/>
  <c r="F74" i="8"/>
  <c r="G74" i="8"/>
  <c r="E74" i="8"/>
  <c r="F73" i="8"/>
  <c r="G73" i="8"/>
  <c r="E73" i="8"/>
  <c r="G72" i="8"/>
  <c r="F72" i="8"/>
  <c r="E72" i="8"/>
  <c r="G71" i="8"/>
  <c r="F71" i="8"/>
  <c r="E71" i="8"/>
  <c r="E20" i="9" l="1"/>
  <c r="E23" i="9" s="1"/>
  <c r="D23" i="9"/>
  <c r="D46" i="9"/>
  <c r="E21" i="9"/>
  <c r="E57" i="9" s="1"/>
  <c r="E50" i="9"/>
  <c r="D28" i="9"/>
  <c r="E26" i="9"/>
  <c r="E40" i="9" s="1"/>
  <c r="E38" i="9"/>
  <c r="D45" i="9"/>
  <c r="D43" i="9"/>
  <c r="F20" i="9"/>
  <c r="F23" i="9" s="1"/>
  <c r="E46" i="9"/>
  <c r="F30" i="7"/>
  <c r="G30" i="7"/>
  <c r="H30" i="7"/>
  <c r="I30" i="7"/>
  <c r="J30" i="7"/>
  <c r="K30" i="7"/>
  <c r="L30" i="7"/>
  <c r="M30" i="7"/>
  <c r="N30" i="7"/>
  <c r="O30" i="7"/>
  <c r="P30" i="7"/>
  <c r="E30" i="7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E35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E34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E21" i="8"/>
  <c r="AX10" i="8"/>
  <c r="AX35" i="8" s="1"/>
  <c r="AY10" i="8"/>
  <c r="AY35" i="8" s="1"/>
  <c r="AZ10" i="8"/>
  <c r="AZ35" i="8" s="1"/>
  <c r="BA10" i="8"/>
  <c r="BA35" i="8" s="1"/>
  <c r="BB10" i="8"/>
  <c r="BB35" i="8" s="1"/>
  <c r="BC10" i="8"/>
  <c r="BC35" i="8" s="1"/>
  <c r="BD10" i="8"/>
  <c r="BD35" i="8" s="1"/>
  <c r="BE10" i="8"/>
  <c r="BE35" i="8" s="1"/>
  <c r="BF10" i="8"/>
  <c r="BF35" i="8" s="1"/>
  <c r="BG10" i="8"/>
  <c r="BG35" i="8" s="1"/>
  <c r="BH10" i="8"/>
  <c r="BH35" i="8" s="1"/>
  <c r="BI10" i="8"/>
  <c r="BI35" i="8" s="1"/>
  <c r="BJ10" i="8"/>
  <c r="BJ35" i="8" s="1"/>
  <c r="BK10" i="8"/>
  <c r="BK35" i="8" s="1"/>
  <c r="BL10" i="8"/>
  <c r="BL35" i="8" s="1"/>
  <c r="BM10" i="8"/>
  <c r="BM35" i="8" s="1"/>
  <c r="BN10" i="8"/>
  <c r="BN35" i="8" s="1"/>
  <c r="BO10" i="8"/>
  <c r="BO35" i="8" s="1"/>
  <c r="BP10" i="8"/>
  <c r="BP35" i="8" s="1"/>
  <c r="BQ10" i="8"/>
  <c r="BQ35" i="8" s="1"/>
  <c r="BR10" i="8"/>
  <c r="BR35" i="8" s="1"/>
  <c r="BS10" i="8"/>
  <c r="BS35" i="8" s="1"/>
  <c r="BT10" i="8"/>
  <c r="BT35" i="8" s="1"/>
  <c r="BU10" i="8"/>
  <c r="BU35" i="8" s="1"/>
  <c r="BV10" i="8"/>
  <c r="BV35" i="8" s="1"/>
  <c r="BW10" i="8"/>
  <c r="BW35" i="8" s="1"/>
  <c r="BX10" i="8"/>
  <c r="BX35" i="8" s="1"/>
  <c r="BY10" i="8"/>
  <c r="BY35" i="8" s="1"/>
  <c r="BZ10" i="8"/>
  <c r="BZ35" i="8" s="1"/>
  <c r="CA10" i="8"/>
  <c r="CA35" i="8" s="1"/>
  <c r="CB10" i="8"/>
  <c r="CB35" i="8" s="1"/>
  <c r="CC10" i="8"/>
  <c r="CC35" i="8" s="1"/>
  <c r="CD10" i="8"/>
  <c r="CD35" i="8" s="1"/>
  <c r="CE10" i="8"/>
  <c r="CE35" i="8" s="1"/>
  <c r="CF10" i="8"/>
  <c r="CF35" i="8" s="1"/>
  <c r="CG10" i="8"/>
  <c r="CG35" i="8" s="1"/>
  <c r="CH10" i="8"/>
  <c r="CH35" i="8" s="1"/>
  <c r="CI10" i="8"/>
  <c r="CI35" i="8" s="1"/>
  <c r="CJ10" i="8"/>
  <c r="CJ35" i="8" s="1"/>
  <c r="CK10" i="8"/>
  <c r="CK35" i="8" s="1"/>
  <c r="CL10" i="8"/>
  <c r="CL35" i="8" s="1"/>
  <c r="CM10" i="8"/>
  <c r="CM35" i="8" s="1"/>
  <c r="CN10" i="8"/>
  <c r="CN35" i="8" s="1"/>
  <c r="CO10" i="8"/>
  <c r="CO35" i="8" s="1"/>
  <c r="CP10" i="8"/>
  <c r="CP35" i="8" s="1"/>
  <c r="AW10" i="8"/>
  <c r="AW35" i="8" s="1"/>
  <c r="AB9" i="8"/>
  <c r="AB34" i="8" s="1"/>
  <c r="AC9" i="8"/>
  <c r="AC34" i="8" s="1"/>
  <c r="AD9" i="8"/>
  <c r="AD34" i="8" s="1"/>
  <c r="AE9" i="8"/>
  <c r="AE34" i="8" s="1"/>
  <c r="AF9" i="8"/>
  <c r="AF34" i="8" s="1"/>
  <c r="AG9" i="8"/>
  <c r="AG34" i="8" s="1"/>
  <c r="AH9" i="8"/>
  <c r="AH34" i="8" s="1"/>
  <c r="AI9" i="8"/>
  <c r="AI34" i="8" s="1"/>
  <c r="AJ9" i="8"/>
  <c r="AJ34" i="8" s="1"/>
  <c r="AK9" i="8"/>
  <c r="AK34" i="8" s="1"/>
  <c r="AL9" i="8"/>
  <c r="AL34" i="8" s="1"/>
  <c r="AM9" i="8"/>
  <c r="AM34" i="8" s="1"/>
  <c r="AN9" i="8"/>
  <c r="AN34" i="8" s="1"/>
  <c r="AO9" i="8"/>
  <c r="AO34" i="8" s="1"/>
  <c r="AP9" i="8"/>
  <c r="AP34" i="8" s="1"/>
  <c r="AQ9" i="8"/>
  <c r="AQ34" i="8" s="1"/>
  <c r="AR9" i="8"/>
  <c r="AR34" i="8" s="1"/>
  <c r="AS9" i="8"/>
  <c r="AS34" i="8" s="1"/>
  <c r="AT9" i="8"/>
  <c r="AT34" i="8" s="1"/>
  <c r="AU9" i="8"/>
  <c r="AU34" i="8" s="1"/>
  <c r="AV9" i="8"/>
  <c r="AV34" i="8" s="1"/>
  <c r="AW9" i="8"/>
  <c r="AW34" i="8" s="1"/>
  <c r="AX9" i="8"/>
  <c r="AX34" i="8" s="1"/>
  <c r="AY9" i="8"/>
  <c r="AY34" i="8" s="1"/>
  <c r="AZ9" i="8"/>
  <c r="AZ34" i="8" s="1"/>
  <c r="BA9" i="8"/>
  <c r="BA34" i="8" s="1"/>
  <c r="BB9" i="8"/>
  <c r="BB34" i="8" s="1"/>
  <c r="BC9" i="8"/>
  <c r="BC34" i="8" s="1"/>
  <c r="BD9" i="8"/>
  <c r="BD34" i="8" s="1"/>
  <c r="BE9" i="8"/>
  <c r="BE34" i="8" s="1"/>
  <c r="BF9" i="8"/>
  <c r="BF34" i="8" s="1"/>
  <c r="BG9" i="8"/>
  <c r="BG34" i="8" s="1"/>
  <c r="BH9" i="8"/>
  <c r="BH34" i="8" s="1"/>
  <c r="BI9" i="8"/>
  <c r="BI34" i="8" s="1"/>
  <c r="BJ9" i="8"/>
  <c r="BJ34" i="8" s="1"/>
  <c r="BK9" i="8"/>
  <c r="BK34" i="8" s="1"/>
  <c r="BL9" i="8"/>
  <c r="BL34" i="8" s="1"/>
  <c r="BM9" i="8"/>
  <c r="BM34" i="8" s="1"/>
  <c r="BN9" i="8"/>
  <c r="BN34" i="8" s="1"/>
  <c r="BO9" i="8"/>
  <c r="BO34" i="8" s="1"/>
  <c r="BP9" i="8"/>
  <c r="BP34" i="8" s="1"/>
  <c r="BQ9" i="8"/>
  <c r="BQ34" i="8" s="1"/>
  <c r="BR9" i="8"/>
  <c r="BR34" i="8" s="1"/>
  <c r="BS9" i="8"/>
  <c r="BS34" i="8" s="1"/>
  <c r="BT9" i="8"/>
  <c r="BT34" i="8" s="1"/>
  <c r="BU9" i="8"/>
  <c r="BU34" i="8" s="1"/>
  <c r="BV9" i="8"/>
  <c r="BV34" i="8" s="1"/>
  <c r="BW9" i="8"/>
  <c r="BW34" i="8" s="1"/>
  <c r="BX9" i="8"/>
  <c r="BX34" i="8" s="1"/>
  <c r="BY9" i="8"/>
  <c r="BY34" i="8" s="1"/>
  <c r="BZ9" i="8"/>
  <c r="BZ34" i="8" s="1"/>
  <c r="CA9" i="8"/>
  <c r="CA34" i="8" s="1"/>
  <c r="CB9" i="8"/>
  <c r="CB34" i="8" s="1"/>
  <c r="CC9" i="8"/>
  <c r="CC34" i="8" s="1"/>
  <c r="CD9" i="8"/>
  <c r="CD34" i="8" s="1"/>
  <c r="CE9" i="8"/>
  <c r="CE34" i="8" s="1"/>
  <c r="CF9" i="8"/>
  <c r="CF34" i="8" s="1"/>
  <c r="CG9" i="8"/>
  <c r="CG34" i="8" s="1"/>
  <c r="CH9" i="8"/>
  <c r="CH34" i="8" s="1"/>
  <c r="CI9" i="8"/>
  <c r="CI34" i="8" s="1"/>
  <c r="CJ9" i="8"/>
  <c r="CJ34" i="8" s="1"/>
  <c r="CK9" i="8"/>
  <c r="CK34" i="8" s="1"/>
  <c r="CL9" i="8"/>
  <c r="CL34" i="8" s="1"/>
  <c r="CM9" i="8"/>
  <c r="CM34" i="8" s="1"/>
  <c r="CN9" i="8"/>
  <c r="CN34" i="8" s="1"/>
  <c r="CO9" i="8"/>
  <c r="CO34" i="8" s="1"/>
  <c r="CP9" i="8"/>
  <c r="CP34" i="8" s="1"/>
  <c r="AA9" i="8"/>
  <c r="AA34" i="8" s="1"/>
  <c r="F8" i="8"/>
  <c r="F33" i="8" s="1"/>
  <c r="G8" i="8"/>
  <c r="G33" i="8" s="1"/>
  <c r="H8" i="8"/>
  <c r="H33" i="8" s="1"/>
  <c r="I8" i="8"/>
  <c r="I33" i="8" s="1"/>
  <c r="J8" i="8"/>
  <c r="J33" i="8" s="1"/>
  <c r="K8" i="8"/>
  <c r="K33" i="8" s="1"/>
  <c r="L8" i="8"/>
  <c r="L33" i="8" s="1"/>
  <c r="M8" i="8"/>
  <c r="M33" i="8" s="1"/>
  <c r="N8" i="8"/>
  <c r="N33" i="8" s="1"/>
  <c r="O8" i="8"/>
  <c r="O33" i="8" s="1"/>
  <c r="P8" i="8"/>
  <c r="P33" i="8" s="1"/>
  <c r="Q8" i="8"/>
  <c r="Q33" i="8" s="1"/>
  <c r="R8" i="8"/>
  <c r="R33" i="8" s="1"/>
  <c r="S8" i="8"/>
  <c r="S33" i="8" s="1"/>
  <c r="T8" i="8"/>
  <c r="T33" i="8" s="1"/>
  <c r="U8" i="8"/>
  <c r="U33" i="8" s="1"/>
  <c r="V8" i="8"/>
  <c r="V33" i="8" s="1"/>
  <c r="W8" i="8"/>
  <c r="W33" i="8" s="1"/>
  <c r="X8" i="8"/>
  <c r="X33" i="8" s="1"/>
  <c r="Y8" i="8"/>
  <c r="Y33" i="8" s="1"/>
  <c r="Z8" i="8"/>
  <c r="Z33" i="8" s="1"/>
  <c r="AA8" i="8"/>
  <c r="AA33" i="8" s="1"/>
  <c r="AB8" i="8"/>
  <c r="AB33" i="8" s="1"/>
  <c r="AC8" i="8"/>
  <c r="AC33" i="8" s="1"/>
  <c r="AD8" i="8"/>
  <c r="AD33" i="8" s="1"/>
  <c r="AE8" i="8"/>
  <c r="AE33" i="8" s="1"/>
  <c r="AF8" i="8"/>
  <c r="AF33" i="8" s="1"/>
  <c r="AG8" i="8"/>
  <c r="AG33" i="8" s="1"/>
  <c r="AH8" i="8"/>
  <c r="AH33" i="8" s="1"/>
  <c r="AI8" i="8"/>
  <c r="AI33" i="8" s="1"/>
  <c r="AJ8" i="8"/>
  <c r="AJ33" i="8" s="1"/>
  <c r="AK8" i="8"/>
  <c r="AK33" i="8" s="1"/>
  <c r="AL8" i="8"/>
  <c r="AL33" i="8" s="1"/>
  <c r="AM8" i="8"/>
  <c r="AM33" i="8" s="1"/>
  <c r="AN8" i="8"/>
  <c r="AN33" i="8" s="1"/>
  <c r="AO8" i="8"/>
  <c r="AO33" i="8" s="1"/>
  <c r="AP8" i="8"/>
  <c r="AP33" i="8" s="1"/>
  <c r="AQ8" i="8"/>
  <c r="AQ33" i="8" s="1"/>
  <c r="AR8" i="8"/>
  <c r="AR33" i="8" s="1"/>
  <c r="AS8" i="8"/>
  <c r="AS33" i="8" s="1"/>
  <c r="AT8" i="8"/>
  <c r="AT33" i="8" s="1"/>
  <c r="AU8" i="8"/>
  <c r="AU33" i="8" s="1"/>
  <c r="AV8" i="8"/>
  <c r="AV33" i="8" s="1"/>
  <c r="AW8" i="8"/>
  <c r="AW33" i="8" s="1"/>
  <c r="AX8" i="8"/>
  <c r="AX33" i="8" s="1"/>
  <c r="AY8" i="8"/>
  <c r="AY33" i="8" s="1"/>
  <c r="AZ8" i="8"/>
  <c r="AZ33" i="8" s="1"/>
  <c r="BA8" i="8"/>
  <c r="BA33" i="8" s="1"/>
  <c r="BB8" i="8"/>
  <c r="BB33" i="8" s="1"/>
  <c r="BC8" i="8"/>
  <c r="BC33" i="8" s="1"/>
  <c r="BD8" i="8"/>
  <c r="BD33" i="8" s="1"/>
  <c r="BE8" i="8"/>
  <c r="BE33" i="8" s="1"/>
  <c r="BF8" i="8"/>
  <c r="BF33" i="8" s="1"/>
  <c r="BG8" i="8"/>
  <c r="BG33" i="8" s="1"/>
  <c r="BH8" i="8"/>
  <c r="BH33" i="8" s="1"/>
  <c r="BI8" i="8"/>
  <c r="BI33" i="8" s="1"/>
  <c r="BJ8" i="8"/>
  <c r="BJ33" i="8" s="1"/>
  <c r="BK8" i="8"/>
  <c r="BK33" i="8" s="1"/>
  <c r="BL8" i="8"/>
  <c r="BL33" i="8" s="1"/>
  <c r="BM8" i="8"/>
  <c r="BM33" i="8" s="1"/>
  <c r="BN8" i="8"/>
  <c r="BN33" i="8" s="1"/>
  <c r="BO8" i="8"/>
  <c r="BO33" i="8" s="1"/>
  <c r="BP8" i="8"/>
  <c r="BP33" i="8" s="1"/>
  <c r="BQ8" i="8"/>
  <c r="BQ33" i="8" s="1"/>
  <c r="BR8" i="8"/>
  <c r="BR33" i="8" s="1"/>
  <c r="BS8" i="8"/>
  <c r="BS33" i="8" s="1"/>
  <c r="BT8" i="8"/>
  <c r="BT33" i="8" s="1"/>
  <c r="BU8" i="8"/>
  <c r="BU33" i="8" s="1"/>
  <c r="BV8" i="8"/>
  <c r="BV33" i="8" s="1"/>
  <c r="BW8" i="8"/>
  <c r="BW33" i="8" s="1"/>
  <c r="BX8" i="8"/>
  <c r="BX33" i="8" s="1"/>
  <c r="BY8" i="8"/>
  <c r="BY33" i="8" s="1"/>
  <c r="BZ8" i="8"/>
  <c r="BZ33" i="8" s="1"/>
  <c r="CA8" i="8"/>
  <c r="CA33" i="8" s="1"/>
  <c r="CB8" i="8"/>
  <c r="CB33" i="8" s="1"/>
  <c r="CC8" i="8"/>
  <c r="CC33" i="8" s="1"/>
  <c r="CD8" i="8"/>
  <c r="CD33" i="8" s="1"/>
  <c r="CE8" i="8"/>
  <c r="CE33" i="8" s="1"/>
  <c r="CF8" i="8"/>
  <c r="CF33" i="8" s="1"/>
  <c r="CG8" i="8"/>
  <c r="CG33" i="8" s="1"/>
  <c r="CH8" i="8"/>
  <c r="CH33" i="8" s="1"/>
  <c r="CI8" i="8"/>
  <c r="CI33" i="8" s="1"/>
  <c r="CJ8" i="8"/>
  <c r="CJ33" i="8" s="1"/>
  <c r="CK8" i="8"/>
  <c r="CK33" i="8" s="1"/>
  <c r="CL8" i="8"/>
  <c r="CL33" i="8" s="1"/>
  <c r="CM8" i="8"/>
  <c r="CM33" i="8" s="1"/>
  <c r="CN8" i="8"/>
  <c r="CN33" i="8" s="1"/>
  <c r="CO8" i="8"/>
  <c r="CO33" i="8" s="1"/>
  <c r="CP8" i="8"/>
  <c r="CP33" i="8" s="1"/>
  <c r="E8" i="8"/>
  <c r="E33" i="8" s="1"/>
  <c r="F21" i="9" l="1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43" i="9"/>
  <c r="F37" i="9"/>
  <c r="Z36" i="8"/>
  <c r="V36" i="8"/>
  <c r="R36" i="8"/>
  <c r="N36" i="8"/>
  <c r="J36" i="8"/>
  <c r="F36" i="8"/>
  <c r="BO36" i="8"/>
  <c r="AY36" i="8"/>
  <c r="AI36" i="8"/>
  <c r="W36" i="8"/>
  <c r="S36" i="8"/>
  <c r="O36" i="8"/>
  <c r="G36" i="8"/>
  <c r="CE36" i="8"/>
  <c r="CL36" i="8"/>
  <c r="CD36" i="8"/>
  <c r="BV36" i="8"/>
  <c r="BR36" i="8"/>
  <c r="BN36" i="8"/>
  <c r="BJ36" i="8"/>
  <c r="BF36" i="8"/>
  <c r="BB36" i="8"/>
  <c r="AX36" i="8"/>
  <c r="AT36" i="8"/>
  <c r="AP36" i="8"/>
  <c r="AL36" i="8"/>
  <c r="AH36" i="8"/>
  <c r="AD36" i="8"/>
  <c r="CP36" i="8"/>
  <c r="CH36" i="8"/>
  <c r="BZ36" i="8"/>
  <c r="CO36" i="8"/>
  <c r="CK36" i="8"/>
  <c r="BY36" i="8"/>
  <c r="BU36" i="8"/>
  <c r="BI36" i="8"/>
  <c r="BE36" i="8"/>
  <c r="CG36" i="8"/>
  <c r="BQ36" i="8"/>
  <c r="BA36" i="8"/>
  <c r="AS36" i="8"/>
  <c r="AO36" i="8"/>
  <c r="AK36" i="8"/>
  <c r="AC36" i="8"/>
  <c r="Y36" i="8"/>
  <c r="U36" i="8"/>
  <c r="Q36" i="8"/>
  <c r="M36" i="8"/>
  <c r="I36" i="8"/>
  <c r="E36" i="8"/>
  <c r="X36" i="8"/>
  <c r="T36" i="8"/>
  <c r="P36" i="8"/>
  <c r="L36" i="8"/>
  <c r="H36" i="8"/>
  <c r="K36" i="8"/>
  <c r="BM36" i="8"/>
  <c r="CA36" i="8"/>
  <c r="BK36" i="8"/>
  <c r="AU36" i="8"/>
  <c r="AE36" i="8"/>
  <c r="CC36" i="8"/>
  <c r="AW36" i="8"/>
  <c r="CJ36" i="8"/>
  <c r="CB36" i="8"/>
  <c r="BT36" i="8"/>
  <c r="BL36" i="8"/>
  <c r="BD36" i="8"/>
  <c r="AV36" i="8"/>
  <c r="AN36" i="8"/>
  <c r="AF36" i="8"/>
  <c r="CM36" i="8"/>
  <c r="BW36" i="8"/>
  <c r="BG36" i="8"/>
  <c r="AQ36" i="8"/>
  <c r="AA36" i="8"/>
  <c r="AG36" i="8"/>
  <c r="CN36" i="8"/>
  <c r="CF36" i="8"/>
  <c r="BX36" i="8"/>
  <c r="BP36" i="8"/>
  <c r="BH36" i="8"/>
  <c r="AZ36" i="8"/>
  <c r="AR36" i="8"/>
  <c r="AJ36" i="8"/>
  <c r="AB36" i="8"/>
  <c r="CI36" i="8"/>
  <c r="BS36" i="8"/>
  <c r="BC36" i="8"/>
  <c r="AM36" i="8"/>
  <c r="G62" i="8"/>
  <c r="G63" i="8" s="1"/>
  <c r="H62" i="8"/>
  <c r="H63" i="8" s="1"/>
  <c r="I62" i="8"/>
  <c r="I63" i="8" s="1"/>
  <c r="J62" i="8"/>
  <c r="K62" i="8"/>
  <c r="L62" i="8"/>
  <c r="M62" i="8"/>
  <c r="M63" i="8" s="1"/>
  <c r="N62" i="8"/>
  <c r="O62" i="8"/>
  <c r="P62" i="8"/>
  <c r="P63" i="8" s="1"/>
  <c r="Q62" i="8"/>
  <c r="R62" i="8"/>
  <c r="S62" i="8"/>
  <c r="T62" i="8"/>
  <c r="U62" i="8"/>
  <c r="U63" i="8" s="1"/>
  <c r="V62" i="8"/>
  <c r="V63" i="8" s="1"/>
  <c r="W62" i="8"/>
  <c r="X62" i="8"/>
  <c r="Y62" i="8"/>
  <c r="Y63" i="8" s="1"/>
  <c r="Z62" i="8"/>
  <c r="Z63" i="8" s="1"/>
  <c r="AA62" i="8"/>
  <c r="AA63" i="8" s="1"/>
  <c r="AB62" i="8"/>
  <c r="AC62" i="8"/>
  <c r="AD62" i="8"/>
  <c r="AD63" i="8" s="1"/>
  <c r="AE62" i="8"/>
  <c r="AE63" i="8" s="1"/>
  <c r="AF62" i="8"/>
  <c r="AG62" i="8"/>
  <c r="AH62" i="8"/>
  <c r="AI62" i="8"/>
  <c r="AJ62" i="8"/>
  <c r="AK62" i="8"/>
  <c r="AL62" i="8"/>
  <c r="AL63" i="8" s="1"/>
  <c r="AM62" i="8"/>
  <c r="AN62" i="8"/>
  <c r="AO62" i="8"/>
  <c r="AP62" i="8"/>
  <c r="AQ62" i="8"/>
  <c r="AR62" i="8"/>
  <c r="AS62" i="8"/>
  <c r="AT62" i="8"/>
  <c r="AT63" i="8" s="1"/>
  <c r="AU62" i="8"/>
  <c r="AU63" i="8" s="1"/>
  <c r="AV62" i="8"/>
  <c r="AW62" i="8"/>
  <c r="AX62" i="8"/>
  <c r="AX63" i="8" s="1"/>
  <c r="AY62" i="8"/>
  <c r="AY63" i="8" s="1"/>
  <c r="AZ62" i="8"/>
  <c r="AZ63" i="8" s="1"/>
  <c r="BA62" i="8"/>
  <c r="BA63" i="8" s="1"/>
  <c r="BB62" i="8"/>
  <c r="BC62" i="8"/>
  <c r="BD62" i="8"/>
  <c r="BD63" i="8" s="1"/>
  <c r="BE62" i="8"/>
  <c r="BE63" i="8" s="1"/>
  <c r="BF62" i="8"/>
  <c r="BF63" i="8" s="1"/>
  <c r="BG62" i="8"/>
  <c r="BG63" i="8" s="1"/>
  <c r="BH62" i="8"/>
  <c r="BI62" i="8"/>
  <c r="BJ62" i="8"/>
  <c r="BK62" i="8"/>
  <c r="BL62" i="8"/>
  <c r="BM62" i="8"/>
  <c r="BM63" i="8" s="1"/>
  <c r="BN62" i="8"/>
  <c r="BN63" i="8" s="1"/>
  <c r="BO62" i="8"/>
  <c r="BO63" i="8" s="1"/>
  <c r="BP62" i="8"/>
  <c r="BQ62" i="8"/>
  <c r="BR62" i="8"/>
  <c r="BS62" i="8"/>
  <c r="BT62" i="8"/>
  <c r="BU62" i="8"/>
  <c r="BU63" i="8" s="1"/>
  <c r="BV62" i="8"/>
  <c r="BV63" i="8" s="1"/>
  <c r="BW62" i="8"/>
  <c r="BX62" i="8"/>
  <c r="BY62" i="8"/>
  <c r="BZ62" i="8"/>
  <c r="CA62" i="8"/>
  <c r="CA63" i="8" s="1"/>
  <c r="CB62" i="8"/>
  <c r="CC62" i="8"/>
  <c r="CC63" i="8" s="1"/>
  <c r="CD62" i="8"/>
  <c r="CE62" i="8"/>
  <c r="CF62" i="8"/>
  <c r="CG62" i="8"/>
  <c r="CH62" i="8"/>
  <c r="CI62" i="8"/>
  <c r="CI63" i="8" s="1"/>
  <c r="CJ62" i="8"/>
  <c r="CK62" i="8"/>
  <c r="CK63" i="8" s="1"/>
  <c r="CL62" i="8"/>
  <c r="CM62" i="8"/>
  <c r="CM63" i="8" s="1"/>
  <c r="CN62" i="8"/>
  <c r="CO62" i="8"/>
  <c r="CP62" i="8"/>
  <c r="CP63" i="8" s="1"/>
  <c r="F62" i="8"/>
  <c r="E62" i="8"/>
  <c r="E63" i="8" s="1"/>
  <c r="M45" i="8"/>
  <c r="P45" i="8"/>
  <c r="U45" i="8"/>
  <c r="V45" i="8"/>
  <c r="Y45" i="8"/>
  <c r="Z45" i="8"/>
  <c r="AA45" i="8"/>
  <c r="AA13" i="8" s="1"/>
  <c r="AD45" i="8"/>
  <c r="AD13" i="8" s="1"/>
  <c r="AE45" i="8"/>
  <c r="AE13" i="8" s="1"/>
  <c r="AL45" i="8"/>
  <c r="AL13" i="8" s="1"/>
  <c r="AT45" i="8"/>
  <c r="AT13" i="8" s="1"/>
  <c r="AU45" i="8"/>
  <c r="AU13" i="8" s="1"/>
  <c r="AX45" i="8"/>
  <c r="AY45" i="8"/>
  <c r="AZ45" i="8"/>
  <c r="BA45" i="8"/>
  <c r="BD45" i="8"/>
  <c r="BD13" i="8" s="1"/>
  <c r="BE45" i="8"/>
  <c r="BF45" i="8"/>
  <c r="BF13" i="8" s="1"/>
  <c r="BG45" i="8"/>
  <c r="BG13" i="8" s="1"/>
  <c r="BM45" i="8"/>
  <c r="BM13" i="8" s="1"/>
  <c r="BN45" i="8"/>
  <c r="BO45" i="8"/>
  <c r="BO13" i="8" s="1"/>
  <c r="BU45" i="8"/>
  <c r="BU13" i="8" s="1"/>
  <c r="BV45" i="8"/>
  <c r="BV13" i="8" s="1"/>
  <c r="CA45" i="8"/>
  <c r="CA13" i="8" s="1"/>
  <c r="CC45" i="8"/>
  <c r="CC13" i="8" s="1"/>
  <c r="CI45" i="8"/>
  <c r="CI13" i="8" s="1"/>
  <c r="CK45" i="8"/>
  <c r="CK13" i="8" s="1"/>
  <c r="CM45" i="8"/>
  <c r="CM13" i="8" s="1"/>
  <c r="CP45" i="8"/>
  <c r="CP13" i="8" s="1"/>
  <c r="G45" i="8"/>
  <c r="H45" i="8"/>
  <c r="I45" i="8"/>
  <c r="E45" i="8"/>
  <c r="E13" i="8" s="1"/>
  <c r="E42" i="8"/>
  <c r="E60" i="8" s="1"/>
  <c r="E24" i="8"/>
  <c r="E61" i="8" s="1"/>
  <c r="BN13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Q31" i="8"/>
  <c r="Q45" i="8" s="1"/>
  <c r="R31" i="8"/>
  <c r="S31" i="8"/>
  <c r="T31" i="8"/>
  <c r="T45" i="8" s="1"/>
  <c r="U31" i="8"/>
  <c r="V31" i="8"/>
  <c r="W31" i="8"/>
  <c r="X31" i="8"/>
  <c r="X45" i="8" s="1"/>
  <c r="Y31" i="8"/>
  <c r="Z31" i="8"/>
  <c r="AA31" i="8"/>
  <c r="AB31" i="8"/>
  <c r="AB45" i="8" s="1"/>
  <c r="AC31" i="8"/>
  <c r="AC45" i="8" s="1"/>
  <c r="AC13" i="8" s="1"/>
  <c r="AD31" i="8"/>
  <c r="AE31" i="8"/>
  <c r="AF31" i="8"/>
  <c r="AF45" i="8" s="1"/>
  <c r="AG31" i="8"/>
  <c r="AG45" i="8" s="1"/>
  <c r="AH31" i="8"/>
  <c r="AH45" i="8" s="1"/>
  <c r="AI31" i="8"/>
  <c r="AJ31" i="8"/>
  <c r="AJ45" i="8" s="1"/>
  <c r="AK31" i="8"/>
  <c r="AK45" i="8" s="1"/>
  <c r="AL31" i="8"/>
  <c r="AM31" i="8"/>
  <c r="AN31" i="8"/>
  <c r="AN45" i="8" s="1"/>
  <c r="AO31" i="8"/>
  <c r="AO45" i="8" s="1"/>
  <c r="AP31" i="8"/>
  <c r="AP45" i="8" s="1"/>
  <c r="AQ31" i="8"/>
  <c r="AQ45" i="8" s="1"/>
  <c r="AR31" i="8"/>
  <c r="AR45" i="8" s="1"/>
  <c r="AS31" i="8"/>
  <c r="AS45" i="8" s="1"/>
  <c r="AT31" i="8"/>
  <c r="AU31" i="8"/>
  <c r="AV31" i="8"/>
  <c r="AV45" i="8" s="1"/>
  <c r="AW31" i="8"/>
  <c r="AW45" i="8" s="1"/>
  <c r="AX31" i="8"/>
  <c r="AY31" i="8"/>
  <c r="AZ31" i="8"/>
  <c r="BA31" i="8"/>
  <c r="BB31" i="8"/>
  <c r="BC31" i="8"/>
  <c r="BC45" i="8" s="1"/>
  <c r="BD31" i="8"/>
  <c r="BE31" i="8"/>
  <c r="BF31" i="8"/>
  <c r="BG31" i="8"/>
  <c r="BH31" i="8"/>
  <c r="BH45" i="8" s="1"/>
  <c r="BI31" i="8"/>
  <c r="BI45" i="8" s="1"/>
  <c r="BI13" i="8" s="1"/>
  <c r="BJ31" i="8"/>
  <c r="BJ45" i="8" s="1"/>
  <c r="BK31" i="8"/>
  <c r="BL31" i="8"/>
  <c r="BL45" i="8" s="1"/>
  <c r="BM31" i="8"/>
  <c r="BN31" i="8"/>
  <c r="BO31" i="8"/>
  <c r="BP31" i="8"/>
  <c r="BP45" i="8" s="1"/>
  <c r="BQ31" i="8"/>
  <c r="BQ45" i="8" s="1"/>
  <c r="BR31" i="8"/>
  <c r="BR45" i="8" s="1"/>
  <c r="BR13" i="8" s="1"/>
  <c r="BS31" i="8"/>
  <c r="BS45" i="8" s="1"/>
  <c r="BT31" i="8"/>
  <c r="BT45" i="8" s="1"/>
  <c r="BU31" i="8"/>
  <c r="BV31" i="8"/>
  <c r="BW31" i="8"/>
  <c r="BX31" i="8"/>
  <c r="BX45" i="8" s="1"/>
  <c r="BY31" i="8"/>
  <c r="BY45" i="8" s="1"/>
  <c r="BZ31" i="8"/>
  <c r="BZ45" i="8" s="1"/>
  <c r="BZ13" i="8" s="1"/>
  <c r="CA31" i="8"/>
  <c r="CB31" i="8"/>
  <c r="CB45" i="8" s="1"/>
  <c r="CC31" i="8"/>
  <c r="CD31" i="8"/>
  <c r="CD45" i="8" s="1"/>
  <c r="CD13" i="8" s="1"/>
  <c r="CE31" i="8"/>
  <c r="CE45" i="8" s="1"/>
  <c r="CF31" i="8"/>
  <c r="CF45" i="8" s="1"/>
  <c r="CG31" i="8"/>
  <c r="CG45" i="8" s="1"/>
  <c r="CH31" i="8"/>
  <c r="CH45" i="8" s="1"/>
  <c r="CH13" i="8" s="1"/>
  <c r="CI31" i="8"/>
  <c r="CJ31" i="8"/>
  <c r="CJ45" i="8" s="1"/>
  <c r="CK31" i="8"/>
  <c r="CL31" i="8"/>
  <c r="CL45" i="8" s="1"/>
  <c r="CL13" i="8" s="1"/>
  <c r="CM31" i="8"/>
  <c r="CN31" i="8"/>
  <c r="CN45" i="8" s="1"/>
  <c r="CO31" i="8"/>
  <c r="CO45" i="8" s="1"/>
  <c r="CP31" i="8"/>
  <c r="G24" i="9" l="1"/>
  <c r="G50" i="9"/>
  <c r="H21" i="9"/>
  <c r="H57" i="9" s="1"/>
  <c r="G38" i="9"/>
  <c r="F45" i="9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38" i="8"/>
  <c r="U13" i="8"/>
  <c r="AQ38" i="8"/>
  <c r="CJ38" i="8"/>
  <c r="AF38" i="8"/>
  <c r="BP38" i="8"/>
  <c r="CN38" i="8"/>
  <c r="CF38" i="8"/>
  <c r="BX38" i="8"/>
  <c r="BT38" i="8"/>
  <c r="BH38" i="8"/>
  <c r="BD38" i="8"/>
  <c r="AZ38" i="8"/>
  <c r="AV38" i="8"/>
  <c r="AR38" i="8"/>
  <c r="AJ38" i="8"/>
  <c r="AB38" i="8"/>
  <c r="AX13" i="8"/>
  <c r="AW38" i="8"/>
  <c r="CK38" i="8"/>
  <c r="BU38" i="8"/>
  <c r="BE38" i="8"/>
  <c r="AS38" i="8"/>
  <c r="AO38" i="8"/>
  <c r="AK38" i="8"/>
  <c r="AG38" i="8"/>
  <c r="AC38" i="8"/>
  <c r="Y38" i="8"/>
  <c r="U38" i="8"/>
  <c r="Q38" i="8"/>
  <c r="AL38" i="8"/>
  <c r="V13" i="8"/>
  <c r="CP38" i="8"/>
  <c r="CL38" i="8"/>
  <c r="CH38" i="8"/>
  <c r="CD38" i="8"/>
  <c r="BZ38" i="8"/>
  <c r="BV38" i="8"/>
  <c r="BR38" i="8"/>
  <c r="BN38" i="8"/>
  <c r="BJ38" i="8"/>
  <c r="BF38" i="8"/>
  <c r="BB38" i="8"/>
  <c r="AX38" i="8"/>
  <c r="AT38" i="8"/>
  <c r="AD38" i="8"/>
  <c r="V38" i="8"/>
  <c r="AH38" i="8"/>
  <c r="CM38" i="8"/>
  <c r="CA38" i="8"/>
  <c r="BG38" i="8"/>
  <c r="AY13" i="8"/>
  <c r="AU38" i="8"/>
  <c r="AE38" i="8"/>
  <c r="AA38" i="8"/>
  <c r="W38" i="8"/>
  <c r="CO13" i="8"/>
  <c r="CG13" i="8"/>
  <c r="BY13" i="8"/>
  <c r="BQ13" i="8"/>
  <c r="BJ13" i="8"/>
  <c r="AP13" i="8"/>
  <c r="AH13" i="8"/>
  <c r="CN13" i="8"/>
  <c r="CJ13" i="8"/>
  <c r="CF13" i="8"/>
  <c r="CB13" i="8"/>
  <c r="BX13" i="8"/>
  <c r="BT13" i="8"/>
  <c r="BP13" i="8"/>
  <c r="BL13" i="8"/>
  <c r="BH13" i="8"/>
  <c r="AN13" i="8"/>
  <c r="AF13" i="8"/>
  <c r="AB13" i="8"/>
  <c r="CE13" i="8"/>
  <c r="BW38" i="8"/>
  <c r="BW45" i="8"/>
  <c r="BS13" i="8"/>
  <c r="BK45" i="8"/>
  <c r="BK38" i="8"/>
  <c r="BC13" i="8"/>
  <c r="AQ13" i="8"/>
  <c r="AM45" i="8"/>
  <c r="AM13" i="8" s="1"/>
  <c r="AM38" i="8"/>
  <c r="AI38" i="8"/>
  <c r="AI45" i="8"/>
  <c r="AI13" i="8" s="1"/>
  <c r="S38" i="8"/>
  <c r="S45" i="8"/>
  <c r="S13" i="8" s="1"/>
  <c r="AR13" i="8"/>
  <c r="AJ13" i="8"/>
  <c r="Z38" i="8"/>
  <c r="R38" i="8"/>
  <c r="BE13" i="8"/>
  <c r="R45" i="8"/>
  <c r="R13" i="8" s="1"/>
  <c r="AV13" i="8"/>
  <c r="CI38" i="8"/>
  <c r="CE38" i="8"/>
  <c r="BS38" i="8"/>
  <c r="BO38" i="8"/>
  <c r="BC38" i="8"/>
  <c r="AY38" i="8"/>
  <c r="CO38" i="8"/>
  <c r="CG38" i="8"/>
  <c r="CC38" i="8"/>
  <c r="BY38" i="8"/>
  <c r="BQ38" i="8"/>
  <c r="BM38" i="8"/>
  <c r="BI38" i="8"/>
  <c r="BA38" i="8"/>
  <c r="AK13" i="8"/>
  <c r="BB45" i="8"/>
  <c r="W45" i="8"/>
  <c r="W13" i="8" s="1"/>
  <c r="AZ13" i="8"/>
  <c r="AN38" i="8"/>
  <c r="X38" i="8"/>
  <c r="T13" i="8"/>
  <c r="AG13" i="8"/>
  <c r="CB38" i="8"/>
  <c r="BL38" i="8"/>
  <c r="X13" i="8"/>
  <c r="T38" i="8"/>
  <c r="Z13" i="8"/>
  <c r="BA13" i="8"/>
  <c r="AW13" i="8"/>
  <c r="AS13" i="8"/>
  <c r="AO13" i="8"/>
  <c r="Y13" i="8"/>
  <c r="Q13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H50" i="9" l="1"/>
  <c r="I21" i="9"/>
  <c r="I57" i="9" s="1"/>
  <c r="I20" i="9"/>
  <c r="I24" i="9" s="1"/>
  <c r="H46" i="9"/>
  <c r="E56" i="9"/>
  <c r="E59" i="9" s="1"/>
  <c r="E60" i="9"/>
  <c r="F47" i="9"/>
  <c r="F48" i="9" s="1"/>
  <c r="G45" i="9"/>
  <c r="G43" i="9"/>
  <c r="G28" i="9"/>
  <c r="H26" i="9"/>
  <c r="H40" i="9" s="1"/>
  <c r="H38" i="9"/>
  <c r="H37" i="9"/>
  <c r="E26" i="7"/>
  <c r="E25" i="7" s="1"/>
  <c r="BW13" i="8"/>
  <c r="BB13" i="8"/>
  <c r="BK13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F25" i="7"/>
  <c r="G24" i="7" s="1"/>
  <c r="E24" i="7"/>
  <c r="I26" i="7"/>
  <c r="E27" i="7"/>
  <c r="F24" i="7"/>
  <c r="F26" i="7"/>
  <c r="J26" i="7"/>
  <c r="N26" i="7"/>
  <c r="G26" i="7"/>
  <c r="K26" i="7"/>
  <c r="O26" i="7"/>
  <c r="M26" i="7"/>
  <c r="H26" i="7"/>
  <c r="L26" i="7"/>
  <c r="P26" i="7"/>
  <c r="I50" i="9" l="1"/>
  <c r="J21" i="9"/>
  <c r="J57" i="9" s="1"/>
  <c r="J20" i="9"/>
  <c r="J24" i="9" s="1"/>
  <c r="I46" i="9"/>
  <c r="H28" i="9"/>
  <c r="I26" i="9"/>
  <c r="I40" i="9" s="1"/>
  <c r="I38" i="9"/>
  <c r="H45" i="9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F32" i="7"/>
  <c r="J50" i="9" l="1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K50" i="9" l="1"/>
  <c r="L21" i="9"/>
  <c r="L57" i="9" s="1"/>
  <c r="K46" i="9"/>
  <c r="L20" i="9"/>
  <c r="L24" i="9" s="1"/>
  <c r="I47" i="9"/>
  <c r="I48" i="9" s="1"/>
  <c r="K38" i="9"/>
  <c r="J45" i="9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24" i="7"/>
  <c r="F47" i="7"/>
  <c r="F43" i="7"/>
  <c r="F46" i="7" s="1"/>
  <c r="L50" i="9" l="1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M50" i="9" l="1"/>
  <c r="N21" i="9"/>
  <c r="N57" i="9" s="1"/>
  <c r="L28" i="9"/>
  <c r="M26" i="9"/>
  <c r="M40" i="9" s="1"/>
  <c r="M38" i="9"/>
  <c r="L45" i="9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J32" i="7"/>
  <c r="K24" i="7"/>
  <c r="N50" i="9" l="1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9" i="7"/>
  <c r="J40" i="7" s="1"/>
  <c r="J34" i="7"/>
  <c r="J35" i="7" s="1"/>
  <c r="O46" i="9" l="1"/>
  <c r="O50" i="9"/>
  <c r="M47" i="9"/>
  <c r="M48" i="9" s="1"/>
  <c r="M52" i="9" s="1"/>
  <c r="M53" i="9" s="1"/>
  <c r="L60" i="9"/>
  <c r="L56" i="9"/>
  <c r="L59" i="9" s="1"/>
  <c r="O38" i="9"/>
  <c r="N45" i="9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L19" i="7"/>
  <c r="M17" i="7"/>
  <c r="M27" i="7" s="1"/>
  <c r="M24" i="7"/>
  <c r="O45" i="9" l="1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N60" i="9" l="1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N32" i="7"/>
  <c r="O24" i="7"/>
  <c r="M34" i="7"/>
  <c r="M35" i="7" s="1"/>
  <c r="O60" i="9" l="1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O19" i="7"/>
  <c r="O32" i="7"/>
  <c r="P17" i="7"/>
  <c r="P27" i="7" s="1"/>
  <c r="P24" i="7"/>
  <c r="O34" i="7" l="1"/>
  <c r="O35" i="7" s="1"/>
  <c r="N43" i="7"/>
  <c r="N46" i="7" s="1"/>
  <c r="N47" i="7"/>
  <c r="P32" i="7"/>
  <c r="P19" i="7"/>
  <c r="N39" i="7"/>
  <c r="N40" i="7" s="1"/>
  <c r="O47" i="7" l="1"/>
  <c r="O43" i="7"/>
  <c r="O46" i="7" s="1"/>
  <c r="P34" i="7"/>
  <c r="P35" i="7" s="1"/>
  <c r="O39" i="7"/>
  <c r="O40" i="7" s="1"/>
  <c r="P43" i="7" l="1"/>
  <c r="P46" i="7" s="1"/>
  <c r="P47" i="7"/>
  <c r="P39" i="7"/>
  <c r="P40" i="7" s="1"/>
  <c r="D36" i="8"/>
  <c r="P31" i="8"/>
  <c r="O31" i="8"/>
  <c r="O45" i="8" s="1"/>
  <c r="N31" i="8"/>
  <c r="M31" i="8"/>
  <c r="L31" i="8"/>
  <c r="K31" i="8"/>
  <c r="K45" i="8" s="1"/>
  <c r="J31" i="8"/>
  <c r="I31" i="8"/>
  <c r="H31" i="8"/>
  <c r="H38" i="8" s="1"/>
  <c r="G31" i="8"/>
  <c r="G38" i="8" s="1"/>
  <c r="F31" i="8"/>
  <c r="E31" i="8"/>
  <c r="D31" i="8"/>
  <c r="D40" i="8"/>
  <c r="E30" i="8"/>
  <c r="E43" i="8" s="1"/>
  <c r="P22" i="8"/>
  <c r="O22" i="8"/>
  <c r="N22" i="8"/>
  <c r="M22" i="8"/>
  <c r="L22" i="8"/>
  <c r="K22" i="8"/>
  <c r="J22" i="8"/>
  <c r="I22" i="8"/>
  <c r="H22" i="8"/>
  <c r="G22" i="8"/>
  <c r="F22" i="8"/>
  <c r="E22" i="8"/>
  <c r="E23" i="8" s="1"/>
  <c r="E46" i="8" s="1"/>
  <c r="D22" i="8"/>
  <c r="F38" i="8" l="1"/>
  <c r="F45" i="8"/>
  <c r="F13" i="8" s="1"/>
  <c r="J38" i="8"/>
  <c r="J45" i="8"/>
  <c r="J13" i="8" s="1"/>
  <c r="N38" i="8"/>
  <c r="N45" i="8"/>
  <c r="N13" i="8" s="1"/>
  <c r="E26" i="8"/>
  <c r="F24" i="8"/>
  <c r="F61" i="8" s="1"/>
  <c r="L38" i="8"/>
  <c r="L45" i="8"/>
  <c r="L13" i="8" s="1"/>
  <c r="P38" i="8"/>
  <c r="K38" i="8"/>
  <c r="O38" i="8"/>
  <c r="E38" i="8"/>
  <c r="E39" i="8" s="1"/>
  <c r="F42" i="8" s="1"/>
  <c r="F60" i="8" s="1"/>
  <c r="F63" i="8" s="1"/>
  <c r="I38" i="8"/>
  <c r="M38" i="8"/>
  <c r="G13" i="8"/>
  <c r="K13" i="8"/>
  <c r="O13" i="8"/>
  <c r="H13" i="8"/>
  <c r="P13" i="8"/>
  <c r="I13" i="8"/>
  <c r="M13" i="8"/>
  <c r="E50" i="8"/>
  <c r="E57" i="8" s="1"/>
  <c r="F23" i="8"/>
  <c r="F26" i="8" l="1"/>
  <c r="G24" i="8"/>
  <c r="G61" i="8" s="1"/>
  <c r="G23" i="8"/>
  <c r="F50" i="8"/>
  <c r="G26" i="8" l="1"/>
  <c r="H24" i="8"/>
  <c r="H61" i="8" s="1"/>
  <c r="G50" i="8"/>
  <c r="H23" i="8"/>
  <c r="H26" i="8" l="1"/>
  <c r="I24" i="8"/>
  <c r="I61" i="8" s="1"/>
  <c r="H50" i="8"/>
  <c r="I23" i="8"/>
  <c r="I26" i="8" l="1"/>
  <c r="J24" i="8"/>
  <c r="J61" i="8" s="1"/>
  <c r="J23" i="8"/>
  <c r="I50" i="8"/>
  <c r="D21" i="5"/>
  <c r="J26" i="8" l="1"/>
  <c r="K24" i="8"/>
  <c r="K61" i="8" s="1"/>
  <c r="K23" i="8"/>
  <c r="J50" i="8"/>
  <c r="F33" i="4"/>
  <c r="G33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G31" i="4" s="1"/>
  <c r="F32" i="4"/>
  <c r="G32" i="4" s="1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4" i="4"/>
  <c r="G4" i="4" s="1"/>
  <c r="K26" i="8" l="1"/>
  <c r="L24" i="8"/>
  <c r="L61" i="8" s="1"/>
  <c r="L23" i="8"/>
  <c r="K50" i="8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4" i="3"/>
  <c r="L26" i="8" l="1"/>
  <c r="M24" i="8"/>
  <c r="M61" i="8" s="1"/>
  <c r="L50" i="8"/>
  <c r="M23" i="8"/>
  <c r="P4" i="3"/>
  <c r="O4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L5" i="3"/>
  <c r="M4" i="3"/>
  <c r="L4" i="3"/>
  <c r="M26" i="8" l="1"/>
  <c r="N24" i="8"/>
  <c r="N61" i="8" s="1"/>
  <c r="N23" i="8"/>
  <c r="M50" i="8"/>
  <c r="I5" i="3"/>
  <c r="O5" i="3" s="1"/>
  <c r="P5" i="3"/>
  <c r="S5" i="3"/>
  <c r="K35" i="3"/>
  <c r="M35" i="3"/>
  <c r="N4" i="3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N26" i="8" l="1"/>
  <c r="O24" i="8"/>
  <c r="O61" i="8" s="1"/>
  <c r="I6" i="3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X4" i="2"/>
  <c r="O23" i="8"/>
  <c r="N50" i="8"/>
  <c r="P6" i="3"/>
  <c r="S35" i="3"/>
  <c r="N5" i="3"/>
  <c r="I4" i="2"/>
  <c r="J4" i="2"/>
  <c r="S4" i="2" s="1"/>
  <c r="N35" i="2"/>
  <c r="Q5" i="2"/>
  <c r="J35" i="1"/>
  <c r="K28" i="1"/>
  <c r="L28" i="1"/>
  <c r="V28" i="1" s="1"/>
  <c r="K29" i="1"/>
  <c r="L29" i="1"/>
  <c r="V29" i="1" s="1"/>
  <c r="K30" i="1"/>
  <c r="L30" i="1"/>
  <c r="V30" i="1" s="1"/>
  <c r="K31" i="1"/>
  <c r="L31" i="1"/>
  <c r="V31" i="1" s="1"/>
  <c r="K32" i="1"/>
  <c r="L32" i="1"/>
  <c r="V32" i="1" s="1"/>
  <c r="K33" i="1"/>
  <c r="L33" i="1"/>
  <c r="K8" i="1"/>
  <c r="L8" i="1"/>
  <c r="V8" i="1" s="1"/>
  <c r="K9" i="1"/>
  <c r="L9" i="1"/>
  <c r="K10" i="1"/>
  <c r="L10" i="1"/>
  <c r="V10" i="1" s="1"/>
  <c r="K11" i="1"/>
  <c r="L11" i="1"/>
  <c r="K12" i="1"/>
  <c r="L12" i="1"/>
  <c r="V12" i="1" s="1"/>
  <c r="K13" i="1"/>
  <c r="L13" i="1"/>
  <c r="V13" i="1" s="1"/>
  <c r="K14" i="1"/>
  <c r="L14" i="1"/>
  <c r="V14" i="1" s="1"/>
  <c r="K15" i="1"/>
  <c r="L15" i="1"/>
  <c r="V15" i="1" s="1"/>
  <c r="K16" i="1"/>
  <c r="L16" i="1"/>
  <c r="V16" i="1" s="1"/>
  <c r="K17" i="1"/>
  <c r="L17" i="1"/>
  <c r="K18" i="1"/>
  <c r="L18" i="1"/>
  <c r="V18" i="1" s="1"/>
  <c r="K19" i="1"/>
  <c r="L19" i="1"/>
  <c r="K20" i="1"/>
  <c r="L20" i="1"/>
  <c r="V20" i="1" s="1"/>
  <c r="K21" i="1"/>
  <c r="L21" i="1"/>
  <c r="V21" i="1" s="1"/>
  <c r="K22" i="1"/>
  <c r="L22" i="1"/>
  <c r="V22" i="1" s="1"/>
  <c r="K23" i="1"/>
  <c r="L23" i="1"/>
  <c r="V23" i="1" s="1"/>
  <c r="K24" i="1"/>
  <c r="L24" i="1"/>
  <c r="V24" i="1" s="1"/>
  <c r="K25" i="1"/>
  <c r="L25" i="1"/>
  <c r="K26" i="1"/>
  <c r="L26" i="1"/>
  <c r="V26" i="1" s="1"/>
  <c r="K27" i="1"/>
  <c r="L27" i="1"/>
  <c r="K7" i="1"/>
  <c r="L7" i="1"/>
  <c r="K6" i="1"/>
  <c r="L6" i="1"/>
  <c r="V6" i="1" s="1"/>
  <c r="K5" i="1"/>
  <c r="L5" i="1"/>
  <c r="V5" i="1" s="1"/>
  <c r="L4" i="1"/>
  <c r="V4" i="1" s="1"/>
  <c r="K4" i="1"/>
  <c r="O26" i="8" l="1"/>
  <c r="P24" i="8"/>
  <c r="P61" i="8" s="1"/>
  <c r="O6" i="3"/>
  <c r="O50" i="8"/>
  <c r="P23" i="8"/>
  <c r="O4" i="1"/>
  <c r="I4" i="1" s="1"/>
  <c r="H4" i="1" s="1"/>
  <c r="N4" i="1" s="1"/>
  <c r="S4" i="1" s="1"/>
  <c r="P7" i="3"/>
  <c r="O7" i="3"/>
  <c r="N6" i="3"/>
  <c r="P4" i="2"/>
  <c r="U4" i="2" s="1"/>
  <c r="R4" i="2"/>
  <c r="O4" i="2"/>
  <c r="T4" i="2" s="1"/>
  <c r="W4" i="2"/>
  <c r="Z4" i="2" s="1"/>
  <c r="V4" i="2"/>
  <c r="Y4" i="2" s="1"/>
  <c r="X35" i="2"/>
  <c r="Q6" i="2"/>
  <c r="K5" i="2"/>
  <c r="V33" i="1"/>
  <c r="V25" i="1"/>
  <c r="V17" i="1"/>
  <c r="V9" i="1"/>
  <c r="L35" i="1"/>
  <c r="Q4" i="1"/>
  <c r="U4" i="1" s="1"/>
  <c r="X4" i="1" s="1"/>
  <c r="V27" i="1"/>
  <c r="V19" i="1"/>
  <c r="V11" i="1"/>
  <c r="V7" i="1"/>
  <c r="V35" i="1" s="1"/>
  <c r="O5" i="1"/>
  <c r="G4" i="1"/>
  <c r="M4" i="1" s="1"/>
  <c r="R4" i="1" s="1"/>
  <c r="P4" i="1"/>
  <c r="T4" i="1" s="1"/>
  <c r="W4" i="1" s="1"/>
  <c r="P26" i="8" l="1"/>
  <c r="Q24" i="8"/>
  <c r="Q61" i="8" s="1"/>
  <c r="P50" i="8"/>
  <c r="Q23" i="8"/>
  <c r="P8" i="3"/>
  <c r="O8" i="3"/>
  <c r="N7" i="3"/>
  <c r="Q4" i="3"/>
  <c r="R4" i="3"/>
  <c r="J5" i="2"/>
  <c r="S5" i="2" s="1"/>
  <c r="I5" i="2"/>
  <c r="K6" i="2"/>
  <c r="Q7" i="2"/>
  <c r="I5" i="1"/>
  <c r="O6" i="1"/>
  <c r="Q26" i="8" l="1"/>
  <c r="R24" i="8"/>
  <c r="R61" i="8" s="1"/>
  <c r="R23" i="8"/>
  <c r="Q50" i="8"/>
  <c r="P9" i="3"/>
  <c r="O9" i="3"/>
  <c r="T4" i="3"/>
  <c r="N8" i="3"/>
  <c r="R5" i="3"/>
  <c r="U5" i="3" s="1"/>
  <c r="U4" i="3"/>
  <c r="R5" i="2"/>
  <c r="O5" i="2"/>
  <c r="T5" i="2" s="1"/>
  <c r="P5" i="2"/>
  <c r="U5" i="2" s="1"/>
  <c r="W5" i="2"/>
  <c r="K7" i="2"/>
  <c r="Q8" i="2"/>
  <c r="I6" i="2"/>
  <c r="J6" i="2"/>
  <c r="S6" i="2" s="1"/>
  <c r="V5" i="2"/>
  <c r="I6" i="1"/>
  <c r="O7" i="1"/>
  <c r="H5" i="1"/>
  <c r="G5" i="1"/>
  <c r="R26" i="8" l="1"/>
  <c r="S24" i="8"/>
  <c r="S61" i="8" s="1"/>
  <c r="R50" i="8"/>
  <c r="S23" i="8"/>
  <c r="P10" i="3"/>
  <c r="O10" i="3"/>
  <c r="R6" i="3"/>
  <c r="U6" i="3" s="1"/>
  <c r="N9" i="3"/>
  <c r="Q6" i="3"/>
  <c r="T6" i="3" s="1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I7" i="1"/>
  <c r="O8" i="1"/>
  <c r="G6" i="1"/>
  <c r="H6" i="1"/>
  <c r="M5" i="1"/>
  <c r="R5" i="1" s="1"/>
  <c r="P5" i="1"/>
  <c r="T5" i="1" s="1"/>
  <c r="N5" i="1"/>
  <c r="S5" i="1" s="1"/>
  <c r="Q5" i="1"/>
  <c r="U5" i="1" s="1"/>
  <c r="S26" i="8" l="1"/>
  <c r="T24" i="8"/>
  <c r="T61" i="8" s="1"/>
  <c r="S50" i="8"/>
  <c r="T23" i="8"/>
  <c r="P11" i="3"/>
  <c r="O11" i="3"/>
  <c r="N10" i="3"/>
  <c r="Q7" i="3"/>
  <c r="R7" i="3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W5" i="1"/>
  <c r="I8" i="1"/>
  <c r="O9" i="1"/>
  <c r="H7" i="1"/>
  <c r="G7" i="1"/>
  <c r="X5" i="1"/>
  <c r="N6" i="1"/>
  <c r="S6" i="1" s="1"/>
  <c r="Q6" i="1"/>
  <c r="U6" i="1" s="1"/>
  <c r="X6" i="1" s="1"/>
  <c r="M6" i="1"/>
  <c r="R6" i="1" s="1"/>
  <c r="P6" i="1"/>
  <c r="T6" i="1" s="1"/>
  <c r="W6" i="1" s="1"/>
  <c r="T26" i="8" l="1"/>
  <c r="U24" i="8"/>
  <c r="U61" i="8" s="1"/>
  <c r="T50" i="8"/>
  <c r="U23" i="8"/>
  <c r="P12" i="3"/>
  <c r="O12" i="3"/>
  <c r="U7" i="3"/>
  <c r="T7" i="3"/>
  <c r="R8" i="3"/>
  <c r="U8" i="3" s="1"/>
  <c r="Q8" i="3"/>
  <c r="T8" i="3" s="1"/>
  <c r="N11" i="3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N7" i="1"/>
  <c r="S7" i="1" s="1"/>
  <c r="Q7" i="1"/>
  <c r="U7" i="1" s="1"/>
  <c r="I9" i="1"/>
  <c r="O10" i="1"/>
  <c r="M7" i="1"/>
  <c r="R7" i="1" s="1"/>
  <c r="P7" i="1"/>
  <c r="T7" i="1" s="1"/>
  <c r="W7" i="1" s="1"/>
  <c r="H8" i="1"/>
  <c r="G8" i="1"/>
  <c r="U26" i="8" l="1"/>
  <c r="V24" i="8"/>
  <c r="V61" i="8" s="1"/>
  <c r="U50" i="8"/>
  <c r="V23" i="8"/>
  <c r="P13" i="3"/>
  <c r="O13" i="3"/>
  <c r="N12" i="3"/>
  <c r="Q9" i="3"/>
  <c r="R9" i="3"/>
  <c r="U9" i="3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X7" i="1"/>
  <c r="M8" i="1"/>
  <c r="R8" i="1" s="1"/>
  <c r="P8" i="1"/>
  <c r="T8" i="1" s="1"/>
  <c r="W8" i="1" s="1"/>
  <c r="I10" i="1"/>
  <c r="O11" i="1"/>
  <c r="N8" i="1"/>
  <c r="S8" i="1" s="1"/>
  <c r="Q8" i="1"/>
  <c r="U8" i="1" s="1"/>
  <c r="X8" i="1" s="1"/>
  <c r="H9" i="1"/>
  <c r="G9" i="1"/>
  <c r="V26" i="8" l="1"/>
  <c r="W24" i="8"/>
  <c r="W61" i="8" s="1"/>
  <c r="V50" i="8"/>
  <c r="W23" i="8"/>
  <c r="P14" i="3"/>
  <c r="O14" i="3"/>
  <c r="T9" i="3"/>
  <c r="Q10" i="3"/>
  <c r="T10" i="3" s="1"/>
  <c r="N13" i="3"/>
  <c r="R10" i="3"/>
  <c r="U10" i="3" s="1"/>
  <c r="P10" i="2"/>
  <c r="U10" i="2" s="1"/>
  <c r="W10" i="2"/>
  <c r="Z10" i="2" s="1"/>
  <c r="R10" i="2"/>
  <c r="V10" i="2" s="1"/>
  <c r="Y10" i="2" s="1"/>
  <c r="O10" i="2"/>
  <c r="J11" i="2"/>
  <c r="S11" i="2" s="1"/>
  <c r="I11" i="2"/>
  <c r="Z9" i="2"/>
  <c r="T10" i="2"/>
  <c r="K12" i="2"/>
  <c r="Q13" i="2"/>
  <c r="M9" i="1"/>
  <c r="R9" i="1" s="1"/>
  <c r="P9" i="1"/>
  <c r="T9" i="1" s="1"/>
  <c r="W9" i="1" s="1"/>
  <c r="I11" i="1"/>
  <c r="O12" i="1"/>
  <c r="N9" i="1"/>
  <c r="S9" i="1" s="1"/>
  <c r="Q9" i="1"/>
  <c r="U9" i="1" s="1"/>
  <c r="X9" i="1" s="1"/>
  <c r="G10" i="1"/>
  <c r="H10" i="1"/>
  <c r="W26" i="8" l="1"/>
  <c r="X24" i="8"/>
  <c r="X61" i="8" s="1"/>
  <c r="W50" i="8"/>
  <c r="X23" i="8"/>
  <c r="P15" i="3"/>
  <c r="O15" i="3"/>
  <c r="Q11" i="3"/>
  <c r="T11" i="3" s="1"/>
  <c r="N14" i="3"/>
  <c r="R11" i="3"/>
  <c r="U11" i="3" s="1"/>
  <c r="O11" i="2"/>
  <c r="R11" i="2"/>
  <c r="W11" i="2"/>
  <c r="Z11" i="2" s="1"/>
  <c r="P11" i="2"/>
  <c r="U11" i="2" s="1"/>
  <c r="J12" i="2"/>
  <c r="S12" i="2" s="1"/>
  <c r="I12" i="2"/>
  <c r="K13" i="2"/>
  <c r="Q14" i="2"/>
  <c r="T11" i="2"/>
  <c r="V11" i="2"/>
  <c r="Y11" i="2" s="1"/>
  <c r="H11" i="1"/>
  <c r="G11" i="1"/>
  <c r="N10" i="1"/>
  <c r="S10" i="1" s="1"/>
  <c r="Q10" i="1"/>
  <c r="U10" i="1" s="1"/>
  <c r="X10" i="1" s="1"/>
  <c r="M10" i="1"/>
  <c r="R10" i="1" s="1"/>
  <c r="P10" i="1"/>
  <c r="T10" i="1" s="1"/>
  <c r="W10" i="1" s="1"/>
  <c r="I12" i="1"/>
  <c r="O13" i="1"/>
  <c r="X26" i="8" l="1"/>
  <c r="Y24" i="8"/>
  <c r="Y61" i="8" s="1"/>
  <c r="X50" i="8"/>
  <c r="Y23" i="8"/>
  <c r="P16" i="3"/>
  <c r="O16" i="3"/>
  <c r="Q12" i="3"/>
  <c r="T12" i="3" s="1"/>
  <c r="R12" i="3"/>
  <c r="U12" i="3" s="1"/>
  <c r="N15" i="3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I13" i="1"/>
  <c r="O14" i="1"/>
  <c r="N11" i="1"/>
  <c r="S11" i="1" s="1"/>
  <c r="Q11" i="1"/>
  <c r="U11" i="1" s="1"/>
  <c r="X11" i="1" s="1"/>
  <c r="G12" i="1"/>
  <c r="H12" i="1"/>
  <c r="M11" i="1"/>
  <c r="R11" i="1" s="1"/>
  <c r="P11" i="1"/>
  <c r="T11" i="1" s="1"/>
  <c r="W11" i="1" s="1"/>
  <c r="Y26" i="8" l="1"/>
  <c r="Z24" i="8"/>
  <c r="Z61" i="8" s="1"/>
  <c r="Y50" i="8"/>
  <c r="Z23" i="8"/>
  <c r="P17" i="3"/>
  <c r="O17" i="3"/>
  <c r="N16" i="3"/>
  <c r="Q13" i="3"/>
  <c r="T13" i="3" s="1"/>
  <c r="R13" i="3"/>
  <c r="U13" i="3" s="1"/>
  <c r="P13" i="2"/>
  <c r="W13" i="2"/>
  <c r="Z13" i="2" s="1"/>
  <c r="R13" i="2"/>
  <c r="V13" i="2" s="1"/>
  <c r="Y13" i="2" s="1"/>
  <c r="O13" i="2"/>
  <c r="T13" i="2" s="1"/>
  <c r="U13" i="2"/>
  <c r="K15" i="2"/>
  <c r="Q16" i="2"/>
  <c r="I14" i="2"/>
  <c r="J14" i="2"/>
  <c r="S14" i="2" s="1"/>
  <c r="N12" i="1"/>
  <c r="S12" i="1" s="1"/>
  <c r="Q12" i="1"/>
  <c r="U12" i="1" s="1"/>
  <c r="X12" i="1" s="1"/>
  <c r="I14" i="1"/>
  <c r="O15" i="1"/>
  <c r="M12" i="1"/>
  <c r="R12" i="1" s="1"/>
  <c r="P12" i="1"/>
  <c r="T12" i="1" s="1"/>
  <c r="W12" i="1" s="1"/>
  <c r="G13" i="1"/>
  <c r="H13" i="1"/>
  <c r="Z26" i="8" l="1"/>
  <c r="AA24" i="8"/>
  <c r="AA61" i="8" s="1"/>
  <c r="Z50" i="8"/>
  <c r="AA23" i="8"/>
  <c r="P18" i="3"/>
  <c r="O18" i="3"/>
  <c r="Q14" i="3"/>
  <c r="T14" i="3" s="1"/>
  <c r="R14" i="3"/>
  <c r="U14" i="3" s="1"/>
  <c r="N17" i="3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N13" i="1"/>
  <c r="S13" i="1" s="1"/>
  <c r="Q13" i="1"/>
  <c r="U13" i="1" s="1"/>
  <c r="X13" i="1" s="1"/>
  <c r="I15" i="1"/>
  <c r="O16" i="1"/>
  <c r="M13" i="1"/>
  <c r="R13" i="1" s="1"/>
  <c r="P13" i="1"/>
  <c r="T13" i="1" s="1"/>
  <c r="W13" i="1" s="1"/>
  <c r="G14" i="1"/>
  <c r="H14" i="1"/>
  <c r="AB24" i="8" l="1"/>
  <c r="AB61" i="8" s="1"/>
  <c r="AY26" i="8"/>
  <c r="BC26" i="8"/>
  <c r="BG26" i="8"/>
  <c r="BK26" i="8"/>
  <c r="BO26" i="8"/>
  <c r="BS26" i="8"/>
  <c r="BW26" i="8"/>
  <c r="CA26" i="8"/>
  <c r="CE26" i="8"/>
  <c r="CI26" i="8"/>
  <c r="CM26" i="8"/>
  <c r="AB26" i="8"/>
  <c r="AF26" i="8"/>
  <c r="AJ26" i="8"/>
  <c r="AN26" i="8"/>
  <c r="AR26" i="8"/>
  <c r="AV26" i="8"/>
  <c r="AZ26" i="8"/>
  <c r="BD26" i="8"/>
  <c r="BH26" i="8"/>
  <c r="BL26" i="8"/>
  <c r="BP26" i="8"/>
  <c r="BT26" i="8"/>
  <c r="BX26" i="8"/>
  <c r="CB26" i="8"/>
  <c r="CF26" i="8"/>
  <c r="CJ26" i="8"/>
  <c r="CN26" i="8"/>
  <c r="AC26" i="8"/>
  <c r="AG26" i="8"/>
  <c r="AK26" i="8"/>
  <c r="AO26" i="8"/>
  <c r="AS26" i="8"/>
  <c r="AA26" i="8"/>
  <c r="AW26" i="8"/>
  <c r="BA26" i="8"/>
  <c r="BE26" i="8"/>
  <c r="BI26" i="8"/>
  <c r="BM26" i="8"/>
  <c r="BQ26" i="8"/>
  <c r="BU26" i="8"/>
  <c r="BY26" i="8"/>
  <c r="CC26" i="8"/>
  <c r="CG26" i="8"/>
  <c r="CK26" i="8"/>
  <c r="CO26" i="8"/>
  <c r="AD26" i="8"/>
  <c r="AH26" i="8"/>
  <c r="AL26" i="8"/>
  <c r="AP26" i="8"/>
  <c r="AT26" i="8"/>
  <c r="BJ26" i="8"/>
  <c r="BZ26" i="8"/>
  <c r="CP26" i="8"/>
  <c r="AQ26" i="8"/>
  <c r="AX26" i="8"/>
  <c r="BN26" i="8"/>
  <c r="CD26" i="8"/>
  <c r="AE26" i="8"/>
  <c r="AU26" i="8"/>
  <c r="BB26" i="8"/>
  <c r="BR26" i="8"/>
  <c r="CH26" i="8"/>
  <c r="AI26" i="8"/>
  <c r="BF26" i="8"/>
  <c r="BV26" i="8"/>
  <c r="CL26" i="8"/>
  <c r="AM26" i="8"/>
  <c r="AA50" i="8"/>
  <c r="AB23" i="8"/>
  <c r="P19" i="3"/>
  <c r="O19" i="3"/>
  <c r="R15" i="3"/>
  <c r="U15" i="3" s="1"/>
  <c r="Q15" i="3"/>
  <c r="T15" i="3" s="1"/>
  <c r="N18" i="3"/>
  <c r="O15" i="2"/>
  <c r="R15" i="2"/>
  <c r="V15" i="2" s="1"/>
  <c r="Y15" i="2" s="1"/>
  <c r="W15" i="2"/>
  <c r="Z15" i="2" s="1"/>
  <c r="P15" i="2"/>
  <c r="U15" i="2" s="1"/>
  <c r="T15" i="2"/>
  <c r="K17" i="2"/>
  <c r="Q18" i="2"/>
  <c r="J16" i="2"/>
  <c r="S16" i="2" s="1"/>
  <c r="I16" i="2"/>
  <c r="N14" i="1"/>
  <c r="S14" i="1" s="1"/>
  <c r="Q14" i="1"/>
  <c r="U14" i="1" s="1"/>
  <c r="X14" i="1" s="1"/>
  <c r="I16" i="1"/>
  <c r="O17" i="1"/>
  <c r="M14" i="1"/>
  <c r="R14" i="1" s="1"/>
  <c r="P14" i="1"/>
  <c r="T14" i="1" s="1"/>
  <c r="W14" i="1" s="1"/>
  <c r="H15" i="1"/>
  <c r="G15" i="1"/>
  <c r="AC24" i="8" l="1"/>
  <c r="AC61" i="8" s="1"/>
  <c r="AB50" i="8"/>
  <c r="AC23" i="8"/>
  <c r="P20" i="3"/>
  <c r="O20" i="3"/>
  <c r="R16" i="3"/>
  <c r="U16" i="3" s="1"/>
  <c r="Q16" i="3"/>
  <c r="T16" i="3" s="1"/>
  <c r="N19" i="3"/>
  <c r="O16" i="2"/>
  <c r="R16" i="2"/>
  <c r="W16" i="2"/>
  <c r="Z16" i="2" s="1"/>
  <c r="P16" i="2"/>
  <c r="U16" i="2" s="1"/>
  <c r="T16" i="2"/>
  <c r="V16" i="2"/>
  <c r="Y16" i="2" s="1"/>
  <c r="K18" i="2"/>
  <c r="Q19" i="2"/>
  <c r="J17" i="2"/>
  <c r="S17" i="2" s="1"/>
  <c r="I17" i="2"/>
  <c r="M15" i="1"/>
  <c r="R15" i="1" s="1"/>
  <c r="P15" i="1"/>
  <c r="T15" i="1" s="1"/>
  <c r="W15" i="1" s="1"/>
  <c r="I17" i="1"/>
  <c r="O18" i="1"/>
  <c r="N15" i="1"/>
  <c r="S15" i="1" s="1"/>
  <c r="Q15" i="1"/>
  <c r="U15" i="1" s="1"/>
  <c r="X15" i="1" s="1"/>
  <c r="H16" i="1"/>
  <c r="G16" i="1"/>
  <c r="AD24" i="8" l="1"/>
  <c r="AD61" i="8" s="1"/>
  <c r="AC50" i="8"/>
  <c r="AD23" i="8"/>
  <c r="P21" i="3"/>
  <c r="O21" i="3"/>
  <c r="Q17" i="3"/>
  <c r="T17" i="3" s="1"/>
  <c r="R17" i="3"/>
  <c r="U17" i="3" s="1"/>
  <c r="N20" i="3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M16" i="1"/>
  <c r="R16" i="1" s="1"/>
  <c r="P16" i="1"/>
  <c r="T16" i="1" s="1"/>
  <c r="W16" i="1" s="1"/>
  <c r="I18" i="1"/>
  <c r="O19" i="1"/>
  <c r="N16" i="1"/>
  <c r="S16" i="1" s="1"/>
  <c r="Q16" i="1"/>
  <c r="U16" i="1" s="1"/>
  <c r="X16" i="1" s="1"/>
  <c r="G17" i="1"/>
  <c r="H17" i="1"/>
  <c r="AE24" i="8" l="1"/>
  <c r="AE61" i="8" s="1"/>
  <c r="AD50" i="8"/>
  <c r="AE23" i="8"/>
  <c r="P22" i="3"/>
  <c r="O22" i="3"/>
  <c r="R18" i="3"/>
  <c r="U18" i="3" s="1"/>
  <c r="Q18" i="3"/>
  <c r="T18" i="3" s="1"/>
  <c r="N21" i="3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N17" i="1"/>
  <c r="S17" i="1" s="1"/>
  <c r="Q17" i="1"/>
  <c r="U17" i="1" s="1"/>
  <c r="X17" i="1" s="1"/>
  <c r="I19" i="1"/>
  <c r="O20" i="1"/>
  <c r="M17" i="1"/>
  <c r="R17" i="1" s="1"/>
  <c r="P17" i="1"/>
  <c r="T17" i="1" s="1"/>
  <c r="W17" i="1" s="1"/>
  <c r="G18" i="1"/>
  <c r="H18" i="1"/>
  <c r="AF24" i="8" l="1"/>
  <c r="AF61" i="8" s="1"/>
  <c r="AE50" i="8"/>
  <c r="AF23" i="8"/>
  <c r="P23" i="3"/>
  <c r="O23" i="3"/>
  <c r="Q19" i="3"/>
  <c r="T19" i="3" s="1"/>
  <c r="R19" i="3"/>
  <c r="U19" i="3" s="1"/>
  <c r="N22" i="3"/>
  <c r="O19" i="2"/>
  <c r="T19" i="2" s="1"/>
  <c r="R19" i="2"/>
  <c r="V19" i="2" s="1"/>
  <c r="Y19" i="2" s="1"/>
  <c r="P19" i="2"/>
  <c r="K21" i="2"/>
  <c r="Q22" i="2"/>
  <c r="U19" i="2"/>
  <c r="W19" i="2"/>
  <c r="Z19" i="2" s="1"/>
  <c r="J20" i="2"/>
  <c r="S20" i="2" s="1"/>
  <c r="I20" i="2"/>
  <c r="N18" i="1"/>
  <c r="S18" i="1" s="1"/>
  <c r="Q18" i="1"/>
  <c r="U18" i="1" s="1"/>
  <c r="X18" i="1" s="1"/>
  <c r="I20" i="1"/>
  <c r="O21" i="1"/>
  <c r="M18" i="1"/>
  <c r="R18" i="1" s="1"/>
  <c r="P18" i="1"/>
  <c r="T18" i="1" s="1"/>
  <c r="W18" i="1" s="1"/>
  <c r="H19" i="1"/>
  <c r="G19" i="1"/>
  <c r="AG24" i="8" l="1"/>
  <c r="AG61" i="8" s="1"/>
  <c r="AF50" i="8"/>
  <c r="AG23" i="8"/>
  <c r="P24" i="3"/>
  <c r="O24" i="3"/>
  <c r="R20" i="3"/>
  <c r="U20" i="3" s="1"/>
  <c r="Q20" i="3"/>
  <c r="T20" i="3" s="1"/>
  <c r="N23" i="3"/>
  <c r="O20" i="2"/>
  <c r="R20" i="2"/>
  <c r="W20" i="2"/>
  <c r="Z20" i="2" s="1"/>
  <c r="P20" i="2"/>
  <c r="U20" i="2" s="1"/>
  <c r="T20" i="2"/>
  <c r="V20" i="2"/>
  <c r="Y20" i="2" s="1"/>
  <c r="K22" i="2"/>
  <c r="Q23" i="2"/>
  <c r="J21" i="2"/>
  <c r="S21" i="2" s="1"/>
  <c r="I21" i="2"/>
  <c r="M19" i="1"/>
  <c r="R19" i="1" s="1"/>
  <c r="P19" i="1"/>
  <c r="T19" i="1" s="1"/>
  <c r="W19" i="1" s="1"/>
  <c r="I21" i="1"/>
  <c r="O22" i="1"/>
  <c r="N19" i="1"/>
  <c r="S19" i="1" s="1"/>
  <c r="Q19" i="1"/>
  <c r="U19" i="1" s="1"/>
  <c r="X19" i="1" s="1"/>
  <c r="H20" i="1"/>
  <c r="G20" i="1"/>
  <c r="AH24" i="8" l="1"/>
  <c r="AH61" i="8" s="1"/>
  <c r="AG50" i="8"/>
  <c r="AH23" i="8"/>
  <c r="P25" i="3"/>
  <c r="O25" i="3"/>
  <c r="N24" i="3"/>
  <c r="Q21" i="3"/>
  <c r="T21" i="3" s="1"/>
  <c r="R21" i="3"/>
  <c r="U21" i="3" s="1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M20" i="1"/>
  <c r="R20" i="1" s="1"/>
  <c r="P20" i="1"/>
  <c r="T20" i="1" s="1"/>
  <c r="W20" i="1" s="1"/>
  <c r="I22" i="1"/>
  <c r="O23" i="1"/>
  <c r="N20" i="1"/>
  <c r="S20" i="1" s="1"/>
  <c r="Q20" i="1"/>
  <c r="U20" i="1" s="1"/>
  <c r="X20" i="1" s="1"/>
  <c r="H21" i="1"/>
  <c r="G21" i="1"/>
  <c r="AI24" i="8" l="1"/>
  <c r="AI61" i="8" s="1"/>
  <c r="AH50" i="8"/>
  <c r="AI23" i="8"/>
  <c r="P26" i="3"/>
  <c r="O26" i="3"/>
  <c r="Q22" i="3"/>
  <c r="T22" i="3" s="1"/>
  <c r="R22" i="3"/>
  <c r="U22" i="3" s="1"/>
  <c r="N25" i="3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M21" i="1"/>
  <c r="R21" i="1" s="1"/>
  <c r="P21" i="1"/>
  <c r="T21" i="1" s="1"/>
  <c r="W21" i="1" s="1"/>
  <c r="I23" i="1"/>
  <c r="O24" i="1"/>
  <c r="N21" i="1"/>
  <c r="S21" i="1" s="1"/>
  <c r="Q21" i="1"/>
  <c r="U21" i="1" s="1"/>
  <c r="X21" i="1" s="1"/>
  <c r="G22" i="1"/>
  <c r="H22" i="1"/>
  <c r="AJ24" i="8" l="1"/>
  <c r="AJ61" i="8" s="1"/>
  <c r="AI50" i="8"/>
  <c r="AJ23" i="8"/>
  <c r="P27" i="3"/>
  <c r="O27" i="3"/>
  <c r="R23" i="3"/>
  <c r="U23" i="3" s="1"/>
  <c r="Q23" i="3"/>
  <c r="T23" i="3" s="1"/>
  <c r="N26" i="3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N22" i="1"/>
  <c r="S22" i="1" s="1"/>
  <c r="Q22" i="1"/>
  <c r="U22" i="1" s="1"/>
  <c r="X22" i="1" s="1"/>
  <c r="I24" i="1"/>
  <c r="O25" i="1"/>
  <c r="M22" i="1"/>
  <c r="R22" i="1" s="1"/>
  <c r="P22" i="1"/>
  <c r="T22" i="1" s="1"/>
  <c r="W22" i="1" s="1"/>
  <c r="H23" i="1"/>
  <c r="G23" i="1"/>
  <c r="AK24" i="8" l="1"/>
  <c r="AK61" i="8" s="1"/>
  <c r="AJ50" i="8"/>
  <c r="AK23" i="8"/>
  <c r="P28" i="3"/>
  <c r="O28" i="3"/>
  <c r="Q24" i="3"/>
  <c r="T24" i="3" s="1"/>
  <c r="R24" i="3"/>
  <c r="U24" i="3" s="1"/>
  <c r="N27" i="3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M23" i="1"/>
  <c r="R23" i="1" s="1"/>
  <c r="P23" i="1"/>
  <c r="T23" i="1" s="1"/>
  <c r="W23" i="1" s="1"/>
  <c r="I25" i="1"/>
  <c r="O26" i="1"/>
  <c r="N23" i="1"/>
  <c r="S23" i="1" s="1"/>
  <c r="Q23" i="1"/>
  <c r="U23" i="1" s="1"/>
  <c r="X23" i="1" s="1"/>
  <c r="H24" i="1"/>
  <c r="G24" i="1"/>
  <c r="AL24" i="8" l="1"/>
  <c r="AL61" i="8" s="1"/>
  <c r="AK50" i="8"/>
  <c r="AL23" i="8"/>
  <c r="P29" i="3"/>
  <c r="O29" i="3"/>
  <c r="Q25" i="3"/>
  <c r="T25" i="3" s="1"/>
  <c r="R25" i="3"/>
  <c r="U25" i="3" s="1"/>
  <c r="N28" i="3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M24" i="1"/>
  <c r="R24" i="1" s="1"/>
  <c r="P24" i="1"/>
  <c r="T24" i="1" s="1"/>
  <c r="W24" i="1" s="1"/>
  <c r="I26" i="1"/>
  <c r="O27" i="1"/>
  <c r="N24" i="1"/>
  <c r="S24" i="1" s="1"/>
  <c r="Q24" i="1"/>
  <c r="U24" i="1" s="1"/>
  <c r="X24" i="1" s="1"/>
  <c r="H25" i="1"/>
  <c r="G25" i="1"/>
  <c r="AM24" i="8" l="1"/>
  <c r="AM61" i="8" s="1"/>
  <c r="AL50" i="8"/>
  <c r="AM23" i="8"/>
  <c r="P30" i="3"/>
  <c r="O30" i="3"/>
  <c r="R26" i="3"/>
  <c r="U26" i="3" s="1"/>
  <c r="Q26" i="3"/>
  <c r="T26" i="3" s="1"/>
  <c r="N29" i="3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M25" i="1"/>
  <c r="R25" i="1" s="1"/>
  <c r="P25" i="1"/>
  <c r="T25" i="1" s="1"/>
  <c r="W25" i="1" s="1"/>
  <c r="I27" i="1"/>
  <c r="O28" i="1"/>
  <c r="N25" i="1"/>
  <c r="S25" i="1" s="1"/>
  <c r="Q25" i="1"/>
  <c r="U25" i="1" s="1"/>
  <c r="X25" i="1" s="1"/>
  <c r="G26" i="1"/>
  <c r="H26" i="1"/>
  <c r="AN24" i="8" l="1"/>
  <c r="AN61" i="8" s="1"/>
  <c r="AM50" i="8"/>
  <c r="AN23" i="8"/>
  <c r="P31" i="3"/>
  <c r="O31" i="3"/>
  <c r="Q27" i="3"/>
  <c r="T27" i="3" s="1"/>
  <c r="R27" i="3"/>
  <c r="U27" i="3" s="1"/>
  <c r="N30" i="3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N26" i="1"/>
  <c r="S26" i="1" s="1"/>
  <c r="Q26" i="1"/>
  <c r="U26" i="1" s="1"/>
  <c r="X26" i="1" s="1"/>
  <c r="I28" i="1"/>
  <c r="O29" i="1"/>
  <c r="M26" i="1"/>
  <c r="R26" i="1" s="1"/>
  <c r="P26" i="1"/>
  <c r="T26" i="1" s="1"/>
  <c r="W26" i="1" s="1"/>
  <c r="H27" i="1"/>
  <c r="G27" i="1"/>
  <c r="AO24" i="8" l="1"/>
  <c r="AO61" i="8" s="1"/>
  <c r="AN50" i="8"/>
  <c r="AO23" i="8"/>
  <c r="P33" i="3"/>
  <c r="P32" i="3"/>
  <c r="O33" i="3"/>
  <c r="O32" i="3"/>
  <c r="R28" i="3"/>
  <c r="U28" i="3" s="1"/>
  <c r="Q28" i="3"/>
  <c r="T28" i="3" s="1"/>
  <c r="N31" i="3"/>
  <c r="O28" i="2"/>
  <c r="R28" i="2"/>
  <c r="V28" i="2" s="1"/>
  <c r="Y28" i="2" s="1"/>
  <c r="W28" i="2"/>
  <c r="Z28" i="2" s="1"/>
  <c r="P28" i="2"/>
  <c r="U28" i="2" s="1"/>
  <c r="T28" i="2"/>
  <c r="K30" i="2"/>
  <c r="Q31" i="2"/>
  <c r="J29" i="2"/>
  <c r="S29" i="2" s="1"/>
  <c r="I29" i="2"/>
  <c r="M27" i="1"/>
  <c r="R27" i="1" s="1"/>
  <c r="P27" i="1"/>
  <c r="T27" i="1" s="1"/>
  <c r="W27" i="1" s="1"/>
  <c r="I29" i="1"/>
  <c r="O30" i="1"/>
  <c r="N27" i="1"/>
  <c r="S27" i="1" s="1"/>
  <c r="Q27" i="1"/>
  <c r="U27" i="1" s="1"/>
  <c r="X27" i="1" s="1"/>
  <c r="G28" i="1"/>
  <c r="H28" i="1"/>
  <c r="AP24" i="8" l="1"/>
  <c r="AP61" i="8" s="1"/>
  <c r="AO50" i="8"/>
  <c r="AP23" i="8"/>
  <c r="Q29" i="3"/>
  <c r="T29" i="3" s="1"/>
  <c r="R29" i="3"/>
  <c r="U29" i="3" s="1"/>
  <c r="N32" i="3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N28" i="1"/>
  <c r="S28" i="1" s="1"/>
  <c r="Q28" i="1"/>
  <c r="U28" i="1" s="1"/>
  <c r="X28" i="1" s="1"/>
  <c r="I30" i="1"/>
  <c r="O31" i="1"/>
  <c r="M28" i="1"/>
  <c r="R28" i="1" s="1"/>
  <c r="P28" i="1"/>
  <c r="T28" i="1" s="1"/>
  <c r="W28" i="1" s="1"/>
  <c r="G29" i="1"/>
  <c r="H29" i="1"/>
  <c r="AQ24" i="8" l="1"/>
  <c r="AQ61" i="8" s="1"/>
  <c r="AP50" i="8"/>
  <c r="AQ23" i="8"/>
  <c r="Q30" i="3"/>
  <c r="T30" i="3" s="1"/>
  <c r="R30" i="3"/>
  <c r="U30" i="3" s="1"/>
  <c r="N33" i="3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N29" i="1"/>
  <c r="S29" i="1" s="1"/>
  <c r="Q29" i="1"/>
  <c r="U29" i="1" s="1"/>
  <c r="X29" i="1" s="1"/>
  <c r="I31" i="1"/>
  <c r="O32" i="1"/>
  <c r="M29" i="1"/>
  <c r="R29" i="1" s="1"/>
  <c r="P29" i="1"/>
  <c r="T29" i="1" s="1"/>
  <c r="W29" i="1" s="1"/>
  <c r="G30" i="1"/>
  <c r="H30" i="1"/>
  <c r="AR24" i="8" l="1"/>
  <c r="AR61" i="8" s="1"/>
  <c r="AQ50" i="8"/>
  <c r="AR23" i="8"/>
  <c r="M36" i="3"/>
  <c r="Q31" i="3"/>
  <c r="T31" i="3" s="1"/>
  <c r="R31" i="3"/>
  <c r="U31" i="3" s="1"/>
  <c r="O31" i="2"/>
  <c r="R31" i="2"/>
  <c r="V31" i="2" s="1"/>
  <c r="Y31" i="2" s="1"/>
  <c r="W31" i="2"/>
  <c r="Z31" i="2" s="1"/>
  <c r="P31" i="2"/>
  <c r="U31" i="2" s="1"/>
  <c r="T31" i="2"/>
  <c r="K33" i="2"/>
  <c r="N36" i="2"/>
  <c r="J32" i="2"/>
  <c r="S32" i="2" s="1"/>
  <c r="I32" i="2"/>
  <c r="N30" i="1"/>
  <c r="S30" i="1" s="1"/>
  <c r="Q30" i="1"/>
  <c r="U30" i="1" s="1"/>
  <c r="X30" i="1" s="1"/>
  <c r="I32" i="1"/>
  <c r="O33" i="1"/>
  <c r="M30" i="1"/>
  <c r="R30" i="1" s="1"/>
  <c r="P30" i="1"/>
  <c r="T30" i="1" s="1"/>
  <c r="W30" i="1" s="1"/>
  <c r="H31" i="1"/>
  <c r="G31" i="1"/>
  <c r="AS24" i="8" l="1"/>
  <c r="AS61" i="8" s="1"/>
  <c r="AR50" i="8"/>
  <c r="AS23" i="8"/>
  <c r="R32" i="3"/>
  <c r="U32" i="3" s="1"/>
  <c r="Q32" i="3"/>
  <c r="T32" i="3" s="1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M31" i="1"/>
  <c r="R31" i="1" s="1"/>
  <c r="P31" i="1"/>
  <c r="T31" i="1" s="1"/>
  <c r="W31" i="1" s="1"/>
  <c r="I33" i="1"/>
  <c r="L36" i="1"/>
  <c r="N31" i="1"/>
  <c r="S31" i="1" s="1"/>
  <c r="Q31" i="1"/>
  <c r="U31" i="1" s="1"/>
  <c r="X31" i="1" s="1"/>
  <c r="H32" i="1"/>
  <c r="G32" i="1"/>
  <c r="AT24" i="8" l="1"/>
  <c r="AT61" i="8" s="1"/>
  <c r="AS50" i="8"/>
  <c r="AT23" i="8"/>
  <c r="Q33" i="3"/>
  <c r="R33" i="3"/>
  <c r="R33" i="2"/>
  <c r="V33" i="2" s="1"/>
  <c r="O33" i="2"/>
  <c r="T33" i="2" s="1"/>
  <c r="T35" i="2" s="1"/>
  <c r="P33" i="2"/>
  <c r="U33" i="2" s="1"/>
  <c r="U35" i="2" s="1"/>
  <c r="W33" i="2"/>
  <c r="M32" i="1"/>
  <c r="R32" i="1" s="1"/>
  <c r="P32" i="1"/>
  <c r="T32" i="1" s="1"/>
  <c r="W32" i="1" s="1"/>
  <c r="N32" i="1"/>
  <c r="S32" i="1" s="1"/>
  <c r="Q32" i="1"/>
  <c r="U32" i="1" s="1"/>
  <c r="X32" i="1" s="1"/>
  <c r="G33" i="1"/>
  <c r="H33" i="1"/>
  <c r="AU24" i="8" l="1"/>
  <c r="AU61" i="8" s="1"/>
  <c r="AT50" i="8"/>
  <c r="AU23" i="8"/>
  <c r="U33" i="3"/>
  <c r="R35" i="3"/>
  <c r="U35" i="3" s="1"/>
  <c r="T33" i="3"/>
  <c r="Z33" i="2"/>
  <c r="W35" i="2"/>
  <c r="Z35" i="2" s="1"/>
  <c r="Y33" i="2"/>
  <c r="V35" i="2"/>
  <c r="Y35" i="2" s="1"/>
  <c r="N33" i="1"/>
  <c r="S33" i="1" s="1"/>
  <c r="S35" i="1" s="1"/>
  <c r="Q33" i="1"/>
  <c r="U33" i="1" s="1"/>
  <c r="M33" i="1"/>
  <c r="R33" i="1" s="1"/>
  <c r="R35" i="1" s="1"/>
  <c r="P33" i="1"/>
  <c r="T33" i="1" s="1"/>
  <c r="AV24" i="8" l="1"/>
  <c r="AV61" i="8" s="1"/>
  <c r="AU50" i="8"/>
  <c r="AV23" i="8"/>
  <c r="X33" i="1"/>
  <c r="U35" i="1"/>
  <c r="X35" i="1" s="1"/>
  <c r="W33" i="1"/>
  <c r="T35" i="1"/>
  <c r="W35" i="1" s="1"/>
  <c r="Q5" i="3"/>
  <c r="AW24" i="8" l="1"/>
  <c r="AW61" i="8" s="1"/>
  <c r="AV50" i="8"/>
  <c r="AW23" i="8"/>
  <c r="T5" i="3"/>
  <c r="Q35" i="3"/>
  <c r="T35" i="3" s="1"/>
  <c r="E48" i="8"/>
  <c r="E54" i="8" s="1"/>
  <c r="AX27" i="8" l="1"/>
  <c r="BB27" i="8"/>
  <c r="BF27" i="8"/>
  <c r="BJ27" i="8"/>
  <c r="BN27" i="8"/>
  <c r="BR27" i="8"/>
  <c r="BV27" i="8"/>
  <c r="BZ27" i="8"/>
  <c r="CD27" i="8"/>
  <c r="CH27" i="8"/>
  <c r="CL27" i="8"/>
  <c r="CP27" i="8"/>
  <c r="AY27" i="8"/>
  <c r="BC27" i="8"/>
  <c r="BG27" i="8"/>
  <c r="BK27" i="8"/>
  <c r="BO27" i="8"/>
  <c r="BS27" i="8"/>
  <c r="BW27" i="8"/>
  <c r="CA27" i="8"/>
  <c r="CE27" i="8"/>
  <c r="CI27" i="8"/>
  <c r="CM27" i="8"/>
  <c r="AW27" i="8"/>
  <c r="AW28" i="8" s="1"/>
  <c r="AZ27" i="8"/>
  <c r="BD27" i="8"/>
  <c r="BH27" i="8"/>
  <c r="BL27" i="8"/>
  <c r="BP27" i="8"/>
  <c r="BT27" i="8"/>
  <c r="BX27" i="8"/>
  <c r="CB27" i="8"/>
  <c r="CF27" i="8"/>
  <c r="CJ27" i="8"/>
  <c r="CN27" i="8"/>
  <c r="BI27" i="8"/>
  <c r="BY27" i="8"/>
  <c r="CO27" i="8"/>
  <c r="BM27" i="8"/>
  <c r="CC27" i="8"/>
  <c r="BA27" i="8"/>
  <c r="BQ27" i="8"/>
  <c r="CG27" i="8"/>
  <c r="BE27" i="8"/>
  <c r="BU27" i="8"/>
  <c r="CK27" i="8"/>
  <c r="AX24" i="8"/>
  <c r="AX61" i="8" s="1"/>
  <c r="E52" i="8"/>
  <c r="E64" i="8" s="1"/>
  <c r="AW50" i="8"/>
  <c r="AX23" i="8"/>
  <c r="E40" i="8"/>
  <c r="E51" i="8"/>
  <c r="F39" i="8"/>
  <c r="F46" i="8" s="1"/>
  <c r="F30" i="8"/>
  <c r="F43" i="8" s="1"/>
  <c r="E56" i="8" l="1"/>
  <c r="G42" i="8"/>
  <c r="G60" i="8" s="1"/>
  <c r="AX28" i="8"/>
  <c r="AY24" i="8"/>
  <c r="AY61" i="8" s="1"/>
  <c r="AX50" i="8"/>
  <c r="AY23" i="8"/>
  <c r="F40" i="8"/>
  <c r="G30" i="8"/>
  <c r="G43" i="8" s="1"/>
  <c r="F48" i="8"/>
  <c r="F54" i="8" s="1"/>
  <c r="G39" i="8"/>
  <c r="G46" i="8" s="1"/>
  <c r="H42" i="8" l="1"/>
  <c r="H60" i="8" s="1"/>
  <c r="AY28" i="8"/>
  <c r="AZ24" i="8"/>
  <c r="AZ61" i="8" s="1"/>
  <c r="AY50" i="8"/>
  <c r="AZ23" i="8"/>
  <c r="F51" i="8"/>
  <c r="F52" i="8" s="1"/>
  <c r="F64" i="8" s="1"/>
  <c r="G40" i="8"/>
  <c r="H39" i="8"/>
  <c r="H46" i="8" s="1"/>
  <c r="H30" i="8"/>
  <c r="H43" i="8" s="1"/>
  <c r="G48" i="8"/>
  <c r="G54" i="8" s="1"/>
  <c r="I42" i="8" l="1"/>
  <c r="I60" i="8" s="1"/>
  <c r="AZ28" i="8"/>
  <c r="BA24" i="8"/>
  <c r="BA61" i="8" s="1"/>
  <c r="AZ50" i="8"/>
  <c r="BA23" i="8"/>
  <c r="H48" i="8"/>
  <c r="H54" i="8" s="1"/>
  <c r="I30" i="8"/>
  <c r="I43" i="8" s="1"/>
  <c r="I39" i="8"/>
  <c r="I46" i="8" s="1"/>
  <c r="H40" i="8"/>
  <c r="G51" i="8"/>
  <c r="G52" i="8" s="1"/>
  <c r="G64" i="8" s="1"/>
  <c r="F56" i="8"/>
  <c r="F57" i="8" s="1"/>
  <c r="J42" i="8" l="1"/>
  <c r="J60" i="8" s="1"/>
  <c r="J63" i="8" s="1"/>
  <c r="BA28" i="8"/>
  <c r="BB24" i="8"/>
  <c r="BB61" i="8" s="1"/>
  <c r="BA50" i="8"/>
  <c r="BB23" i="8"/>
  <c r="I40" i="8"/>
  <c r="J30" i="8"/>
  <c r="J43" i="8" s="1"/>
  <c r="I48" i="8"/>
  <c r="I54" i="8" s="1"/>
  <c r="J39" i="8"/>
  <c r="J46" i="8" s="1"/>
  <c r="G56" i="8"/>
  <c r="G57" i="8" s="1"/>
  <c r="H51" i="8"/>
  <c r="H52" i="8" s="1"/>
  <c r="H64" i="8" s="1"/>
  <c r="K42" i="8" l="1"/>
  <c r="K60" i="8" s="1"/>
  <c r="K63" i="8" s="1"/>
  <c r="BB28" i="8"/>
  <c r="BC24" i="8"/>
  <c r="BC61" i="8" s="1"/>
  <c r="BB50" i="8"/>
  <c r="BC23" i="8"/>
  <c r="H56" i="8"/>
  <c r="H57" i="8" s="1"/>
  <c r="I51" i="8"/>
  <c r="K30" i="8"/>
  <c r="K43" i="8" s="1"/>
  <c r="K39" i="8"/>
  <c r="K46" i="8" s="1"/>
  <c r="J48" i="8"/>
  <c r="J54" i="8" s="1"/>
  <c r="J40" i="8"/>
  <c r="BC28" i="8" l="1"/>
  <c r="BD24" i="8"/>
  <c r="BD61" i="8" s="1"/>
  <c r="L42" i="8"/>
  <c r="L60" i="8" s="1"/>
  <c r="L63" i="8" s="1"/>
  <c r="I52" i="8"/>
  <c r="I64" i="8" s="1"/>
  <c r="BC50" i="8"/>
  <c r="BD23" i="8"/>
  <c r="J51" i="8"/>
  <c r="L30" i="8"/>
  <c r="L43" i="8" s="1"/>
  <c r="L39" i="8"/>
  <c r="L46" i="8" s="1"/>
  <c r="K48" i="8"/>
  <c r="K54" i="8" s="1"/>
  <c r="K40" i="8"/>
  <c r="M42" i="8" l="1"/>
  <c r="BD28" i="8"/>
  <c r="BE24" i="8"/>
  <c r="BE61" i="8" s="1"/>
  <c r="I56" i="8"/>
  <c r="I57" i="8" s="1"/>
  <c r="J52" i="8"/>
  <c r="J64" i="8" s="1"/>
  <c r="BD50" i="8"/>
  <c r="BE23" i="8"/>
  <c r="M39" i="8"/>
  <c r="M46" i="8" s="1"/>
  <c r="M30" i="8"/>
  <c r="M43" i="8" s="1"/>
  <c r="L48" i="8"/>
  <c r="L54" i="8" s="1"/>
  <c r="L40" i="8"/>
  <c r="K51" i="8"/>
  <c r="K52" i="8" s="1"/>
  <c r="K64" i="8" s="1"/>
  <c r="N42" i="8" l="1"/>
  <c r="N60" i="8" s="1"/>
  <c r="N63" i="8" s="1"/>
  <c r="BE28" i="8"/>
  <c r="BF24" i="8"/>
  <c r="BF61" i="8" s="1"/>
  <c r="J56" i="8"/>
  <c r="J57" i="8" s="1"/>
  <c r="BE50" i="8"/>
  <c r="BF23" i="8"/>
  <c r="K56" i="8"/>
  <c r="K57" i="8" s="1"/>
  <c r="N30" i="8"/>
  <c r="N43" i="8" s="1"/>
  <c r="M48" i="8"/>
  <c r="M54" i="8" s="1"/>
  <c r="N39" i="8"/>
  <c r="N46" i="8" s="1"/>
  <c r="M40" i="8"/>
  <c r="L51" i="8"/>
  <c r="L52" i="8" s="1"/>
  <c r="L64" i="8" s="1"/>
  <c r="O42" i="8" l="1"/>
  <c r="BF28" i="8"/>
  <c r="BG24" i="8"/>
  <c r="BG61" i="8" s="1"/>
  <c r="L56" i="8"/>
  <c r="L57" i="8" s="1"/>
  <c r="BF50" i="8"/>
  <c r="BG23" i="8"/>
  <c r="N48" i="8"/>
  <c r="N54" i="8" s="1"/>
  <c r="N40" i="8"/>
  <c r="O30" i="8"/>
  <c r="O43" i="8" s="1"/>
  <c r="O39" i="8"/>
  <c r="O46" i="8" s="1"/>
  <c r="M51" i="8"/>
  <c r="M52" i="8" s="1"/>
  <c r="P42" i="8" l="1"/>
  <c r="BG28" i="8"/>
  <c r="BH24" i="8"/>
  <c r="BH61" i="8" s="1"/>
  <c r="M64" i="8"/>
  <c r="M60" i="8"/>
  <c r="BG50" i="8"/>
  <c r="BH23" i="8"/>
  <c r="O48" i="8"/>
  <c r="O54" i="8" s="1"/>
  <c r="P39" i="8"/>
  <c r="P46" i="8" s="1"/>
  <c r="P30" i="8"/>
  <c r="P43" i="8" s="1"/>
  <c r="O40" i="8"/>
  <c r="N51" i="8"/>
  <c r="N52" i="8" s="1"/>
  <c r="N64" i="8" s="1"/>
  <c r="M56" i="8"/>
  <c r="M57" i="8" s="1"/>
  <c r="BH28" i="8" l="1"/>
  <c r="BI24" i="8"/>
  <c r="BI61" i="8" s="1"/>
  <c r="Q42" i="8"/>
  <c r="N56" i="8"/>
  <c r="N57" i="8" s="1"/>
  <c r="BH50" i="8"/>
  <c r="BI23" i="8"/>
  <c r="Q30" i="8"/>
  <c r="Q43" i="8" s="1"/>
  <c r="P48" i="8"/>
  <c r="P54" i="8" s="1"/>
  <c r="Q39" i="8"/>
  <c r="Q46" i="8" s="1"/>
  <c r="P40" i="8"/>
  <c r="O51" i="8"/>
  <c r="O52" i="8" s="1"/>
  <c r="P51" i="8" l="1"/>
  <c r="P52" i="8" s="1"/>
  <c r="BI28" i="8"/>
  <c r="BJ24" i="8"/>
  <c r="BJ61" i="8" s="1"/>
  <c r="R42" i="8"/>
  <c r="R60" i="8" s="1"/>
  <c r="R63" i="8" s="1"/>
  <c r="O64" i="8"/>
  <c r="O60" i="8"/>
  <c r="O63" i="8" s="1"/>
  <c r="R30" i="8"/>
  <c r="R43" i="8" s="1"/>
  <c r="Q48" i="8"/>
  <c r="Q54" i="8" s="1"/>
  <c r="Q40" i="8"/>
  <c r="R39" i="8"/>
  <c r="R46" i="8" s="1"/>
  <c r="BI50" i="8"/>
  <c r="BJ23" i="8"/>
  <c r="O56" i="8"/>
  <c r="O57" i="8" s="1"/>
  <c r="P56" i="8" l="1"/>
  <c r="P57" i="8" s="1"/>
  <c r="P64" i="8"/>
  <c r="P60" i="8"/>
  <c r="S42" i="8"/>
  <c r="S60" i="8" s="1"/>
  <c r="S63" i="8" s="1"/>
  <c r="BJ28" i="8"/>
  <c r="BK24" i="8"/>
  <c r="BK61" i="8" s="1"/>
  <c r="BJ50" i="8"/>
  <c r="BK23" i="8"/>
  <c r="Q51" i="8"/>
  <c r="Q52" i="8" s="1"/>
  <c r="R48" i="8"/>
  <c r="R54" i="8" s="1"/>
  <c r="S39" i="8"/>
  <c r="S46" i="8" s="1"/>
  <c r="R40" i="8"/>
  <c r="S30" i="8"/>
  <c r="S43" i="8" s="1"/>
  <c r="Q64" i="8" l="1"/>
  <c r="Q60" i="8"/>
  <c r="Q63" i="8" s="1"/>
  <c r="BK28" i="8"/>
  <c r="BL24" i="8"/>
  <c r="BL61" i="8" s="1"/>
  <c r="T42" i="8"/>
  <c r="T60" i="8" s="1"/>
  <c r="T63" i="8" s="1"/>
  <c r="R51" i="8"/>
  <c r="R52" i="8" s="1"/>
  <c r="BK50" i="8"/>
  <c r="BL23" i="8"/>
  <c r="S48" i="8"/>
  <c r="S54" i="8" s="1"/>
  <c r="T30" i="8"/>
  <c r="T43" i="8" s="1"/>
  <c r="S40" i="8"/>
  <c r="T39" i="8"/>
  <c r="T46" i="8" s="1"/>
  <c r="Q56" i="8"/>
  <c r="Q57" i="8" s="1"/>
  <c r="R64" i="8" l="1"/>
  <c r="R56" i="8"/>
  <c r="R57" i="8" s="1"/>
  <c r="U42" i="8"/>
  <c r="U60" i="8" s="1"/>
  <c r="BL28" i="8"/>
  <c r="BM24" i="8"/>
  <c r="BM61" i="8" s="1"/>
  <c r="S51" i="8"/>
  <c r="S52" i="8" s="1"/>
  <c r="S64" i="8" s="1"/>
  <c r="BL50" i="8"/>
  <c r="BM23" i="8"/>
  <c r="T48" i="8"/>
  <c r="T54" i="8" s="1"/>
  <c r="U39" i="8"/>
  <c r="U46" i="8" s="1"/>
  <c r="U30" i="8"/>
  <c r="U43" i="8" s="1"/>
  <c r="T40" i="8"/>
  <c r="V42" i="8" l="1"/>
  <c r="V60" i="8" s="1"/>
  <c r="S56" i="8"/>
  <c r="S57" i="8" s="1"/>
  <c r="BM28" i="8"/>
  <c r="BN24" i="8"/>
  <c r="BN61" i="8" s="1"/>
  <c r="U48" i="8"/>
  <c r="U54" i="8" s="1"/>
  <c r="U40" i="8"/>
  <c r="V30" i="8"/>
  <c r="V43" i="8" s="1"/>
  <c r="V39" i="8"/>
  <c r="V46" i="8" s="1"/>
  <c r="BM50" i="8"/>
  <c r="BN23" i="8"/>
  <c r="T51" i="8"/>
  <c r="W42" i="8" l="1"/>
  <c r="W60" i="8" s="1"/>
  <c r="W63" i="8" s="1"/>
  <c r="BN28" i="8"/>
  <c r="BO24" i="8"/>
  <c r="BO61" i="8" s="1"/>
  <c r="U51" i="8"/>
  <c r="U52" i="8" s="1"/>
  <c r="U64" i="8" s="1"/>
  <c r="T52" i="8"/>
  <c r="T64" i="8" s="1"/>
  <c r="BN50" i="8"/>
  <c r="BO23" i="8"/>
  <c r="V48" i="8"/>
  <c r="V40" i="8"/>
  <c r="W30" i="8"/>
  <c r="W43" i="8" s="1"/>
  <c r="W39" i="8"/>
  <c r="W46" i="8" s="1"/>
  <c r="U56" i="8" l="1"/>
  <c r="U57" i="8" s="1"/>
  <c r="X42" i="8"/>
  <c r="BO28" i="8"/>
  <c r="BP24" i="8"/>
  <c r="BP61" i="8" s="1"/>
  <c r="T56" i="8"/>
  <c r="T57" i="8" s="1"/>
  <c r="V51" i="8"/>
  <c r="V52" i="8" s="1"/>
  <c r="V64" i="8" s="1"/>
  <c r="W48" i="8"/>
  <c r="W40" i="8"/>
  <c r="X39" i="8"/>
  <c r="X46" i="8" s="1"/>
  <c r="X30" i="8"/>
  <c r="X43" i="8" s="1"/>
  <c r="BO50" i="8"/>
  <c r="BP23" i="8"/>
  <c r="Y42" i="8" l="1"/>
  <c r="Y60" i="8" s="1"/>
  <c r="BP28" i="8"/>
  <c r="BQ24" i="8"/>
  <c r="BQ61" i="8" s="1"/>
  <c r="V56" i="8"/>
  <c r="V57" i="8" s="1"/>
  <c r="X48" i="8"/>
  <c r="Y39" i="8"/>
  <c r="Y46" i="8" s="1"/>
  <c r="Y30" i="8"/>
  <c r="Y43" i="8" s="1"/>
  <c r="X40" i="8"/>
  <c r="BP50" i="8"/>
  <c r="BQ23" i="8"/>
  <c r="W51" i="8"/>
  <c r="W52" i="8" s="1"/>
  <c r="W64" i="8" s="1"/>
  <c r="Z42" i="8" l="1"/>
  <c r="Z60" i="8" s="1"/>
  <c r="BQ28" i="8"/>
  <c r="BR24" i="8"/>
  <c r="BR61" i="8" s="1"/>
  <c r="Y48" i="8"/>
  <c r="Y40" i="8"/>
  <c r="Z39" i="8"/>
  <c r="Z46" i="8" s="1"/>
  <c r="Z30" i="8"/>
  <c r="Z43" i="8" s="1"/>
  <c r="W56" i="8"/>
  <c r="W57" i="8" s="1"/>
  <c r="X51" i="8"/>
  <c r="X52" i="8" s="1"/>
  <c r="BQ50" i="8"/>
  <c r="BR23" i="8"/>
  <c r="X64" i="8" l="1"/>
  <c r="X60" i="8"/>
  <c r="X63" i="8" s="1"/>
  <c r="BR28" i="8"/>
  <c r="BS24" i="8"/>
  <c r="BS61" i="8" s="1"/>
  <c r="AA42" i="8"/>
  <c r="AA60" i="8" s="1"/>
  <c r="X56" i="8"/>
  <c r="X57" i="8" s="1"/>
  <c r="BR50" i="8"/>
  <c r="BS23" i="8"/>
  <c r="Y51" i="8"/>
  <c r="Y52" i="8" s="1"/>
  <c r="Y64" i="8" s="1"/>
  <c r="Z48" i="8"/>
  <c r="Z40" i="8"/>
  <c r="AA30" i="8"/>
  <c r="AA43" i="8" s="1"/>
  <c r="AA39" i="8"/>
  <c r="AA46" i="8" s="1"/>
  <c r="BT24" i="8" l="1"/>
  <c r="BT61" i="8" s="1"/>
  <c r="BS28" i="8"/>
  <c r="AB42" i="8"/>
  <c r="AB60" i="8" s="1"/>
  <c r="AB63" i="8" s="1"/>
  <c r="Y56" i="8"/>
  <c r="Y57" i="8" s="1"/>
  <c r="AA48" i="8"/>
  <c r="AA40" i="8"/>
  <c r="AB39" i="8"/>
  <c r="AB46" i="8" s="1"/>
  <c r="AB30" i="8"/>
  <c r="AB43" i="8" s="1"/>
  <c r="Z51" i="8"/>
  <c r="BS50" i="8"/>
  <c r="BT23" i="8"/>
  <c r="AC42" i="8" l="1"/>
  <c r="AC60" i="8" s="1"/>
  <c r="AC63" i="8" s="1"/>
  <c r="BT28" i="8"/>
  <c r="BU24" i="8"/>
  <c r="BU61" i="8" s="1"/>
  <c r="Z52" i="8"/>
  <c r="Z64" i="8" s="1"/>
  <c r="AB48" i="8"/>
  <c r="AC39" i="8"/>
  <c r="AC46" i="8" s="1"/>
  <c r="AC30" i="8"/>
  <c r="AC43" i="8" s="1"/>
  <c r="AB40" i="8"/>
  <c r="BT50" i="8"/>
  <c r="BU23" i="8"/>
  <c r="AA51" i="8"/>
  <c r="AA52" i="8" s="1"/>
  <c r="AA64" i="8" s="1"/>
  <c r="AD42" i="8" l="1"/>
  <c r="BU28" i="8"/>
  <c r="BV24" i="8"/>
  <c r="BV61" i="8" s="1"/>
  <c r="Z56" i="8"/>
  <c r="Z57" i="8" s="1"/>
  <c r="AB51" i="8"/>
  <c r="AB52" i="8" s="1"/>
  <c r="AB64" i="8" s="1"/>
  <c r="AC48" i="8"/>
  <c r="AC40" i="8"/>
  <c r="AD30" i="8"/>
  <c r="AD43" i="8" s="1"/>
  <c r="AD39" i="8"/>
  <c r="AD46" i="8" s="1"/>
  <c r="AA56" i="8"/>
  <c r="AA57" i="8" s="1"/>
  <c r="BU50" i="8"/>
  <c r="BV23" i="8"/>
  <c r="BV28" i="8" l="1"/>
  <c r="BW24" i="8"/>
  <c r="BW61" i="8" s="1"/>
  <c r="AE42" i="8"/>
  <c r="AE60" i="8" s="1"/>
  <c r="AB56" i="8"/>
  <c r="AB57" i="8" s="1"/>
  <c r="AC51" i="8"/>
  <c r="AC52" i="8" s="1"/>
  <c r="AD48" i="8"/>
  <c r="AD40" i="8"/>
  <c r="AE39" i="8"/>
  <c r="AE46" i="8" s="1"/>
  <c r="AE30" i="8"/>
  <c r="AE43" i="8" s="1"/>
  <c r="BV50" i="8"/>
  <c r="BW23" i="8"/>
  <c r="AC64" i="8" l="1"/>
  <c r="AC56" i="8"/>
  <c r="AC57" i="8" s="1"/>
  <c r="AF42" i="8"/>
  <c r="BW28" i="8"/>
  <c r="BX24" i="8"/>
  <c r="BX61" i="8" s="1"/>
  <c r="AD51" i="8"/>
  <c r="AD52" i="8" s="1"/>
  <c r="AE48" i="8"/>
  <c r="AF39" i="8"/>
  <c r="AF46" i="8" s="1"/>
  <c r="AE40" i="8"/>
  <c r="AF30" i="8"/>
  <c r="AF43" i="8" s="1"/>
  <c r="BW50" i="8"/>
  <c r="BX23" i="8"/>
  <c r="AD64" i="8" l="1"/>
  <c r="AD60" i="8"/>
  <c r="AD56" i="8"/>
  <c r="AD57" i="8" s="1"/>
  <c r="BX28" i="8"/>
  <c r="BY24" i="8"/>
  <c r="BY61" i="8" s="1"/>
  <c r="AG42" i="8"/>
  <c r="BX50" i="8"/>
  <c r="BY23" i="8"/>
  <c r="AF48" i="8"/>
  <c r="AG39" i="8"/>
  <c r="AG46" i="8" s="1"/>
  <c r="AG30" i="8"/>
  <c r="AG43" i="8" s="1"/>
  <c r="AF40" i="8"/>
  <c r="AE51" i="8"/>
  <c r="AH42" i="8" l="1"/>
  <c r="AH60" i="8" s="1"/>
  <c r="AH63" i="8" s="1"/>
  <c r="BY28" i="8"/>
  <c r="BZ24" i="8"/>
  <c r="BZ61" i="8" s="1"/>
  <c r="AE52" i="8"/>
  <c r="AE64" i="8" s="1"/>
  <c r="AF51" i="8"/>
  <c r="AF52" i="8" s="1"/>
  <c r="AG48" i="8"/>
  <c r="AH39" i="8"/>
  <c r="AH46" i="8" s="1"/>
  <c r="AG40" i="8"/>
  <c r="AH30" i="8"/>
  <c r="AH43" i="8" s="1"/>
  <c r="BY50" i="8"/>
  <c r="BZ23" i="8"/>
  <c r="AE56" i="8" l="1"/>
  <c r="AE57" i="8" s="1"/>
  <c r="AF64" i="8"/>
  <c r="AF60" i="8"/>
  <c r="AF63" i="8" s="1"/>
  <c r="BZ28" i="8"/>
  <c r="CA24" i="8"/>
  <c r="CA61" i="8" s="1"/>
  <c r="AI42" i="8"/>
  <c r="AI60" i="8" s="1"/>
  <c r="AI63" i="8" s="1"/>
  <c r="BZ50" i="8"/>
  <c r="CA23" i="8"/>
  <c r="AH48" i="8"/>
  <c r="AI30" i="8"/>
  <c r="AI43" i="8" s="1"/>
  <c r="AI39" i="8"/>
  <c r="AI46" i="8" s="1"/>
  <c r="AH40" i="8"/>
  <c r="AG51" i="8"/>
  <c r="AG52" i="8" s="1"/>
  <c r="AF56" i="8"/>
  <c r="AF57" i="8" s="1"/>
  <c r="AG64" i="8" l="1"/>
  <c r="AG60" i="8"/>
  <c r="AG63" i="8" s="1"/>
  <c r="CA28" i="8"/>
  <c r="CB24" i="8"/>
  <c r="CB61" i="8" s="1"/>
  <c r="AJ42" i="8"/>
  <c r="AI48" i="8"/>
  <c r="AJ39" i="8"/>
  <c r="AJ46" i="8" s="1"/>
  <c r="AJ30" i="8"/>
  <c r="AJ43" i="8" s="1"/>
  <c r="AI40" i="8"/>
  <c r="CA50" i="8"/>
  <c r="CB23" i="8"/>
  <c r="AG56" i="8"/>
  <c r="AG57" i="8" s="1"/>
  <c r="AH51" i="8"/>
  <c r="AH52" i="8" s="1"/>
  <c r="AH64" i="8" s="1"/>
  <c r="AK42" i="8" l="1"/>
  <c r="AK60" i="8" s="1"/>
  <c r="AK63" i="8" s="1"/>
  <c r="CB28" i="8"/>
  <c r="CC24" i="8"/>
  <c r="CC61" i="8" s="1"/>
  <c r="AH56" i="8"/>
  <c r="AH57" i="8" s="1"/>
  <c r="CB50" i="8"/>
  <c r="CC23" i="8"/>
  <c r="AJ48" i="8"/>
  <c r="AK39" i="8"/>
  <c r="AK46" i="8" s="1"/>
  <c r="AJ40" i="8"/>
  <c r="AK30" i="8"/>
  <c r="AK43" i="8" s="1"/>
  <c r="AI51" i="8"/>
  <c r="AI52" i="8" s="1"/>
  <c r="AI64" i="8" s="1"/>
  <c r="CC28" i="8" l="1"/>
  <c r="CD24" i="8"/>
  <c r="CD61" i="8" s="1"/>
  <c r="AL42" i="8"/>
  <c r="AL60" i="8" s="1"/>
  <c r="AK48" i="8"/>
  <c r="AL30" i="8"/>
  <c r="AL43" i="8" s="1"/>
  <c r="AL39" i="8"/>
  <c r="AL46" i="8" s="1"/>
  <c r="AK40" i="8"/>
  <c r="CC50" i="8"/>
  <c r="CD23" i="8"/>
  <c r="AI56" i="8"/>
  <c r="AI57" i="8" s="1"/>
  <c r="AJ51" i="8"/>
  <c r="AJ52" i="8" s="1"/>
  <c r="AJ64" i="8" l="1"/>
  <c r="AJ60" i="8"/>
  <c r="AJ63" i="8" s="1"/>
  <c r="AM42" i="8"/>
  <c r="CD28" i="8"/>
  <c r="CE24" i="8"/>
  <c r="CE61" i="8" s="1"/>
  <c r="AL48" i="8"/>
  <c r="AM30" i="8"/>
  <c r="AM43" i="8" s="1"/>
  <c r="AM39" i="8"/>
  <c r="AM46" i="8" s="1"/>
  <c r="AL40" i="8"/>
  <c r="CD50" i="8"/>
  <c r="CE23" i="8"/>
  <c r="AJ56" i="8"/>
  <c r="AJ57" i="8" s="1"/>
  <c r="AK51" i="8"/>
  <c r="AK52" i="8" s="1"/>
  <c r="AK64" i="8" s="1"/>
  <c r="AN42" i="8" l="1"/>
  <c r="AN60" i="8" s="1"/>
  <c r="AN63" i="8" s="1"/>
  <c r="CE28" i="8"/>
  <c r="CF24" i="8"/>
  <c r="CF61" i="8" s="1"/>
  <c r="CE50" i="8"/>
  <c r="CF23" i="8"/>
  <c r="AL51" i="8"/>
  <c r="AK56" i="8"/>
  <c r="AK57" i="8" s="1"/>
  <c r="AM48" i="8"/>
  <c r="AM40" i="8"/>
  <c r="AN39" i="8"/>
  <c r="AN46" i="8" s="1"/>
  <c r="AN30" i="8"/>
  <c r="AN43" i="8" s="1"/>
  <c r="AO42" i="8" l="1"/>
  <c r="AL52" i="8"/>
  <c r="AL64" i="8" s="1"/>
  <c r="CF28" i="8"/>
  <c r="CG24" i="8"/>
  <c r="CG61" i="8" s="1"/>
  <c r="AM51" i="8"/>
  <c r="AM52" i="8" s="1"/>
  <c r="CF50" i="8"/>
  <c r="CG23" i="8"/>
  <c r="AN48" i="8"/>
  <c r="AN40" i="8"/>
  <c r="AO39" i="8"/>
  <c r="AO46" i="8" s="1"/>
  <c r="AO30" i="8"/>
  <c r="AO43" i="8" s="1"/>
  <c r="AM64" i="8" l="1"/>
  <c r="AM60" i="8"/>
  <c r="AM63" i="8" s="1"/>
  <c r="AM56" i="8"/>
  <c r="AM57" i="8" s="1"/>
  <c r="AL56" i="8"/>
  <c r="AL57" i="8" s="1"/>
  <c r="AP42" i="8"/>
  <c r="CG28" i="8"/>
  <c r="CH24" i="8"/>
  <c r="CH61" i="8" s="1"/>
  <c r="AO48" i="8"/>
  <c r="AO40" i="8"/>
  <c r="AP39" i="8"/>
  <c r="AP46" i="8" s="1"/>
  <c r="AP30" i="8"/>
  <c r="AP43" i="8" s="1"/>
  <c r="AN51" i="8"/>
  <c r="AN52" i="8" s="1"/>
  <c r="AN64" i="8" s="1"/>
  <c r="CG50" i="8"/>
  <c r="CH23" i="8"/>
  <c r="CH28" i="8" l="1"/>
  <c r="CI24" i="8"/>
  <c r="CI61" i="8" s="1"/>
  <c r="AQ42" i="8"/>
  <c r="AN56" i="8"/>
  <c r="AN57" i="8" s="1"/>
  <c r="AO51" i="8"/>
  <c r="AO52" i="8" s="1"/>
  <c r="CH50" i="8"/>
  <c r="CI23" i="8"/>
  <c r="AP48" i="8"/>
  <c r="AP40" i="8"/>
  <c r="AQ30" i="8"/>
  <c r="AQ43" i="8" s="1"/>
  <c r="AQ39" i="8"/>
  <c r="AQ46" i="8" s="1"/>
  <c r="CI28" i="8" l="1"/>
  <c r="CJ24" i="8"/>
  <c r="CJ61" i="8" s="1"/>
  <c r="AO64" i="8"/>
  <c r="AO60" i="8"/>
  <c r="AO63" i="8" s="1"/>
  <c r="AR42" i="8"/>
  <c r="AR60" i="8" s="1"/>
  <c r="AR63" i="8" s="1"/>
  <c r="CI50" i="8"/>
  <c r="CJ23" i="8"/>
  <c r="AQ48" i="8"/>
  <c r="AQ40" i="8"/>
  <c r="AR30" i="8"/>
  <c r="AR43" i="8" s="1"/>
  <c r="AR39" i="8"/>
  <c r="AR46" i="8" s="1"/>
  <c r="AP51" i="8"/>
  <c r="AP52" i="8" s="1"/>
  <c r="AO56" i="8"/>
  <c r="AO57" i="8" s="1"/>
  <c r="AP64" i="8" l="1"/>
  <c r="AP60" i="8"/>
  <c r="AP63" i="8" s="1"/>
  <c r="CJ28" i="8"/>
  <c r="CK24" i="8"/>
  <c r="CK61" i="8" s="1"/>
  <c r="AS42" i="8"/>
  <c r="AS60" i="8" s="1"/>
  <c r="AS63" i="8" s="1"/>
  <c r="AQ51" i="8"/>
  <c r="AQ52" i="8" s="1"/>
  <c r="AR48" i="8"/>
  <c r="AS30" i="8"/>
  <c r="AS43" i="8" s="1"/>
  <c r="AR40" i="8"/>
  <c r="AS39" i="8"/>
  <c r="AS46" i="8" s="1"/>
  <c r="AP56" i="8"/>
  <c r="AP57" i="8" s="1"/>
  <c r="CJ50" i="8"/>
  <c r="CK23" i="8"/>
  <c r="AQ64" i="8" l="1"/>
  <c r="AQ60" i="8"/>
  <c r="AQ63" i="8" s="1"/>
  <c r="AT42" i="8"/>
  <c r="CK28" i="8"/>
  <c r="CL24" i="8"/>
  <c r="CL61" i="8" s="1"/>
  <c r="AQ56" i="8"/>
  <c r="AQ57" i="8" s="1"/>
  <c r="CK50" i="8"/>
  <c r="CL23" i="8"/>
  <c r="AS48" i="8"/>
  <c r="AS40" i="8"/>
  <c r="AT39" i="8"/>
  <c r="AT46" i="8" s="1"/>
  <c r="AT30" i="8"/>
  <c r="AT43" i="8" s="1"/>
  <c r="AR51" i="8"/>
  <c r="AR52" i="8" s="1"/>
  <c r="AR64" i="8" s="1"/>
  <c r="CL28" i="8" l="1"/>
  <c r="CM24" i="8"/>
  <c r="CM61" i="8" s="1"/>
  <c r="AU42" i="8"/>
  <c r="AT48" i="8"/>
  <c r="AU39" i="8"/>
  <c r="AU46" i="8" s="1"/>
  <c r="AT40" i="8"/>
  <c r="AU30" i="8"/>
  <c r="AU43" i="8" s="1"/>
  <c r="AR56" i="8"/>
  <c r="AR57" i="8" s="1"/>
  <c r="CL50" i="8"/>
  <c r="CM23" i="8"/>
  <c r="AS51" i="8"/>
  <c r="AS52" i="8" s="1"/>
  <c r="AS64" i="8" l="1"/>
  <c r="AS56" i="8"/>
  <c r="AS57" i="8" s="1"/>
  <c r="CM28" i="8"/>
  <c r="CN24" i="8"/>
  <c r="CN61" i="8" s="1"/>
  <c r="AV42" i="8"/>
  <c r="AV60" i="8" s="1"/>
  <c r="AV63" i="8" s="1"/>
  <c r="AU48" i="8"/>
  <c r="AV39" i="8"/>
  <c r="AV46" i="8" s="1"/>
  <c r="AU40" i="8"/>
  <c r="AV30" i="8"/>
  <c r="AV43" i="8" s="1"/>
  <c r="CM50" i="8"/>
  <c r="CN23" i="8"/>
  <c r="AT51" i="8"/>
  <c r="AT52" i="8" s="1"/>
  <c r="AT64" i="8" l="1"/>
  <c r="AT60" i="8"/>
  <c r="CN28" i="8"/>
  <c r="CO24" i="8"/>
  <c r="CO61" i="8" s="1"/>
  <c r="AW42" i="8"/>
  <c r="AW60" i="8" s="1"/>
  <c r="AW63" i="8" s="1"/>
  <c r="AT56" i="8"/>
  <c r="AT57" i="8" s="1"/>
  <c r="CN50" i="8"/>
  <c r="CO23" i="8"/>
  <c r="AV48" i="8"/>
  <c r="AW30" i="8"/>
  <c r="AW43" i="8" s="1"/>
  <c r="AV40" i="8"/>
  <c r="AW39" i="8"/>
  <c r="AW46" i="8" s="1"/>
  <c r="AU51" i="8"/>
  <c r="AU52" i="8" s="1"/>
  <c r="CO28" i="8" l="1"/>
  <c r="CP24" i="8"/>
  <c r="CP61" i="8" s="1"/>
  <c r="AX42" i="8"/>
  <c r="AX60" i="8" s="1"/>
  <c r="AU64" i="8"/>
  <c r="AU60" i="8"/>
  <c r="AU56" i="8"/>
  <c r="AU57" i="8" s="1"/>
  <c r="AV51" i="8"/>
  <c r="AV52" i="8" s="1"/>
  <c r="CO50" i="8"/>
  <c r="CP23" i="8"/>
  <c r="AW48" i="8"/>
  <c r="AX39" i="8"/>
  <c r="AX46" i="8" s="1"/>
  <c r="AW40" i="8"/>
  <c r="AX30" i="8"/>
  <c r="AX43" i="8" s="1"/>
  <c r="AV64" i="8" l="1"/>
  <c r="AV56" i="8"/>
  <c r="AV57" i="8" s="1"/>
  <c r="AY42" i="8"/>
  <c r="CP50" i="8"/>
  <c r="CP28" i="8"/>
  <c r="AX48" i="8"/>
  <c r="AY39" i="8"/>
  <c r="AY46" i="8" s="1"/>
  <c r="AX40" i="8"/>
  <c r="AY30" i="8"/>
  <c r="AY43" i="8" s="1"/>
  <c r="AW51" i="8"/>
  <c r="AW52" i="8" s="1"/>
  <c r="AW64" i="8" l="1"/>
  <c r="AW56" i="8"/>
  <c r="AW57" i="8" s="1"/>
  <c r="AZ42" i="8"/>
  <c r="AY48" i="8"/>
  <c r="AZ39" i="8"/>
  <c r="AZ46" i="8" s="1"/>
  <c r="AZ30" i="8"/>
  <c r="AZ43" i="8" s="1"/>
  <c r="AY40" i="8"/>
  <c r="AX51" i="8"/>
  <c r="AX52" i="8" s="1"/>
  <c r="AX64" i="8" s="1"/>
  <c r="AX56" i="8" l="1"/>
  <c r="AX57" i="8" s="1"/>
  <c r="BA42" i="8"/>
  <c r="AY51" i="8"/>
  <c r="AY52" i="8" s="1"/>
  <c r="AZ48" i="8"/>
  <c r="BA30" i="8"/>
  <c r="BA43" i="8" s="1"/>
  <c r="AZ40" i="8"/>
  <c r="BA39" i="8"/>
  <c r="BA46" i="8" s="1"/>
  <c r="AY64" i="8" l="1"/>
  <c r="AY60" i="8"/>
  <c r="AY56" i="8"/>
  <c r="AY57" i="8" s="1"/>
  <c r="BB42" i="8"/>
  <c r="BB60" i="8" s="1"/>
  <c r="BB63" i="8" s="1"/>
  <c r="BA48" i="8"/>
  <c r="BA40" i="8"/>
  <c r="BB30" i="8"/>
  <c r="BB43" i="8" s="1"/>
  <c r="BB39" i="8"/>
  <c r="BB46" i="8" s="1"/>
  <c r="AZ51" i="8"/>
  <c r="AZ52" i="8" s="1"/>
  <c r="AZ64" i="8" l="1"/>
  <c r="AZ60" i="8"/>
  <c r="BC42" i="8"/>
  <c r="BC60" i="8" s="1"/>
  <c r="BC63" i="8" s="1"/>
  <c r="AZ56" i="8"/>
  <c r="AZ57" i="8" s="1"/>
  <c r="BB48" i="8"/>
  <c r="BC39" i="8"/>
  <c r="BC46" i="8" s="1"/>
  <c r="BB40" i="8"/>
  <c r="BC30" i="8"/>
  <c r="BC43" i="8" s="1"/>
  <c r="BA51" i="8"/>
  <c r="BA52" i="8" s="1"/>
  <c r="BA64" i="8" l="1"/>
  <c r="BA60" i="8"/>
  <c r="BD42" i="8"/>
  <c r="BD60" i="8" s="1"/>
  <c r="BC48" i="8"/>
  <c r="BD39" i="8"/>
  <c r="BD46" i="8" s="1"/>
  <c r="BD30" i="8"/>
  <c r="BD43" i="8" s="1"/>
  <c r="BC40" i="8"/>
  <c r="BA56" i="8"/>
  <c r="BA57" i="8" s="1"/>
  <c r="BB51" i="8"/>
  <c r="BE42" i="8" l="1"/>
  <c r="BE60" i="8" s="1"/>
  <c r="BB52" i="8"/>
  <c r="BB64" i="8" s="1"/>
  <c r="BD48" i="8"/>
  <c r="BE30" i="8"/>
  <c r="BE43" i="8" s="1"/>
  <c r="BD40" i="8"/>
  <c r="BE39" i="8"/>
  <c r="BE46" i="8" s="1"/>
  <c r="BC51" i="8"/>
  <c r="BC52" i="8" s="1"/>
  <c r="BC64" i="8" l="1"/>
  <c r="BC56" i="8"/>
  <c r="BC57" i="8" s="1"/>
  <c r="BF42" i="8"/>
  <c r="BF60" i="8" s="1"/>
  <c r="BB56" i="8"/>
  <c r="BB57" i="8" s="1"/>
  <c r="BE48" i="8"/>
  <c r="BE40" i="8"/>
  <c r="BF39" i="8"/>
  <c r="BF46" i="8" s="1"/>
  <c r="BF30" i="8"/>
  <c r="BF43" i="8" s="1"/>
  <c r="BD51" i="8"/>
  <c r="BD52" i="8" s="1"/>
  <c r="BD64" i="8" s="1"/>
  <c r="BG42" i="8" l="1"/>
  <c r="BD56" i="8"/>
  <c r="BD57" i="8" s="1"/>
  <c r="BE51" i="8"/>
  <c r="BE52" i="8" s="1"/>
  <c r="BE64" i="8" s="1"/>
  <c r="BF48" i="8"/>
  <c r="BG39" i="8"/>
  <c r="BG46" i="8" s="1"/>
  <c r="BF40" i="8"/>
  <c r="BG30" i="8"/>
  <c r="BG43" i="8" s="1"/>
  <c r="BH42" i="8" l="1"/>
  <c r="BH60" i="8" s="1"/>
  <c r="BH63" i="8" s="1"/>
  <c r="BF51" i="8"/>
  <c r="BF52" i="8" s="1"/>
  <c r="BG48" i="8"/>
  <c r="BH39" i="8"/>
  <c r="BH46" i="8" s="1"/>
  <c r="BH30" i="8"/>
  <c r="BH43" i="8" s="1"/>
  <c r="BG40" i="8"/>
  <c r="BE56" i="8"/>
  <c r="BE57" i="8" s="1"/>
  <c r="BF64" i="8" l="1"/>
  <c r="BF56" i="8"/>
  <c r="BF57" i="8" s="1"/>
  <c r="BG51" i="8"/>
  <c r="BG52" i="8" s="1"/>
  <c r="BI42" i="8"/>
  <c r="BI60" i="8" s="1"/>
  <c r="BI63" i="8" s="1"/>
  <c r="BH48" i="8"/>
  <c r="BI30" i="8"/>
  <c r="BI43" i="8" s="1"/>
  <c r="BH40" i="8"/>
  <c r="BI39" i="8"/>
  <c r="BI46" i="8" s="1"/>
  <c r="BG56" i="8" l="1"/>
  <c r="BG57" i="8" s="1"/>
  <c r="BJ42" i="8"/>
  <c r="BG64" i="8"/>
  <c r="BG60" i="8"/>
  <c r="BI48" i="8"/>
  <c r="BJ30" i="8"/>
  <c r="BJ43" i="8" s="1"/>
  <c r="BJ39" i="8"/>
  <c r="BJ46" i="8" s="1"/>
  <c r="BI40" i="8"/>
  <c r="BH51" i="8"/>
  <c r="BH52" i="8" s="1"/>
  <c r="BH64" i="8" s="1"/>
  <c r="BK42" i="8" l="1"/>
  <c r="BH56" i="8"/>
  <c r="BH57" i="8" s="1"/>
  <c r="BI51" i="8"/>
  <c r="BI52" i="8" s="1"/>
  <c r="BI64" i="8" s="1"/>
  <c r="BJ48" i="8"/>
  <c r="BK30" i="8"/>
  <c r="BK43" i="8" s="1"/>
  <c r="BK39" i="8"/>
  <c r="BK46" i="8" s="1"/>
  <c r="BJ40" i="8"/>
  <c r="BL42" i="8" l="1"/>
  <c r="BL60" i="8" s="1"/>
  <c r="BL63" i="8" s="1"/>
  <c r="BJ51" i="8"/>
  <c r="BJ52" i="8" s="1"/>
  <c r="BK48" i="8"/>
  <c r="BL30" i="8"/>
  <c r="BL43" i="8" s="1"/>
  <c r="BK40" i="8"/>
  <c r="BL39" i="8"/>
  <c r="BL46" i="8" s="1"/>
  <c r="BI56" i="8"/>
  <c r="BI57" i="8" s="1"/>
  <c r="BJ64" i="8" l="1"/>
  <c r="BJ60" i="8"/>
  <c r="BJ63" i="8" s="1"/>
  <c r="BJ56" i="8"/>
  <c r="BJ57" i="8" s="1"/>
  <c r="BM42" i="8"/>
  <c r="BM60" i="8" s="1"/>
  <c r="BK51" i="8"/>
  <c r="BK52" i="8" s="1"/>
  <c r="BL48" i="8"/>
  <c r="BM39" i="8"/>
  <c r="BM46" i="8" s="1"/>
  <c r="BM30" i="8"/>
  <c r="BM43" i="8" s="1"/>
  <c r="BL40" i="8"/>
  <c r="BK64" i="8" l="1"/>
  <c r="BK60" i="8"/>
  <c r="BK63" i="8" s="1"/>
  <c r="BK56" i="8"/>
  <c r="BK57" i="8" s="1"/>
  <c r="BN42" i="8"/>
  <c r="BL51" i="8"/>
  <c r="BL52" i="8" s="1"/>
  <c r="BM48" i="8"/>
  <c r="BN30" i="8"/>
  <c r="BN43" i="8" s="1"/>
  <c r="BM40" i="8"/>
  <c r="BN39" i="8"/>
  <c r="BN46" i="8" s="1"/>
  <c r="BL64" i="8" l="1"/>
  <c r="BL56" i="8"/>
  <c r="BL57" i="8" s="1"/>
  <c r="BO42" i="8"/>
  <c r="BN48" i="8"/>
  <c r="BO30" i="8"/>
  <c r="BO43" i="8" s="1"/>
  <c r="BO39" i="8"/>
  <c r="BO46" i="8" s="1"/>
  <c r="BN40" i="8"/>
  <c r="BM51" i="8"/>
  <c r="BM52" i="8" s="1"/>
  <c r="BM64" i="8" l="1"/>
  <c r="BM56" i="8"/>
  <c r="BM57" i="8" s="1"/>
  <c r="BP42" i="8"/>
  <c r="BN51" i="8"/>
  <c r="BN52" i="8" s="1"/>
  <c r="BO48" i="8"/>
  <c r="BP39" i="8"/>
  <c r="BP46" i="8" s="1"/>
  <c r="BP30" i="8"/>
  <c r="BP43" i="8" s="1"/>
  <c r="BO40" i="8"/>
  <c r="BN64" i="8" l="1"/>
  <c r="BN60" i="8"/>
  <c r="BN56" i="8"/>
  <c r="BN57" i="8" s="1"/>
  <c r="BQ42" i="8"/>
  <c r="BP48" i="8"/>
  <c r="BQ39" i="8"/>
  <c r="BQ46" i="8" s="1"/>
  <c r="BQ30" i="8"/>
  <c r="BQ43" i="8" s="1"/>
  <c r="BP40" i="8"/>
  <c r="BO51" i="8"/>
  <c r="BO52" i="8" s="1"/>
  <c r="BO64" i="8" l="1"/>
  <c r="BO60" i="8"/>
  <c r="BO56" i="8"/>
  <c r="BO57" i="8" s="1"/>
  <c r="BR42" i="8"/>
  <c r="BQ48" i="8"/>
  <c r="BQ40" i="8"/>
  <c r="BR30" i="8"/>
  <c r="BR43" i="8" s="1"/>
  <c r="BR39" i="8"/>
  <c r="BR46" i="8" s="1"/>
  <c r="BP51" i="8"/>
  <c r="BP52" i="8" s="1"/>
  <c r="BP64" i="8" l="1"/>
  <c r="BP60" i="8"/>
  <c r="BP63" i="8" s="1"/>
  <c r="BS42" i="8"/>
  <c r="BS60" i="8" s="1"/>
  <c r="BS63" i="8" s="1"/>
  <c r="BP56" i="8"/>
  <c r="BP57" i="8" s="1"/>
  <c r="BQ51" i="8"/>
  <c r="BQ52" i="8" s="1"/>
  <c r="BR48" i="8"/>
  <c r="BS39" i="8"/>
  <c r="BS46" i="8" s="1"/>
  <c r="BR40" i="8"/>
  <c r="BS30" i="8"/>
  <c r="BS43" i="8" s="1"/>
  <c r="BT42" i="8" l="1"/>
  <c r="BT60" i="8" s="1"/>
  <c r="BT63" i="8" s="1"/>
  <c r="BQ64" i="8"/>
  <c r="BQ60" i="8"/>
  <c r="BQ63" i="8" s="1"/>
  <c r="BQ56" i="8"/>
  <c r="BQ57" i="8" s="1"/>
  <c r="BR51" i="8"/>
  <c r="BR52" i="8" s="1"/>
  <c r="BS48" i="8"/>
  <c r="BT39" i="8"/>
  <c r="BT46" i="8" s="1"/>
  <c r="BT30" i="8"/>
  <c r="BT43" i="8" s="1"/>
  <c r="BS40" i="8"/>
  <c r="BR64" i="8" l="1"/>
  <c r="BR60" i="8"/>
  <c r="BR63" i="8" s="1"/>
  <c r="BR56" i="8"/>
  <c r="BR57" i="8" s="1"/>
  <c r="BU42" i="8"/>
  <c r="BU60" i="8" s="1"/>
  <c r="BT48" i="8"/>
  <c r="BU30" i="8"/>
  <c r="BU43" i="8" s="1"/>
  <c r="BT40" i="8"/>
  <c r="BU39" i="8"/>
  <c r="BU46" i="8" s="1"/>
  <c r="BS51" i="8"/>
  <c r="BS52" i="8" s="1"/>
  <c r="BS64" i="8" s="1"/>
  <c r="BV42" i="8" l="1"/>
  <c r="BV60" i="8" s="1"/>
  <c r="BS56" i="8"/>
  <c r="BS57" i="8" s="1"/>
  <c r="BU48" i="8"/>
  <c r="BV39" i="8"/>
  <c r="BV46" i="8" s="1"/>
  <c r="BV30" i="8"/>
  <c r="BV43" i="8" s="1"/>
  <c r="BU40" i="8"/>
  <c r="BT51" i="8"/>
  <c r="BT52" i="8" s="1"/>
  <c r="BT64" i="8" s="1"/>
  <c r="BW42" i="8" l="1"/>
  <c r="BW60" i="8" s="1"/>
  <c r="BW63" i="8" s="1"/>
  <c r="BV48" i="8"/>
  <c r="BW39" i="8"/>
  <c r="BW46" i="8" s="1"/>
  <c r="BV40" i="8"/>
  <c r="BW30" i="8"/>
  <c r="BW43" i="8" s="1"/>
  <c r="BT56" i="8"/>
  <c r="BT57" i="8" s="1"/>
  <c r="BU51" i="8"/>
  <c r="BX42" i="8" l="1"/>
  <c r="BU52" i="8"/>
  <c r="BU64" i="8" s="1"/>
  <c r="BV51" i="8"/>
  <c r="BV52" i="8" s="1"/>
  <c r="BW48" i="8"/>
  <c r="BW40" i="8"/>
  <c r="BX39" i="8"/>
  <c r="BX46" i="8" s="1"/>
  <c r="BX30" i="8"/>
  <c r="BX43" i="8" s="1"/>
  <c r="BV64" i="8" l="1"/>
  <c r="BV56" i="8"/>
  <c r="BV57" i="8" s="1"/>
  <c r="BY42" i="8"/>
  <c r="BY60" i="8" s="1"/>
  <c r="BY63" i="8" s="1"/>
  <c r="BU56" i="8"/>
  <c r="BU57" i="8" s="1"/>
  <c r="BW51" i="8"/>
  <c r="BW52" i="8" s="1"/>
  <c r="BW64" i="8" s="1"/>
  <c r="BX48" i="8"/>
  <c r="BY30" i="8"/>
  <c r="BY43" i="8" s="1"/>
  <c r="BX40" i="8"/>
  <c r="BY39" i="8"/>
  <c r="BY46" i="8" s="1"/>
  <c r="BX51" i="8" l="1"/>
  <c r="BX52" i="8" s="1"/>
  <c r="BZ42" i="8"/>
  <c r="BZ60" i="8" s="1"/>
  <c r="BZ63" i="8" s="1"/>
  <c r="BY48" i="8"/>
  <c r="BY40" i="8"/>
  <c r="BZ30" i="8"/>
  <c r="BZ43" i="8" s="1"/>
  <c r="BZ39" i="8"/>
  <c r="BZ46" i="8" s="1"/>
  <c r="BW56" i="8"/>
  <c r="BW57" i="8" s="1"/>
  <c r="BX64" i="8" l="1"/>
  <c r="BX60" i="8"/>
  <c r="BX63" i="8" s="1"/>
  <c r="BX56" i="8"/>
  <c r="BX57" i="8" s="1"/>
  <c r="CA42" i="8"/>
  <c r="BY51" i="8"/>
  <c r="BY52" i="8" s="1"/>
  <c r="BZ48" i="8"/>
  <c r="BZ40" i="8"/>
  <c r="CA30" i="8"/>
  <c r="CA43" i="8" s="1"/>
  <c r="CA39" i="8"/>
  <c r="CA46" i="8" s="1"/>
  <c r="BY64" i="8" l="1"/>
  <c r="BY56" i="8"/>
  <c r="BY57" i="8" s="1"/>
  <c r="CB42" i="8"/>
  <c r="CA48" i="8"/>
  <c r="CB39" i="8"/>
  <c r="CB46" i="8" s="1"/>
  <c r="CB30" i="8"/>
  <c r="CB43" i="8" s="1"/>
  <c r="CA40" i="8"/>
  <c r="BZ51" i="8"/>
  <c r="BZ52" i="8" s="1"/>
  <c r="BZ64" i="8" l="1"/>
  <c r="BZ56" i="8"/>
  <c r="BZ57" i="8" s="1"/>
  <c r="CC42" i="8"/>
  <c r="CB48" i="8"/>
  <c r="CB40" i="8"/>
  <c r="CC39" i="8"/>
  <c r="CC46" i="8" s="1"/>
  <c r="CC30" i="8"/>
  <c r="CC43" i="8" s="1"/>
  <c r="CA51" i="8"/>
  <c r="CA52" i="8" s="1"/>
  <c r="CA64" i="8" l="1"/>
  <c r="CA60" i="8"/>
  <c r="CA56" i="8"/>
  <c r="CA57" i="8" s="1"/>
  <c r="CD42" i="8"/>
  <c r="CD60" i="8" s="1"/>
  <c r="CD63" i="8" s="1"/>
  <c r="CB51" i="8"/>
  <c r="CB52" i="8" s="1"/>
  <c r="CC48" i="8"/>
  <c r="CC40" i="8"/>
  <c r="CD39" i="8"/>
  <c r="CD46" i="8" s="1"/>
  <c r="CD30" i="8"/>
  <c r="CD43" i="8" s="1"/>
  <c r="CB64" i="8" l="1"/>
  <c r="CB60" i="8"/>
  <c r="CB63" i="8" s="1"/>
  <c r="CE42" i="8"/>
  <c r="CE60" i="8" s="1"/>
  <c r="CE63" i="8" s="1"/>
  <c r="CC51" i="8"/>
  <c r="CC52" i="8" s="1"/>
  <c r="CD48" i="8"/>
  <c r="CD40" i="8"/>
  <c r="CE30" i="8"/>
  <c r="CE43" i="8" s="1"/>
  <c r="CE39" i="8"/>
  <c r="CE46" i="8" s="1"/>
  <c r="CB56" i="8"/>
  <c r="CB57" i="8" s="1"/>
  <c r="CC64" i="8" l="1"/>
  <c r="CC60" i="8"/>
  <c r="CC56" i="8"/>
  <c r="CC57" i="8" s="1"/>
  <c r="CF42" i="8"/>
  <c r="CE48" i="8"/>
  <c r="CE40" i="8"/>
  <c r="CF39" i="8"/>
  <c r="CF46" i="8" s="1"/>
  <c r="CF30" i="8"/>
  <c r="CF43" i="8" s="1"/>
  <c r="CD51" i="8"/>
  <c r="CD52" i="8" s="1"/>
  <c r="CD64" i="8" l="1"/>
  <c r="CD56" i="8"/>
  <c r="CD57" i="8" s="1"/>
  <c r="CG42" i="8"/>
  <c r="CG60" i="8" s="1"/>
  <c r="CG63" i="8" s="1"/>
  <c r="CE51" i="8"/>
  <c r="CE52" i="8" s="1"/>
  <c r="CF48" i="8"/>
  <c r="CG30" i="8"/>
  <c r="CG43" i="8" s="1"/>
  <c r="CF40" i="8"/>
  <c r="CG39" i="8"/>
  <c r="CG46" i="8" s="1"/>
  <c r="CE64" i="8" l="1"/>
  <c r="CE56" i="8"/>
  <c r="CE57" i="8" s="1"/>
  <c r="CH42" i="8"/>
  <c r="CH60" i="8" s="1"/>
  <c r="CH63" i="8" s="1"/>
  <c r="CG48" i="8"/>
  <c r="CG40" i="8"/>
  <c r="CH30" i="8"/>
  <c r="CH43" i="8" s="1"/>
  <c r="CH39" i="8"/>
  <c r="CH46" i="8" s="1"/>
  <c r="CF51" i="8"/>
  <c r="CF52" i="8" s="1"/>
  <c r="CI42" i="8" l="1"/>
  <c r="CF64" i="8"/>
  <c r="CF60" i="8"/>
  <c r="CF63" i="8" s="1"/>
  <c r="CH48" i="8"/>
  <c r="CI39" i="8"/>
  <c r="CI46" i="8" s="1"/>
  <c r="CH40" i="8"/>
  <c r="CI30" i="8"/>
  <c r="CI43" i="8" s="1"/>
  <c r="CF56" i="8"/>
  <c r="CF57" i="8" s="1"/>
  <c r="CG51" i="8"/>
  <c r="CJ42" i="8" l="1"/>
  <c r="CG52" i="8"/>
  <c r="CG64" i="8" s="1"/>
  <c r="CI48" i="8"/>
  <c r="CJ39" i="8"/>
  <c r="CJ46" i="8" s="1"/>
  <c r="CJ30" i="8"/>
  <c r="CJ43" i="8" s="1"/>
  <c r="CI40" i="8"/>
  <c r="CH51" i="8"/>
  <c r="CH52" i="8" s="1"/>
  <c r="CH64" i="8" l="1"/>
  <c r="CH56" i="8"/>
  <c r="CH57" i="8" s="1"/>
  <c r="CG56" i="8"/>
  <c r="CG57" i="8" s="1"/>
  <c r="CK42" i="8"/>
  <c r="CK60" i="8" s="1"/>
  <c r="CJ48" i="8"/>
  <c r="CK30" i="8"/>
  <c r="CK43" i="8" s="1"/>
  <c r="CJ40" i="8"/>
  <c r="CK39" i="8"/>
  <c r="CK46" i="8" s="1"/>
  <c r="CI51" i="8"/>
  <c r="CI52" i="8" s="1"/>
  <c r="CI64" i="8" l="1"/>
  <c r="CI60" i="8"/>
  <c r="CL42" i="8"/>
  <c r="CI56" i="8"/>
  <c r="CI57" i="8" s="1"/>
  <c r="CK48" i="8"/>
  <c r="CK40" i="8"/>
  <c r="CL39" i="8"/>
  <c r="CL46" i="8" s="1"/>
  <c r="CL30" i="8"/>
  <c r="CL43" i="8" s="1"/>
  <c r="CJ51" i="8"/>
  <c r="CJ52" i="8" s="1"/>
  <c r="CJ64" i="8" l="1"/>
  <c r="CJ60" i="8"/>
  <c r="CJ63" i="8" s="1"/>
  <c r="CM42" i="8"/>
  <c r="CL48" i="8"/>
  <c r="CM39" i="8"/>
  <c r="CM46" i="8" s="1"/>
  <c r="CL40" i="8"/>
  <c r="CM30" i="8"/>
  <c r="CM43" i="8" s="1"/>
  <c r="CJ56" i="8"/>
  <c r="CJ57" i="8" s="1"/>
  <c r="CK51" i="8"/>
  <c r="CN42" i="8" l="1"/>
  <c r="CK52" i="8"/>
  <c r="CK64" i="8" s="1"/>
  <c r="CM48" i="8"/>
  <c r="CN39" i="8"/>
  <c r="CN46" i="8" s="1"/>
  <c r="CN30" i="8"/>
  <c r="CN43" i="8" s="1"/>
  <c r="CM40" i="8"/>
  <c r="CL51" i="8"/>
  <c r="CL52" i="8" s="1"/>
  <c r="CL56" i="8" l="1"/>
  <c r="CL57" i="8" s="1"/>
  <c r="CK56" i="8"/>
  <c r="CK57" i="8" s="1"/>
  <c r="CO42" i="8"/>
  <c r="CL64" i="8"/>
  <c r="CL60" i="8"/>
  <c r="CL63" i="8" s="1"/>
  <c r="CN48" i="8"/>
  <c r="CO30" i="8"/>
  <c r="CO43" i="8" s="1"/>
  <c r="CN40" i="8"/>
  <c r="CO39" i="8"/>
  <c r="CO46" i="8" s="1"/>
  <c r="CM51" i="8"/>
  <c r="CM52" i="8" s="1"/>
  <c r="CM64" i="8" l="1"/>
  <c r="CM60" i="8"/>
  <c r="CM56" i="8"/>
  <c r="CM57" i="8" s="1"/>
  <c r="CP42" i="8"/>
  <c r="CN51" i="8"/>
  <c r="CN52" i="8" s="1"/>
  <c r="CO48" i="8"/>
  <c r="CO40" i="8"/>
  <c r="CP30" i="8"/>
  <c r="CP43" i="8" s="1"/>
  <c r="CP39" i="8"/>
  <c r="CP46" i="8" s="1"/>
  <c r="CN64" i="8" l="1"/>
  <c r="CN60" i="8"/>
  <c r="CN63" i="8" s="1"/>
  <c r="CN56" i="8"/>
  <c r="CN57" i="8" s="1"/>
  <c r="CP40" i="8"/>
  <c r="CP48" i="8"/>
  <c r="CO51" i="8"/>
  <c r="CO52" i="8" l="1"/>
  <c r="CO56" i="8" s="1"/>
  <c r="CO57" i="8" s="1"/>
  <c r="CP51" i="8"/>
  <c r="CP52" i="8" s="1"/>
  <c r="CP64" i="8" l="1"/>
  <c r="CP60" i="8"/>
  <c r="CP56" i="8"/>
  <c r="CP57" i="8" s="1"/>
  <c r="CO64" i="8"/>
  <c r="CO60" i="8"/>
  <c r="CO63" i="8" s="1"/>
</calcChain>
</file>

<file path=xl/sharedStrings.xml><?xml version="1.0" encoding="utf-8"?>
<sst xmlns="http://schemas.openxmlformats.org/spreadsheetml/2006/main" count="597" uniqueCount="276">
  <si>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</si>
  <si>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</si>
  <si>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</si>
  <si>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</si>
  <si>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</si>
  <si>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</si>
  <si>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</si>
  <si>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</si>
  <si>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</si>
  <si>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</si>
  <si>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</si>
  <si>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</si>
  <si>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</si>
  <si>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</si>
  <si>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maximum sale price(considering max profit margin)</t>
  </si>
  <si>
    <t>minimum sale price ( considering minium profit margin)</t>
  </si>
  <si>
    <t>Calculated results</t>
  </si>
  <si>
    <t>Target Cosumption period(days)</t>
  </si>
  <si>
    <t>Consolidate</t>
  </si>
  <si>
    <t>Projected Minimum Sale amount target per day</t>
  </si>
  <si>
    <t>Projected Maximum sale Amount Target per day</t>
  </si>
  <si>
    <t>Targetted minimum sale price</t>
  </si>
  <si>
    <t>Targetted maximum sale price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</si>
  <si>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</si>
  <si>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</si>
  <si>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</si>
  <si>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</si>
  <si>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</si>
  <si>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</si>
  <si>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</si>
  <si>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</si>
  <si>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</si>
  <si>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</si>
  <si>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</si>
  <si>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</si>
  <si>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</si>
  <si>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</si>
  <si>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>Price factor on increase demand</t>
  </si>
  <si>
    <t>increase</t>
  </si>
  <si>
    <t>Minimum in case of descrease</t>
  </si>
  <si>
    <t>Maximum in case of descease</t>
  </si>
  <si>
    <t>Minimum profit margin</t>
  </si>
  <si>
    <t>Maximum profit margin</t>
  </si>
  <si>
    <t>Minimum in case of increase</t>
  </si>
  <si>
    <t>Maximum in case of increase</t>
  </si>
  <si>
    <t>Expected Net Sales</t>
  </si>
  <si>
    <t>Gross profit(amount)=Net Sales - Cost of Goods Sold</t>
  </si>
  <si>
    <t>Gross profit(percentage)= (Gross profit/Net sales)*100</t>
  </si>
  <si>
    <t>Ovehead expenses</t>
  </si>
  <si>
    <t>Net profit(amount)= gross profit-overehad expenses</t>
  </si>
  <si>
    <t>Net profit(percentage)= (Net profit/Net sales)*100</t>
  </si>
  <si>
    <t>Markup (percentage)= (Gross profit/amount of goods sold)*100</t>
  </si>
  <si>
    <t>Breakeven dollar value=Overhead expenses/(1-Cost of goods sold/total sales amount)</t>
  </si>
  <si>
    <t>Breakeven number of units = Overhead expenses/(unit saling price- unit cost of purchase)</t>
  </si>
  <si>
    <t>Purchase Price per unit(COST OF GOODS)</t>
  </si>
  <si>
    <t>Available margin if sold on  MRP(%)=retail price-cost/retail price</t>
  </si>
  <si>
    <t xml:space="preserve">Consider ABC has purchased tyres at $31,200 and sold it at $52,000 then </t>
  </si>
  <si>
    <t>Gross profit=52000-31200=20800</t>
  </si>
  <si>
    <t>Gross margin=(20800/52000)*100=40%</t>
  </si>
  <si>
    <t>If overhead expesnes =15600</t>
  </si>
  <si>
    <t>Net profit=20800-15600=5200</t>
  </si>
  <si>
    <t>Net margin=(5200/52000)*100=10%</t>
  </si>
  <si>
    <t>Markup=(20800/31200)*100=66.67%</t>
  </si>
  <si>
    <t>Breakevn amount=15600/(1-(31200/52000))=39000</t>
  </si>
  <si>
    <t>Breakevn units=15600/(52-31.20)=750</t>
  </si>
  <si>
    <t>Purchase prie per unit=31.20</t>
  </si>
  <si>
    <t>Sale price=52.00</t>
  </si>
  <si>
    <t>Minimum units to be sold=750</t>
  </si>
  <si>
    <t>For discout of 5%</t>
  </si>
  <si>
    <t>Gross margin</t>
  </si>
  <si>
    <t>(sale-purchase/sale price)*100=gorss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</si>
  <si>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</si>
  <si>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</si>
  <si>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</si>
  <si>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</si>
  <si>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</si>
  <si>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</si>
  <si>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</si>
  <si>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</si>
  <si>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</si>
  <si>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</si>
  <si>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</si>
  <si>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</si>
  <si>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</si>
  <si>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</si>
  <si>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</si>
  <si>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</si>
  <si>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</si>
  <si>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</si>
  <si>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</si>
  <si>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</si>
  <si>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</si>
  <si>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</si>
  <si>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</si>
  <si>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</si>
  <si>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</si>
  <si>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</si>
  <si>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</si>
  <si>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</si>
  <si>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</si>
  <si>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</si>
  <si>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</si>
  <si>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</si>
  <si>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</si>
  <si>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</si>
  <si>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</si>
  <si>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</si>
  <si>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</si>
  <si>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</si>
  <si>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</si>
  <si>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</si>
  <si>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</si>
  <si>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</si>
  <si>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</si>
  <si>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</si>
  <si>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</si>
  <si>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</si>
  <si>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</si>
  <si>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</si>
  <si>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</si>
  <si>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</si>
  <si>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</si>
  <si>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</si>
  <si>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</si>
  <si>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</si>
  <si>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</si>
  <si>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</si>
  <si>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</si>
  <si>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</si>
  <si>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</si>
  <si>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</si>
  <si>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</si>
  <si>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</si>
  <si>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</si>
  <si>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</si>
  <si>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</si>
  <si>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</si>
  <si>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</si>
  <si>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</si>
  <si>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</si>
  <si>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</si>
  <si>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</si>
  <si>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</si>
  <si>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</si>
  <si>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</si>
  <si>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</si>
  <si>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</si>
  <si>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</si>
  <si>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</si>
  <si>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</si>
  <si>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</si>
  <si>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</si>
  <si>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</si>
  <si>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</si>
  <si>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</si>
  <si>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</si>
  <si>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</si>
  <si>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</si>
  <si>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</si>
  <si>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</si>
  <si>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</si>
  <si>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</si>
  <si>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</si>
  <si>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</si>
  <si>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</si>
  <si>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</si>
  <si>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</si>
  <si>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</si>
  <si>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</si>
  <si>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</si>
  <si>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</si>
  <si>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</si>
  <si>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</si>
  <si>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</si>
  <si>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</si>
  <si>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</si>
  <si>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</si>
  <si>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</si>
  <si>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</si>
  <si>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</si>
  <si>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</si>
  <si>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</si>
  <si>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</si>
  <si>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</si>
  <si>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</si>
  <si>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</si>
  <si>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</si>
  <si>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</si>
  <si>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</si>
  <si>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</si>
  <si>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</si>
  <si>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</si>
  <si>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</si>
  <si>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</si>
  <si>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</si>
  <si>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</si>
  <si>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</si>
  <si>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</si>
  <si>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</si>
  <si>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</si>
  <si>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</si>
  <si>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</si>
  <si>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</si>
  <si>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</si>
  <si>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</si>
  <si>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</si>
  <si>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</si>
  <si>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</si>
  <si>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</si>
  <si>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</si>
  <si>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</si>
  <si>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</si>
  <si>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</si>
  <si>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</si>
  <si>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</si>
  <si>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</si>
  <si>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</si>
  <si>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</si>
  <si>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</si>
  <si>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</si>
  <si>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</si>
  <si>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</si>
  <si>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</si>
  <si>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</si>
  <si>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</si>
  <si>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</si>
  <si>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</si>
  <si>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</si>
  <si>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</si>
  <si>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</si>
  <si>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</si>
  <si>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</si>
  <si>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</si>
  <si>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</si>
  <si>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</si>
  <si>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</si>
  <si>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</si>
  <si>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</si>
  <si>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</si>
  <si>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</si>
  <si>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</si>
  <si>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</si>
  <si>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</si>
  <si>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</si>
  <si>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</si>
  <si>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</si>
  <si>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</si>
  <si>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</si>
  <si>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</si>
  <si>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</si>
  <si>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</si>
  <si>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</si>
  <si>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</si>
  <si>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</si>
  <si>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</si>
  <si>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</si>
  <si>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Sale Price3(second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</si>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</sst>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43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9" fontId="0" fillId="0" borderId="0" xfId="0" applyNumberFormat="1" applyBorder="1" applyAlignment="1">
      <alignment horizontal="left" vertical="top" wrapText="1"/>
    </xf>
    <xf numFmtId="0" fontId="1" fillId="0" borderId="0" xfId="0" applyFont="1"/>
    <xf numFmtId="9" fontId="0" fillId="0" borderId="0" xfId="0" applyNumberFormat="1"/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opLeftCell="A27" zoomScale="84" zoomScaleNormal="84" workbookViewId="0">
      <selection activeCell="A2" sqref="A2:C33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3.7265625" style="1" customWidth="1"/>
    <col min="12" max="12" width="13.54296875" style="1" customWidth="1"/>
    <col min="13" max="13" width="13.7265625" style="1" customWidth="1"/>
    <col min="14" max="14" width="12.1796875" style="1" customWidth="1"/>
    <col min="15" max="15" width="21.453125" style="1"/>
    <col min="16" max="16" width="19" style="1" customWidth="1"/>
    <col min="17" max="19" width="21.453125" style="1"/>
    <col min="20" max="20" width="16.7265625" style="1" customWidth="1"/>
    <col min="21" max="16384" width="21.453125" style="1"/>
  </cols>
  <sheetData>
    <row r="1" spans="1:21" x14ac:dyDescent="0.35">
      <c r="B1" s="39" t="s">
        <v>6</v>
      </c>
      <c r="C1" s="39"/>
      <c r="D1" s="39"/>
      <c r="E1" s="39"/>
      <c r="F1" s="39"/>
      <c r="G1" s="39"/>
      <c r="H1" s="39"/>
      <c r="I1" s="39"/>
      <c r="J1" s="39"/>
      <c r="K1" s="39"/>
      <c r="L1" s="40" t="s">
        <v>16</v>
      </c>
      <c r="M1" s="40"/>
      <c r="N1" s="40"/>
      <c r="O1" s="40"/>
      <c r="P1" s="40"/>
    </row>
    <row r="2" spans="1:21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41</v>
      </c>
      <c r="J2" s="3" t="s">
        <v>42</v>
      </c>
      <c r="K2" s="3" t="s">
        <v>10</v>
      </c>
      <c r="L2" s="3" t="s">
        <v>13</v>
      </c>
      <c r="M2" s="3" t="s">
        <v>7</v>
      </c>
      <c r="N2" s="3" t="s">
        <v>9</v>
      </c>
      <c r="O2" s="3" t="s">
        <v>34</v>
      </c>
      <c r="P2" s="3" t="s">
        <v>35</v>
      </c>
      <c r="Q2" s="3" t="s">
        <v>24</v>
      </c>
      <c r="R2" s="3" t="s">
        <v>23</v>
      </c>
      <c r="S2" s="3" t="s">
        <v>25</v>
      </c>
      <c r="T2" s="3" t="s">
        <v>26</v>
      </c>
      <c r="U2" s="3" t="s">
        <v>27</v>
      </c>
    </row>
    <row r="3" spans="1:21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12</v>
      </c>
      <c r="M3" s="3" t="s">
        <v>12</v>
      </c>
      <c r="N3" s="3" t="s">
        <v>12</v>
      </c>
      <c r="O3" s="3" t="s">
        <v>12</v>
      </c>
      <c r="P3" s="3" t="s">
        <v>12</v>
      </c>
      <c r="Q3" s="3" t="s">
        <v>12</v>
      </c>
      <c r="R3" s="3" t="s">
        <v>12</v>
      </c>
      <c r="S3" s="3"/>
      <c r="T3" s="3"/>
      <c r="U3" s="3"/>
    </row>
    <row r="4" spans="1:21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v>15</v>
      </c>
      <c r="J4" s="4">
        <v>20</v>
      </c>
      <c r="K4" s="3">
        <f>1667 - 15*$F4</f>
        <v>1652</v>
      </c>
      <c r="L4" s="3">
        <f>($C4-$B4)/$B4</f>
        <v>0.44</v>
      </c>
      <c r="M4" s="3">
        <f>ROUNDUP($D4/$E4,0)</f>
        <v>1667</v>
      </c>
      <c r="N4" s="3">
        <f>$K4-$M4</f>
        <v>-15</v>
      </c>
      <c r="O4" s="3">
        <f>ROUNDUP($B4+($B4*($G4+$H4+$I4)%), 0)</f>
        <v>61</v>
      </c>
      <c r="P4" s="3">
        <f>ROUNDUP($B4+($B4*($G4+$H4+$J4)%), 0)</f>
        <v>64</v>
      </c>
      <c r="Q4" s="3">
        <f t="shared" ref="Q4:Q33" si="0">$K4*$O4</f>
        <v>100772</v>
      </c>
      <c r="R4" s="3">
        <f t="shared" ref="R4:R33" si="1">$K4*$P4</f>
        <v>105728</v>
      </c>
      <c r="S4" s="3">
        <f>$K4*$B4+ROUNDUP($K4*$B4*($G4+$H4)%,0)</f>
        <v>88382</v>
      </c>
      <c r="T4" s="3">
        <f>($Q4-$S4)/$S4*100</f>
        <v>14.018691588785046</v>
      </c>
      <c r="U4" s="3">
        <f>($R4-$S4)/$S4*100</f>
        <v>19.626168224299064</v>
      </c>
    </row>
    <row r="5" spans="1:21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>IF(C$38="decrease",IF($I4-($K5-$M5)%&lt;C$42,C$42,$I4-($K5-$M5)%),IF($I4+($K5-$M5)%&gt;E$42,E$42,$I4+($K5-$M5)%))</f>
        <v>15.3</v>
      </c>
      <c r="J5" s="4">
        <f>IF(C$38="decrease",IF($J4-($K5-$M5)%&lt;C$43,C$43,$J4-($K5-$M5)%),IF($J4+($K5-$M5)%&gt;E$43,E$43,$J4+($K5-$M5)%))</f>
        <v>20.3</v>
      </c>
      <c r="K5" s="3">
        <f t="shared" ref="K5:K33" si="2">1667 + 15*$F5</f>
        <v>1697</v>
      </c>
      <c r="L5" s="3">
        <f>($C5-$B5)/$B5</f>
        <v>0.44</v>
      </c>
      <c r="M5" s="3">
        <f>ROUNDUP($D5/$E5,0)</f>
        <v>1667</v>
      </c>
      <c r="N5" s="3">
        <f t="shared" ref="N5:N33" si="3">($K5-$M5)+$N4</f>
        <v>15</v>
      </c>
      <c r="O5" s="3">
        <f t="shared" ref="O5:O33" si="4">ROUNDUP($B5+($B5*($G5+$H5+$I5)%), 0)</f>
        <v>62</v>
      </c>
      <c r="P5" s="3">
        <f t="shared" ref="P5:P33" si="5">ROUNDUP($B5+($B5*($G5+$H5+$J5)%), 0)</f>
        <v>64</v>
      </c>
      <c r="Q5" s="3">
        <f t="shared" si="0"/>
        <v>105214</v>
      </c>
      <c r="R5" s="3">
        <f t="shared" si="1"/>
        <v>108608</v>
      </c>
      <c r="S5" s="3">
        <f t="shared" ref="S5:S33" si="6">$K5*$B5+ROUNDUP($K5*$B5*($G5+$H5)%,0)</f>
        <v>90790</v>
      </c>
      <c r="T5" s="3">
        <f t="shared" ref="T5:T33" si="7">($Q5-$S5)/$S5*100</f>
        <v>15.887212248044937</v>
      </c>
      <c r="U5" s="3">
        <f t="shared" ref="U5:U33" si="8">($R5-$S5)/$S5*100</f>
        <v>19.625509417336712</v>
      </c>
    </row>
    <row r="6" spans="1:21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ref="I6:I33" si="9">IF(C$38="decrease",IF($I5-($K6-$M6)%&lt;C$42,C$42,$I5-($K6-$M6)%),IF($I5+($K6-$M6)%&gt;E$42,E$42,$I5+($K6-$M6)%))</f>
        <v>15.75</v>
      </c>
      <c r="J6" s="4">
        <f t="shared" ref="J6:J33" si="10">IF(C$38="decrease",IF($J5-($K6-$M6)%&lt;C$43,C$43,$J5-($K6-$M6)%),IF($J5+($K6-$M6)%&gt;E$43,E$43,$J5+($K6-$M6)%))</f>
        <v>20.75</v>
      </c>
      <c r="K6" s="3">
        <f t="shared" si="2"/>
        <v>1712</v>
      </c>
      <c r="L6" s="3">
        <f>($C6-$B6)/$B6</f>
        <v>0.44</v>
      </c>
      <c r="M6" s="3">
        <f>ROUNDUP($D6/$E6,0)</f>
        <v>1667</v>
      </c>
      <c r="N6" s="3">
        <f t="shared" si="3"/>
        <v>60</v>
      </c>
      <c r="O6" s="3">
        <f t="shared" si="4"/>
        <v>62</v>
      </c>
      <c r="P6" s="3">
        <f t="shared" si="5"/>
        <v>64</v>
      </c>
      <c r="Q6" s="3">
        <f t="shared" si="0"/>
        <v>106144</v>
      </c>
      <c r="R6" s="3">
        <f t="shared" si="1"/>
        <v>109568</v>
      </c>
      <c r="S6" s="3">
        <f t="shared" si="6"/>
        <v>91592</v>
      </c>
      <c r="T6" s="3">
        <f t="shared" si="7"/>
        <v>15.887850467289718</v>
      </c>
      <c r="U6" s="3">
        <f t="shared" si="8"/>
        <v>19.626168224299064</v>
      </c>
    </row>
    <row r="7" spans="1:21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9"/>
        <v>16.350000000000001</v>
      </c>
      <c r="J7" s="4">
        <f t="shared" si="10"/>
        <v>21.35</v>
      </c>
      <c r="K7" s="3">
        <f t="shared" si="2"/>
        <v>1727</v>
      </c>
      <c r="L7" s="3">
        <f>($C7-$B7)/$B7</f>
        <v>0.44</v>
      </c>
      <c r="M7" s="3">
        <f>ROUNDUP($D7/$E7,0)</f>
        <v>1667</v>
      </c>
      <c r="N7" s="3">
        <f t="shared" si="3"/>
        <v>120</v>
      </c>
      <c r="O7" s="3">
        <f t="shared" si="4"/>
        <v>62</v>
      </c>
      <c r="P7" s="3">
        <f t="shared" si="5"/>
        <v>65</v>
      </c>
      <c r="Q7" s="3">
        <f t="shared" si="0"/>
        <v>107074</v>
      </c>
      <c r="R7" s="3">
        <f t="shared" si="1"/>
        <v>112255</v>
      </c>
      <c r="S7" s="3">
        <f t="shared" si="6"/>
        <v>92395</v>
      </c>
      <c r="T7" s="3">
        <f t="shared" si="7"/>
        <v>15.88722333459603</v>
      </c>
      <c r="U7" s="3">
        <f t="shared" si="8"/>
        <v>21.494669624979707</v>
      </c>
    </row>
    <row r="8" spans="1:21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9"/>
        <v>17.100000000000001</v>
      </c>
      <c r="J8" s="4">
        <f t="shared" si="10"/>
        <v>22.1</v>
      </c>
      <c r="K8" s="3">
        <f t="shared" si="2"/>
        <v>1742</v>
      </c>
      <c r="L8" s="3">
        <f t="shared" ref="L8:L33" si="11">($C8-$B8)/$B8</f>
        <v>0.44</v>
      </c>
      <c r="M8" s="3">
        <f t="shared" ref="M8:M33" si="12">ROUNDUP($D8/$E8,0)</f>
        <v>1667</v>
      </c>
      <c r="N8" s="3">
        <f t="shared" si="3"/>
        <v>195</v>
      </c>
      <c r="O8" s="3">
        <f t="shared" si="4"/>
        <v>63</v>
      </c>
      <c r="P8" s="3">
        <f t="shared" si="5"/>
        <v>65</v>
      </c>
      <c r="Q8" s="3">
        <f t="shared" si="0"/>
        <v>109746</v>
      </c>
      <c r="R8" s="3">
        <f t="shared" si="1"/>
        <v>113230</v>
      </c>
      <c r="S8" s="3">
        <f t="shared" si="6"/>
        <v>93197</v>
      </c>
      <c r="T8" s="3">
        <f t="shared" si="7"/>
        <v>17.75700934579439</v>
      </c>
      <c r="U8" s="3">
        <f t="shared" si="8"/>
        <v>21.495327102803738</v>
      </c>
    </row>
    <row r="9" spans="1:21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9"/>
        <v>18</v>
      </c>
      <c r="J9" s="4">
        <f t="shared" si="10"/>
        <v>23</v>
      </c>
      <c r="K9" s="3">
        <f t="shared" si="2"/>
        <v>1757</v>
      </c>
      <c r="L9" s="3">
        <f t="shared" si="11"/>
        <v>0.44</v>
      </c>
      <c r="M9" s="3">
        <f t="shared" si="12"/>
        <v>1667</v>
      </c>
      <c r="N9" s="3">
        <f t="shared" si="3"/>
        <v>285</v>
      </c>
      <c r="O9" s="3">
        <f t="shared" si="4"/>
        <v>63</v>
      </c>
      <c r="P9" s="3">
        <f t="shared" si="5"/>
        <v>65</v>
      </c>
      <c r="Q9" s="3">
        <f t="shared" si="0"/>
        <v>110691</v>
      </c>
      <c r="R9" s="3">
        <f t="shared" si="1"/>
        <v>114205</v>
      </c>
      <c r="S9" s="3">
        <f t="shared" si="6"/>
        <v>94000</v>
      </c>
      <c r="T9" s="3">
        <f t="shared" si="7"/>
        <v>17.756382978723405</v>
      </c>
      <c r="U9" s="3">
        <f t="shared" si="8"/>
        <v>21.49468085106383</v>
      </c>
    </row>
    <row r="10" spans="1:21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9"/>
        <v>19.05</v>
      </c>
      <c r="J10" s="4">
        <f t="shared" si="10"/>
        <v>24.05</v>
      </c>
      <c r="K10" s="3">
        <f t="shared" si="2"/>
        <v>1772</v>
      </c>
      <c r="L10" s="3">
        <f t="shared" si="11"/>
        <v>0.44</v>
      </c>
      <c r="M10" s="3">
        <f t="shared" si="12"/>
        <v>1667</v>
      </c>
      <c r="N10" s="3">
        <f t="shared" si="3"/>
        <v>390</v>
      </c>
      <c r="O10" s="3">
        <f t="shared" si="4"/>
        <v>64</v>
      </c>
      <c r="P10" s="3">
        <f t="shared" si="5"/>
        <v>66</v>
      </c>
      <c r="Q10" s="3">
        <f t="shared" si="0"/>
        <v>113408</v>
      </c>
      <c r="R10" s="3">
        <f t="shared" si="1"/>
        <v>116952</v>
      </c>
      <c r="S10" s="3">
        <f t="shared" si="6"/>
        <v>94802</v>
      </c>
      <c r="T10" s="3">
        <f t="shared" si="7"/>
        <v>19.626168224299064</v>
      </c>
      <c r="U10" s="3">
        <f t="shared" si="8"/>
        <v>23.364485981308412</v>
      </c>
    </row>
    <row r="11" spans="1:21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9"/>
        <v>20</v>
      </c>
      <c r="J11" s="4">
        <f t="shared" si="10"/>
        <v>25</v>
      </c>
      <c r="K11" s="3">
        <f t="shared" si="2"/>
        <v>1787</v>
      </c>
      <c r="L11" s="3">
        <f t="shared" si="11"/>
        <v>0.44</v>
      </c>
      <c r="M11" s="3">
        <f t="shared" si="12"/>
        <v>1667</v>
      </c>
      <c r="N11" s="3">
        <f t="shared" si="3"/>
        <v>510</v>
      </c>
      <c r="O11" s="3">
        <f t="shared" si="4"/>
        <v>64</v>
      </c>
      <c r="P11" s="3">
        <f t="shared" si="5"/>
        <v>66</v>
      </c>
      <c r="Q11" s="3">
        <f t="shared" si="0"/>
        <v>114368</v>
      </c>
      <c r="R11" s="3">
        <f t="shared" si="1"/>
        <v>117942</v>
      </c>
      <c r="S11" s="3">
        <f t="shared" si="6"/>
        <v>95605</v>
      </c>
      <c r="T11" s="3">
        <f t="shared" si="7"/>
        <v>19.625542597144502</v>
      </c>
      <c r="U11" s="3">
        <f t="shared" si="8"/>
        <v>23.363840803305266</v>
      </c>
    </row>
    <row r="12" spans="1:21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9"/>
        <v>20</v>
      </c>
      <c r="J12" s="4">
        <f t="shared" si="10"/>
        <v>25</v>
      </c>
      <c r="K12" s="3">
        <f t="shared" si="2"/>
        <v>1802</v>
      </c>
      <c r="L12" s="3">
        <f t="shared" si="11"/>
        <v>0.44</v>
      </c>
      <c r="M12" s="3">
        <f t="shared" si="12"/>
        <v>1667</v>
      </c>
      <c r="N12" s="3">
        <f t="shared" si="3"/>
        <v>645</v>
      </c>
      <c r="O12" s="3">
        <f t="shared" si="4"/>
        <v>64</v>
      </c>
      <c r="P12" s="3">
        <f t="shared" si="5"/>
        <v>66</v>
      </c>
      <c r="Q12" s="3">
        <f t="shared" si="0"/>
        <v>115328</v>
      </c>
      <c r="R12" s="3">
        <f t="shared" si="1"/>
        <v>118932</v>
      </c>
      <c r="S12" s="3">
        <f t="shared" si="6"/>
        <v>96407</v>
      </c>
      <c r="T12" s="3">
        <f t="shared" si="7"/>
        <v>19.626168224299064</v>
      </c>
      <c r="U12" s="3">
        <f t="shared" si="8"/>
        <v>23.364485981308412</v>
      </c>
    </row>
    <row r="13" spans="1:21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9"/>
        <v>20</v>
      </c>
      <c r="J13" s="4">
        <f t="shared" si="10"/>
        <v>25</v>
      </c>
      <c r="K13" s="3">
        <f t="shared" si="2"/>
        <v>1817</v>
      </c>
      <c r="L13" s="3">
        <f t="shared" si="11"/>
        <v>0.44</v>
      </c>
      <c r="M13" s="3">
        <f t="shared" si="12"/>
        <v>1667</v>
      </c>
      <c r="N13" s="3">
        <f t="shared" si="3"/>
        <v>795</v>
      </c>
      <c r="O13" s="3">
        <f t="shared" si="4"/>
        <v>64</v>
      </c>
      <c r="P13" s="3">
        <f t="shared" si="5"/>
        <v>66</v>
      </c>
      <c r="Q13" s="3">
        <f t="shared" si="0"/>
        <v>116288</v>
      </c>
      <c r="R13" s="3">
        <f t="shared" si="1"/>
        <v>119922</v>
      </c>
      <c r="S13" s="3">
        <f t="shared" si="6"/>
        <v>97210</v>
      </c>
      <c r="T13" s="3">
        <f t="shared" si="7"/>
        <v>19.625552926653636</v>
      </c>
      <c r="U13" s="3">
        <f t="shared" si="8"/>
        <v>23.363851455611563</v>
      </c>
    </row>
    <row r="14" spans="1:21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9"/>
        <v>20</v>
      </c>
      <c r="J14" s="4">
        <f t="shared" si="10"/>
        <v>25</v>
      </c>
      <c r="K14" s="3">
        <f t="shared" si="2"/>
        <v>1832</v>
      </c>
      <c r="L14" s="3">
        <f t="shared" si="11"/>
        <v>0.44</v>
      </c>
      <c r="M14" s="3">
        <f t="shared" si="12"/>
        <v>1667</v>
      </c>
      <c r="N14" s="3">
        <f t="shared" si="3"/>
        <v>960</v>
      </c>
      <c r="O14" s="3">
        <f t="shared" si="4"/>
        <v>64</v>
      </c>
      <c r="P14" s="3">
        <f t="shared" si="5"/>
        <v>66</v>
      </c>
      <c r="Q14" s="3">
        <f t="shared" si="0"/>
        <v>117248</v>
      </c>
      <c r="R14" s="3">
        <f t="shared" si="1"/>
        <v>120912</v>
      </c>
      <c r="S14" s="3">
        <f t="shared" si="6"/>
        <v>98012</v>
      </c>
      <c r="T14" s="3">
        <f t="shared" si="7"/>
        <v>19.626168224299064</v>
      </c>
      <c r="U14" s="3">
        <f t="shared" si="8"/>
        <v>23.364485981308412</v>
      </c>
    </row>
    <row r="15" spans="1:21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9"/>
        <v>20</v>
      </c>
      <c r="J15" s="4">
        <f t="shared" si="10"/>
        <v>25</v>
      </c>
      <c r="K15" s="3">
        <f t="shared" si="2"/>
        <v>1847</v>
      </c>
      <c r="L15" s="3">
        <f t="shared" si="11"/>
        <v>0.44</v>
      </c>
      <c r="M15" s="3">
        <f t="shared" si="12"/>
        <v>1667</v>
      </c>
      <c r="N15" s="3">
        <f t="shared" si="3"/>
        <v>1140</v>
      </c>
      <c r="O15" s="3">
        <f t="shared" si="4"/>
        <v>64</v>
      </c>
      <c r="P15" s="3">
        <f t="shared" si="5"/>
        <v>66</v>
      </c>
      <c r="Q15" s="3">
        <f t="shared" si="0"/>
        <v>118208</v>
      </c>
      <c r="R15" s="3">
        <f t="shared" si="1"/>
        <v>121902</v>
      </c>
      <c r="S15" s="3">
        <f t="shared" si="6"/>
        <v>98815</v>
      </c>
      <c r="T15" s="3">
        <f t="shared" si="7"/>
        <v>19.625562920609219</v>
      </c>
      <c r="U15" s="3">
        <f t="shared" si="8"/>
        <v>23.363861761878258</v>
      </c>
    </row>
    <row r="16" spans="1:21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9"/>
        <v>20</v>
      </c>
      <c r="J16" s="4">
        <f t="shared" si="10"/>
        <v>25</v>
      </c>
      <c r="K16" s="3">
        <f t="shared" si="2"/>
        <v>1862</v>
      </c>
      <c r="L16" s="3">
        <f t="shared" si="11"/>
        <v>0.44</v>
      </c>
      <c r="M16" s="3">
        <f t="shared" si="12"/>
        <v>1667</v>
      </c>
      <c r="N16" s="3">
        <f t="shared" si="3"/>
        <v>1335</v>
      </c>
      <c r="O16" s="3">
        <f t="shared" si="4"/>
        <v>64</v>
      </c>
      <c r="P16" s="3">
        <f t="shared" si="5"/>
        <v>66</v>
      </c>
      <c r="Q16" s="3">
        <f t="shared" si="0"/>
        <v>119168</v>
      </c>
      <c r="R16" s="3">
        <f t="shared" si="1"/>
        <v>122892</v>
      </c>
      <c r="S16" s="3">
        <f t="shared" si="6"/>
        <v>99617</v>
      </c>
      <c r="T16" s="3">
        <f t="shared" si="7"/>
        <v>19.626168224299064</v>
      </c>
      <c r="U16" s="3">
        <f t="shared" si="8"/>
        <v>23.364485981308412</v>
      </c>
    </row>
    <row r="17" spans="2:21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9"/>
        <v>20</v>
      </c>
      <c r="J17" s="4">
        <f t="shared" si="10"/>
        <v>25</v>
      </c>
      <c r="K17" s="3">
        <f t="shared" si="2"/>
        <v>1877</v>
      </c>
      <c r="L17" s="3">
        <f t="shared" si="11"/>
        <v>0.44</v>
      </c>
      <c r="M17" s="3">
        <f t="shared" si="12"/>
        <v>1667</v>
      </c>
      <c r="N17" s="3">
        <f t="shared" si="3"/>
        <v>1545</v>
      </c>
      <c r="O17" s="3">
        <f t="shared" si="4"/>
        <v>64</v>
      </c>
      <c r="P17" s="3">
        <f t="shared" si="5"/>
        <v>66</v>
      </c>
      <c r="Q17" s="3">
        <f t="shared" si="0"/>
        <v>120128</v>
      </c>
      <c r="R17" s="3">
        <f t="shared" si="1"/>
        <v>123882</v>
      </c>
      <c r="S17" s="3">
        <f t="shared" si="6"/>
        <v>100420</v>
      </c>
      <c r="T17" s="3">
        <f t="shared" si="7"/>
        <v>19.625572595100575</v>
      </c>
      <c r="U17" s="3">
        <f t="shared" si="8"/>
        <v>23.363871738697469</v>
      </c>
    </row>
    <row r="18" spans="2:21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9"/>
        <v>20</v>
      </c>
      <c r="J18" s="4">
        <f t="shared" si="10"/>
        <v>25</v>
      </c>
      <c r="K18" s="3">
        <f t="shared" si="2"/>
        <v>1892</v>
      </c>
      <c r="L18" s="3">
        <f t="shared" si="11"/>
        <v>0.44</v>
      </c>
      <c r="M18" s="3">
        <f t="shared" si="12"/>
        <v>1667</v>
      </c>
      <c r="N18" s="3">
        <f t="shared" si="3"/>
        <v>1770</v>
      </c>
      <c r="O18" s="3">
        <f t="shared" si="4"/>
        <v>64</v>
      </c>
      <c r="P18" s="3">
        <f t="shared" si="5"/>
        <v>66</v>
      </c>
      <c r="Q18" s="3">
        <f t="shared" si="0"/>
        <v>121088</v>
      </c>
      <c r="R18" s="3">
        <f t="shared" si="1"/>
        <v>124872</v>
      </c>
      <c r="S18" s="3">
        <f t="shared" si="6"/>
        <v>101222</v>
      </c>
      <c r="T18" s="3">
        <f t="shared" si="7"/>
        <v>19.626168224299064</v>
      </c>
      <c r="U18" s="3">
        <f t="shared" si="8"/>
        <v>23.364485981308412</v>
      </c>
    </row>
    <row r="19" spans="2:21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9"/>
        <v>20</v>
      </c>
      <c r="J19" s="4">
        <f t="shared" si="10"/>
        <v>25</v>
      </c>
      <c r="K19" s="3">
        <f t="shared" si="2"/>
        <v>1907</v>
      </c>
      <c r="L19" s="3">
        <f t="shared" si="11"/>
        <v>0.44</v>
      </c>
      <c r="M19" s="3">
        <f t="shared" si="12"/>
        <v>1667</v>
      </c>
      <c r="N19" s="3">
        <f t="shared" si="3"/>
        <v>2010</v>
      </c>
      <c r="O19" s="3">
        <f t="shared" si="4"/>
        <v>64</v>
      </c>
      <c r="P19" s="3">
        <f t="shared" si="5"/>
        <v>66</v>
      </c>
      <c r="Q19" s="3">
        <f t="shared" si="0"/>
        <v>122048</v>
      </c>
      <c r="R19" s="3">
        <f t="shared" si="1"/>
        <v>125862</v>
      </c>
      <c r="S19" s="3">
        <f t="shared" si="6"/>
        <v>102025</v>
      </c>
      <c r="T19" s="3">
        <f t="shared" si="7"/>
        <v>19.625581965204606</v>
      </c>
      <c r="U19" s="3">
        <f t="shared" si="8"/>
        <v>23.363881401617252</v>
      </c>
    </row>
    <row r="20" spans="2:21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9"/>
        <v>20</v>
      </c>
      <c r="J20" s="4">
        <f t="shared" si="10"/>
        <v>25</v>
      </c>
      <c r="K20" s="3">
        <f t="shared" si="2"/>
        <v>1922</v>
      </c>
      <c r="L20" s="3">
        <f t="shared" si="11"/>
        <v>0.44</v>
      </c>
      <c r="M20" s="3">
        <f t="shared" si="12"/>
        <v>1667</v>
      </c>
      <c r="N20" s="3">
        <f t="shared" si="3"/>
        <v>2265</v>
      </c>
      <c r="O20" s="3">
        <f t="shared" si="4"/>
        <v>64</v>
      </c>
      <c r="P20" s="3">
        <f t="shared" si="5"/>
        <v>66</v>
      </c>
      <c r="Q20" s="3">
        <f t="shared" si="0"/>
        <v>123008</v>
      </c>
      <c r="R20" s="3">
        <f t="shared" si="1"/>
        <v>126852</v>
      </c>
      <c r="S20" s="3">
        <f t="shared" si="6"/>
        <v>102827</v>
      </c>
      <c r="T20" s="3">
        <f t="shared" si="7"/>
        <v>19.626168224299064</v>
      </c>
      <c r="U20" s="3">
        <f t="shared" si="8"/>
        <v>23.364485981308412</v>
      </c>
    </row>
    <row r="21" spans="2:21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9"/>
        <v>20</v>
      </c>
      <c r="J21" s="4">
        <f t="shared" si="10"/>
        <v>25</v>
      </c>
      <c r="K21" s="3">
        <f t="shared" si="2"/>
        <v>1937</v>
      </c>
      <c r="L21" s="3">
        <f t="shared" si="11"/>
        <v>0.44</v>
      </c>
      <c r="M21" s="3">
        <f t="shared" si="12"/>
        <v>1667</v>
      </c>
      <c r="N21" s="3">
        <f t="shared" si="3"/>
        <v>2535</v>
      </c>
      <c r="O21" s="3">
        <f t="shared" si="4"/>
        <v>64</v>
      </c>
      <c r="P21" s="3">
        <f t="shared" si="5"/>
        <v>66</v>
      </c>
      <c r="Q21" s="3">
        <f t="shared" si="0"/>
        <v>123968</v>
      </c>
      <c r="R21" s="3">
        <f t="shared" si="1"/>
        <v>127842</v>
      </c>
      <c r="S21" s="3">
        <f t="shared" si="6"/>
        <v>103630</v>
      </c>
      <c r="T21" s="3">
        <f t="shared" si="7"/>
        <v>19.625591045064169</v>
      </c>
      <c r="U21" s="3">
        <f t="shared" si="8"/>
        <v>23.363890765222425</v>
      </c>
    </row>
    <row r="22" spans="2:21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9"/>
        <v>20</v>
      </c>
      <c r="J22" s="4">
        <f t="shared" si="10"/>
        <v>25</v>
      </c>
      <c r="K22" s="3">
        <f t="shared" si="2"/>
        <v>1952</v>
      </c>
      <c r="L22" s="3">
        <f t="shared" si="11"/>
        <v>0.44</v>
      </c>
      <c r="M22" s="3">
        <f t="shared" si="12"/>
        <v>1667</v>
      </c>
      <c r="N22" s="3">
        <f t="shared" si="3"/>
        <v>2820</v>
      </c>
      <c r="O22" s="3">
        <f t="shared" si="4"/>
        <v>64</v>
      </c>
      <c r="P22" s="3">
        <f t="shared" si="5"/>
        <v>66</v>
      </c>
      <c r="Q22" s="3">
        <f t="shared" si="0"/>
        <v>124928</v>
      </c>
      <c r="R22" s="3">
        <f t="shared" si="1"/>
        <v>128832</v>
      </c>
      <c r="S22" s="3">
        <f t="shared" si="6"/>
        <v>104432</v>
      </c>
      <c r="T22" s="3">
        <f t="shared" si="7"/>
        <v>19.626168224299064</v>
      </c>
      <c r="U22" s="3">
        <f t="shared" si="8"/>
        <v>23.364485981308412</v>
      </c>
    </row>
    <row r="23" spans="2:21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9"/>
        <v>20</v>
      </c>
      <c r="J23" s="4">
        <f t="shared" si="10"/>
        <v>25</v>
      </c>
      <c r="K23" s="3">
        <f t="shared" si="2"/>
        <v>1967</v>
      </c>
      <c r="L23" s="3">
        <f t="shared" si="11"/>
        <v>0.44</v>
      </c>
      <c r="M23" s="3">
        <f t="shared" si="12"/>
        <v>1667</v>
      </c>
      <c r="N23" s="3">
        <f t="shared" si="3"/>
        <v>3120</v>
      </c>
      <c r="O23" s="3">
        <f t="shared" si="4"/>
        <v>64</v>
      </c>
      <c r="P23" s="3">
        <f t="shared" si="5"/>
        <v>66</v>
      </c>
      <c r="Q23" s="3">
        <f t="shared" si="0"/>
        <v>125888</v>
      </c>
      <c r="R23" s="3">
        <f t="shared" si="1"/>
        <v>129822</v>
      </c>
      <c r="S23" s="3">
        <f t="shared" si="6"/>
        <v>105235</v>
      </c>
      <c r="T23" s="3">
        <f t="shared" si="7"/>
        <v>19.625599847959329</v>
      </c>
      <c r="U23" s="3">
        <f t="shared" si="8"/>
        <v>23.36389984320806</v>
      </c>
    </row>
    <row r="24" spans="2:21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9"/>
        <v>20</v>
      </c>
      <c r="J24" s="4">
        <f t="shared" si="10"/>
        <v>25</v>
      </c>
      <c r="K24" s="3">
        <f t="shared" si="2"/>
        <v>1982</v>
      </c>
      <c r="L24" s="3">
        <f t="shared" si="11"/>
        <v>0.44</v>
      </c>
      <c r="M24" s="3">
        <f t="shared" si="12"/>
        <v>1667</v>
      </c>
      <c r="N24" s="3">
        <f t="shared" si="3"/>
        <v>3435</v>
      </c>
      <c r="O24" s="3">
        <f t="shared" si="4"/>
        <v>64</v>
      </c>
      <c r="P24" s="3">
        <f t="shared" si="5"/>
        <v>66</v>
      </c>
      <c r="Q24" s="3">
        <f t="shared" si="0"/>
        <v>126848</v>
      </c>
      <c r="R24" s="3">
        <f t="shared" si="1"/>
        <v>130812</v>
      </c>
      <c r="S24" s="3">
        <f t="shared" si="6"/>
        <v>106037</v>
      </c>
      <c r="T24" s="3">
        <f t="shared" si="7"/>
        <v>19.626168224299064</v>
      </c>
      <c r="U24" s="3">
        <f t="shared" si="8"/>
        <v>23.364485981308412</v>
      </c>
    </row>
    <row r="25" spans="2:21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9"/>
        <v>20</v>
      </c>
      <c r="J25" s="4">
        <f t="shared" si="10"/>
        <v>25</v>
      </c>
      <c r="K25" s="3">
        <f t="shared" si="2"/>
        <v>1997</v>
      </c>
      <c r="L25" s="3">
        <f t="shared" si="11"/>
        <v>0.44</v>
      </c>
      <c r="M25" s="3">
        <f t="shared" si="12"/>
        <v>1667</v>
      </c>
      <c r="N25" s="3">
        <f t="shared" si="3"/>
        <v>3765</v>
      </c>
      <c r="O25" s="3">
        <f t="shared" si="4"/>
        <v>64</v>
      </c>
      <c r="P25" s="3">
        <f t="shared" si="5"/>
        <v>66</v>
      </c>
      <c r="Q25" s="3">
        <f t="shared" si="0"/>
        <v>127808</v>
      </c>
      <c r="R25" s="3">
        <f t="shared" si="1"/>
        <v>131802</v>
      </c>
      <c r="S25" s="3">
        <f t="shared" si="6"/>
        <v>106840</v>
      </c>
      <c r="T25" s="3">
        <f t="shared" si="7"/>
        <v>19.625608386372146</v>
      </c>
      <c r="U25" s="3">
        <f t="shared" si="8"/>
        <v>23.363908648446273</v>
      </c>
    </row>
    <row r="26" spans="2:21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9"/>
        <v>20</v>
      </c>
      <c r="J26" s="4">
        <f t="shared" si="10"/>
        <v>25</v>
      </c>
      <c r="K26" s="3">
        <f t="shared" si="2"/>
        <v>2012</v>
      </c>
      <c r="L26" s="3">
        <f t="shared" si="11"/>
        <v>0.44</v>
      </c>
      <c r="M26" s="3">
        <f t="shared" si="12"/>
        <v>1667</v>
      </c>
      <c r="N26" s="3">
        <f t="shared" si="3"/>
        <v>4110</v>
      </c>
      <c r="O26" s="3">
        <f t="shared" si="4"/>
        <v>64</v>
      </c>
      <c r="P26" s="3">
        <f t="shared" si="5"/>
        <v>66</v>
      </c>
      <c r="Q26" s="3">
        <f t="shared" si="0"/>
        <v>128768</v>
      </c>
      <c r="R26" s="3">
        <f t="shared" si="1"/>
        <v>132792</v>
      </c>
      <c r="S26" s="3">
        <f t="shared" si="6"/>
        <v>107642</v>
      </c>
      <c r="T26" s="3">
        <f t="shared" si="7"/>
        <v>19.626168224299064</v>
      </c>
      <c r="U26" s="3">
        <f t="shared" si="8"/>
        <v>23.364485981308412</v>
      </c>
    </row>
    <row r="27" spans="2:21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9"/>
        <v>20</v>
      </c>
      <c r="J27" s="4">
        <f t="shared" si="10"/>
        <v>25</v>
      </c>
      <c r="K27" s="3">
        <f t="shared" si="2"/>
        <v>2027</v>
      </c>
      <c r="L27" s="3">
        <f t="shared" si="11"/>
        <v>0.44</v>
      </c>
      <c r="M27" s="3">
        <f t="shared" si="12"/>
        <v>1667</v>
      </c>
      <c r="N27" s="3">
        <f t="shared" si="3"/>
        <v>4470</v>
      </c>
      <c r="O27" s="3">
        <f t="shared" si="4"/>
        <v>64</v>
      </c>
      <c r="P27" s="3">
        <f t="shared" si="5"/>
        <v>66</v>
      </c>
      <c r="Q27" s="3">
        <f t="shared" si="0"/>
        <v>129728</v>
      </c>
      <c r="R27" s="3">
        <f t="shared" si="1"/>
        <v>133782</v>
      </c>
      <c r="S27" s="3">
        <f t="shared" si="6"/>
        <v>108445</v>
      </c>
      <c r="T27" s="3">
        <f t="shared" si="7"/>
        <v>19.625616672045737</v>
      </c>
      <c r="U27" s="3">
        <f t="shared" si="8"/>
        <v>23.363917193047168</v>
      </c>
    </row>
    <row r="28" spans="2:21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9"/>
        <v>20</v>
      </c>
      <c r="J28" s="4">
        <f t="shared" si="10"/>
        <v>25</v>
      </c>
      <c r="K28" s="3">
        <f t="shared" si="2"/>
        <v>2042</v>
      </c>
      <c r="L28" s="3">
        <f t="shared" si="11"/>
        <v>0.44</v>
      </c>
      <c r="M28" s="3">
        <f t="shared" si="12"/>
        <v>1667</v>
      </c>
      <c r="N28" s="3">
        <f t="shared" si="3"/>
        <v>4845</v>
      </c>
      <c r="O28" s="3">
        <f t="shared" si="4"/>
        <v>64</v>
      </c>
      <c r="P28" s="3">
        <f t="shared" si="5"/>
        <v>66</v>
      </c>
      <c r="Q28" s="3">
        <f t="shared" si="0"/>
        <v>130688</v>
      </c>
      <c r="R28" s="3">
        <f t="shared" si="1"/>
        <v>134772</v>
      </c>
      <c r="S28" s="3">
        <f t="shared" si="6"/>
        <v>109247</v>
      </c>
      <c r="T28" s="3">
        <f t="shared" si="7"/>
        <v>19.626168224299064</v>
      </c>
      <c r="U28" s="3">
        <f t="shared" si="8"/>
        <v>23.364485981308412</v>
      </c>
    </row>
    <row r="29" spans="2:21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9"/>
        <v>20</v>
      </c>
      <c r="J29" s="4">
        <f t="shared" si="10"/>
        <v>25</v>
      </c>
      <c r="K29" s="3">
        <f t="shared" si="2"/>
        <v>2057</v>
      </c>
      <c r="L29" s="3">
        <f t="shared" si="11"/>
        <v>0.44</v>
      </c>
      <c r="M29" s="3">
        <f t="shared" si="12"/>
        <v>1667</v>
      </c>
      <c r="N29" s="3">
        <f t="shared" si="3"/>
        <v>5235</v>
      </c>
      <c r="O29" s="3">
        <f t="shared" si="4"/>
        <v>64</v>
      </c>
      <c r="P29" s="3">
        <f t="shared" si="5"/>
        <v>66</v>
      </c>
      <c r="Q29" s="3">
        <f t="shared" si="0"/>
        <v>131648</v>
      </c>
      <c r="R29" s="3">
        <f t="shared" si="1"/>
        <v>135762</v>
      </c>
      <c r="S29" s="3">
        <f t="shared" si="6"/>
        <v>110050</v>
      </c>
      <c r="T29" s="3">
        <f t="shared" si="7"/>
        <v>19.625624716038164</v>
      </c>
      <c r="U29" s="3">
        <f t="shared" si="8"/>
        <v>23.36392548841436</v>
      </c>
    </row>
    <row r="30" spans="2:21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9"/>
        <v>20</v>
      </c>
      <c r="J30" s="4">
        <f t="shared" si="10"/>
        <v>25</v>
      </c>
      <c r="K30" s="3">
        <f t="shared" si="2"/>
        <v>2072</v>
      </c>
      <c r="L30" s="3">
        <f t="shared" si="11"/>
        <v>0.44</v>
      </c>
      <c r="M30" s="3">
        <f t="shared" si="12"/>
        <v>1667</v>
      </c>
      <c r="N30" s="3">
        <f t="shared" si="3"/>
        <v>5640</v>
      </c>
      <c r="O30" s="3">
        <f t="shared" si="4"/>
        <v>64</v>
      </c>
      <c r="P30" s="3">
        <f t="shared" si="5"/>
        <v>66</v>
      </c>
      <c r="Q30" s="3">
        <f t="shared" si="0"/>
        <v>132608</v>
      </c>
      <c r="R30" s="3">
        <f t="shared" si="1"/>
        <v>136752</v>
      </c>
      <c r="S30" s="3">
        <f t="shared" si="6"/>
        <v>110852</v>
      </c>
      <c r="T30" s="3">
        <f t="shared" si="7"/>
        <v>19.626168224299064</v>
      </c>
      <c r="U30" s="3">
        <f t="shared" si="8"/>
        <v>23.364485981308412</v>
      </c>
    </row>
    <row r="31" spans="2:21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9"/>
        <v>20</v>
      </c>
      <c r="J31" s="4">
        <f t="shared" si="10"/>
        <v>25</v>
      </c>
      <c r="K31" s="3">
        <f t="shared" si="2"/>
        <v>2087</v>
      </c>
      <c r="L31" s="3">
        <f t="shared" si="11"/>
        <v>0.44</v>
      </c>
      <c r="M31" s="3">
        <f t="shared" si="12"/>
        <v>1667</v>
      </c>
      <c r="N31" s="3">
        <f t="shared" si="3"/>
        <v>6060</v>
      </c>
      <c r="O31" s="3">
        <f t="shared" si="4"/>
        <v>64</v>
      </c>
      <c r="P31" s="3">
        <f t="shared" si="5"/>
        <v>66</v>
      </c>
      <c r="Q31" s="3">
        <f t="shared" si="0"/>
        <v>133568</v>
      </c>
      <c r="R31" s="3">
        <f t="shared" si="1"/>
        <v>137742</v>
      </c>
      <c r="S31" s="3">
        <f t="shared" si="6"/>
        <v>111655</v>
      </c>
      <c r="T31" s="3">
        <f t="shared" si="7"/>
        <v>19.625632528771664</v>
      </c>
      <c r="U31" s="3">
        <f t="shared" si="8"/>
        <v>23.363933545295776</v>
      </c>
    </row>
    <row r="32" spans="2:21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9"/>
        <v>20</v>
      </c>
      <c r="J32" s="4">
        <f t="shared" si="10"/>
        <v>25</v>
      </c>
      <c r="K32" s="3">
        <f t="shared" si="2"/>
        <v>2102</v>
      </c>
      <c r="L32" s="3">
        <f t="shared" si="11"/>
        <v>0.44</v>
      </c>
      <c r="M32" s="3">
        <f t="shared" si="12"/>
        <v>1667</v>
      </c>
      <c r="N32" s="3">
        <f t="shared" si="3"/>
        <v>6495</v>
      </c>
      <c r="O32" s="3">
        <f t="shared" si="4"/>
        <v>64</v>
      </c>
      <c r="P32" s="3">
        <f t="shared" si="5"/>
        <v>66</v>
      </c>
      <c r="Q32" s="3">
        <f t="shared" si="0"/>
        <v>134528</v>
      </c>
      <c r="R32" s="3">
        <f t="shared" si="1"/>
        <v>138732</v>
      </c>
      <c r="S32" s="3">
        <f t="shared" si="6"/>
        <v>112457</v>
      </c>
      <c r="T32" s="3">
        <f t="shared" si="7"/>
        <v>19.626168224299064</v>
      </c>
      <c r="U32" s="3">
        <f t="shared" si="8"/>
        <v>23.364485981308412</v>
      </c>
    </row>
    <row r="33" spans="2:21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9"/>
        <v>20</v>
      </c>
      <c r="J33" s="4">
        <f t="shared" si="10"/>
        <v>25</v>
      </c>
      <c r="K33" s="3">
        <f t="shared" si="2"/>
        <v>2117</v>
      </c>
      <c r="L33" s="3">
        <f t="shared" si="11"/>
        <v>0.44</v>
      </c>
      <c r="M33" s="3">
        <f t="shared" si="12"/>
        <v>1667</v>
      </c>
      <c r="N33" s="3">
        <f t="shared" si="3"/>
        <v>6945</v>
      </c>
      <c r="O33" s="3">
        <f t="shared" si="4"/>
        <v>64</v>
      </c>
      <c r="P33" s="3">
        <f t="shared" si="5"/>
        <v>66</v>
      </c>
      <c r="Q33" s="3">
        <f t="shared" si="0"/>
        <v>135488</v>
      </c>
      <c r="R33" s="3">
        <f t="shared" si="1"/>
        <v>139722</v>
      </c>
      <c r="S33" s="3">
        <f t="shared" si="6"/>
        <v>113260</v>
      </c>
      <c r="T33" s="3">
        <f t="shared" si="7"/>
        <v>19.625640120077698</v>
      </c>
      <c r="U33" s="3">
        <f t="shared" si="8"/>
        <v>23.363941373830123</v>
      </c>
    </row>
    <row r="34" spans="2:21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3">
        <f>SUM(K4:K33)</f>
        <v>56955</v>
      </c>
      <c r="L35" s="3"/>
      <c r="M35" s="3">
        <f>SUM(M4:M33)</f>
        <v>50010</v>
      </c>
      <c r="N35" s="3"/>
      <c r="O35" s="3"/>
      <c r="P35" s="3"/>
      <c r="Q35" s="3">
        <f>SUM(Q4:Q33)</f>
        <v>3626393</v>
      </c>
      <c r="R35" s="3">
        <f>SUM(R4:R33)</f>
        <v>3743682</v>
      </c>
      <c r="S35" s="3">
        <f>SUM(S4:S33)</f>
        <v>3047100</v>
      </c>
      <c r="T35" s="3">
        <f>(Q35-S35)/S35*100</f>
        <v>19.011289422729806</v>
      </c>
      <c r="U35" s="3">
        <f>(R35-S35)/S35*100</f>
        <v>22.8604903022546</v>
      </c>
    </row>
    <row r="36" spans="2:21" x14ac:dyDescent="0.35">
      <c r="M36" s="1">
        <f>M35+N33</f>
        <v>56955</v>
      </c>
    </row>
    <row r="38" spans="2:21" ht="43.5" x14ac:dyDescent="0.35">
      <c r="B38" s="1" t="s">
        <v>37</v>
      </c>
      <c r="C38" s="1" t="s">
        <v>38</v>
      </c>
    </row>
    <row r="42" spans="2:21" ht="43.5" x14ac:dyDescent="0.35">
      <c r="B42" s="1" t="s">
        <v>39</v>
      </c>
      <c r="C42" s="1">
        <v>12</v>
      </c>
      <c r="D42" s="1" t="s">
        <v>43</v>
      </c>
      <c r="E42" s="1">
        <v>20</v>
      </c>
    </row>
    <row r="43" spans="2:21" ht="43.5" x14ac:dyDescent="0.35">
      <c r="B43" s="1" t="s">
        <v>40</v>
      </c>
      <c r="C43" s="1">
        <v>15</v>
      </c>
      <c r="D43" s="1" t="s">
        <v>44</v>
      </c>
      <c r="E43" s="1">
        <v>25</v>
      </c>
    </row>
  </sheetData>
  <mergeCells count="2">
    <mergeCell ref="B1:K1"/>
    <mergeCell ref="L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39" t="s">
        <v>6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40" t="s">
        <v>16</v>
      </c>
      <c r="N1" s="40"/>
      <c r="O1" s="40"/>
      <c r="P1" s="40"/>
      <c r="Q1" s="40"/>
      <c r="R1" s="40"/>
      <c r="S1" s="40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28</v>
      </c>
      <c r="J2" s="3" t="s">
        <v>29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30</v>
      </c>
      <c r="P2" s="3" t="s">
        <v>31</v>
      </c>
      <c r="Q2" s="3" t="s">
        <v>9</v>
      </c>
      <c r="R2" s="3" t="s">
        <v>34</v>
      </c>
      <c r="S2" s="3" t="s">
        <v>35</v>
      </c>
      <c r="T2" s="3" t="s">
        <v>19</v>
      </c>
      <c r="U2" s="3" t="s">
        <v>20</v>
      </c>
      <c r="V2" s="3" t="s">
        <v>24</v>
      </c>
      <c r="W2" s="3" t="s">
        <v>23</v>
      </c>
      <c r="X2" s="3" t="s">
        <v>25</v>
      </c>
      <c r="Y2" s="3" t="s">
        <v>26</v>
      </c>
      <c r="Z2" s="3" t="s">
        <v>27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zoomScale="84" zoomScaleNormal="84" workbookViewId="0">
      <selection activeCell="B4" sqref="B4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7" width="13.26953125" style="1" customWidth="1"/>
    <col min="8" max="8" width="13" style="1" customWidth="1"/>
    <col min="9" max="9" width="11.1796875" style="2" customWidth="1"/>
    <col min="10" max="10" width="13.7265625" style="1" customWidth="1"/>
    <col min="11" max="11" width="13.54296875" style="1" customWidth="1"/>
    <col min="12" max="14" width="13.7265625" style="1" customWidth="1"/>
    <col min="15" max="15" width="12.1796875" style="1" customWidth="1"/>
    <col min="16" max="16" width="21.453125" style="1"/>
    <col min="17" max="17" width="19" style="1" customWidth="1"/>
    <col min="18" max="18" width="17.81640625" style="1" customWidth="1"/>
    <col min="19" max="22" width="21.453125" style="1"/>
    <col min="23" max="23" width="16.7265625" style="1" customWidth="1"/>
    <col min="24" max="16384" width="21.453125" style="1"/>
  </cols>
  <sheetData>
    <row r="1" spans="1:24" x14ac:dyDescent="0.35">
      <c r="B1" s="39" t="s">
        <v>6</v>
      </c>
      <c r="C1" s="39"/>
      <c r="D1" s="39"/>
      <c r="E1" s="39"/>
      <c r="F1" s="39"/>
      <c r="G1" s="39"/>
      <c r="H1" s="39"/>
      <c r="I1" s="39"/>
      <c r="J1" s="39"/>
      <c r="K1" s="40" t="s">
        <v>16</v>
      </c>
      <c r="L1" s="40"/>
      <c r="M1" s="40"/>
      <c r="N1" s="40"/>
      <c r="O1" s="40"/>
      <c r="P1" s="40"/>
      <c r="Q1" s="40"/>
    </row>
    <row r="2" spans="1:24" ht="43.5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17</v>
      </c>
      <c r="F2" s="3" t="s">
        <v>8</v>
      </c>
      <c r="G2" s="3" t="s">
        <v>28</v>
      </c>
      <c r="H2" s="3" t="s">
        <v>29</v>
      </c>
      <c r="I2" s="4" t="s">
        <v>3</v>
      </c>
      <c r="J2" s="3" t="s">
        <v>10</v>
      </c>
      <c r="K2" s="3" t="s">
        <v>13</v>
      </c>
      <c r="L2" s="3" t="s">
        <v>7</v>
      </c>
      <c r="M2" s="3" t="s">
        <v>21</v>
      </c>
      <c r="N2" s="3" t="s">
        <v>22</v>
      </c>
      <c r="O2" s="3" t="s">
        <v>9</v>
      </c>
      <c r="P2" s="3" t="s">
        <v>15</v>
      </c>
      <c r="Q2" s="3" t="s">
        <v>14</v>
      </c>
      <c r="R2" s="3" t="s">
        <v>19</v>
      </c>
      <c r="S2" s="3" t="s">
        <v>20</v>
      </c>
      <c r="T2" s="3" t="s">
        <v>24</v>
      </c>
      <c r="U2" s="3" t="s">
        <v>23</v>
      </c>
      <c r="V2" s="3" t="s">
        <v>25</v>
      </c>
      <c r="W2" s="3" t="s">
        <v>26</v>
      </c>
      <c r="X2" s="3" t="s">
        <v>27</v>
      </c>
    </row>
    <row r="3" spans="1:24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4" t="s">
        <v>11</v>
      </c>
      <c r="J3" s="3" t="s">
        <v>11</v>
      </c>
      <c r="K3" s="3" t="s">
        <v>12</v>
      </c>
      <c r="L3" s="3" t="s">
        <v>12</v>
      </c>
      <c r="M3" s="3"/>
      <c r="N3" s="3"/>
      <c r="O3" s="3" t="s">
        <v>12</v>
      </c>
      <c r="P3" s="3" t="s">
        <v>12</v>
      </c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/>
      <c r="W3" s="3"/>
      <c r="X3" s="3"/>
    </row>
    <row r="4" spans="1:24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4">
        <f>10 + I4</f>
        <v>11</v>
      </c>
      <c r="H4" s="4">
        <f xml:space="preserve"> 15 + I4</f>
        <v>16</v>
      </c>
      <c r="I4" s="4">
        <f>($J4-$O4)/$L4</f>
        <v>1</v>
      </c>
      <c r="J4" s="3">
        <v>1667</v>
      </c>
      <c r="K4" s="3">
        <f>($C4-$B4)/$B4</f>
        <v>0.44</v>
      </c>
      <c r="L4" s="3">
        <f>ROUNDUP($D4/$E4,0)</f>
        <v>1667</v>
      </c>
      <c r="M4" s="3">
        <f>$B4+ROUNDUP($B4*$G4%,0)</f>
        <v>56</v>
      </c>
      <c r="N4" s="3">
        <f>$B4+ROUNDUP($B4*$H4%,0)</f>
        <v>58</v>
      </c>
      <c r="O4" s="3">
        <f>$J4-$L4</f>
        <v>0</v>
      </c>
      <c r="P4" s="3">
        <f>ROUNDUP($B4+($B4*$G4%-$O4/$L4),0)</f>
        <v>56</v>
      </c>
      <c r="Q4" s="3">
        <f>ROUNDUP($B4+($B4*$H4%-$O4/$L4),0)</f>
        <v>58</v>
      </c>
      <c r="R4" s="3">
        <f>L4*M4</f>
        <v>93352</v>
      </c>
      <c r="S4" s="3">
        <f>L4*N4</f>
        <v>96686</v>
      </c>
      <c r="T4" s="3">
        <f>$J4*$P4</f>
        <v>93352</v>
      </c>
      <c r="U4" s="3">
        <f>$J4*$Q4</f>
        <v>96686</v>
      </c>
      <c r="V4" s="3">
        <f t="shared" ref="V4:V33" si="0">$L4*$B4</f>
        <v>83350</v>
      </c>
      <c r="W4" s="3">
        <f>($T4-$V4)/$V4*100</f>
        <v>12</v>
      </c>
      <c r="X4" s="3">
        <f>($U4-$V4)/$V4*100</f>
        <v>16</v>
      </c>
    </row>
    <row r="5" spans="1:24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4">
        <f t="shared" ref="G5:G33" si="1">10 + I5</f>
        <v>11</v>
      </c>
      <c r="H5" s="4">
        <f t="shared" ref="H5:H33" si="2" xml:space="preserve"> 15 + I5</f>
        <v>16</v>
      </c>
      <c r="I5" s="4">
        <f t="shared" ref="I5:I33" si="3">($J5-$O5)/$L5</f>
        <v>1</v>
      </c>
      <c r="J5" s="3">
        <v>1700</v>
      </c>
      <c r="K5" s="3">
        <f>($C5-$B5)/$B5</f>
        <v>0.44</v>
      </c>
      <c r="L5" s="3">
        <f>ROUNDUP($D5/$E5,0)</f>
        <v>1667</v>
      </c>
      <c r="M5" s="3">
        <f>$B5+ROUNDUP($B5*$G5%,0)</f>
        <v>56</v>
      </c>
      <c r="N5" s="3">
        <f t="shared" ref="N5:N33" si="4">$B5+ROUNDUP($B5*$H5%,0)</f>
        <v>58</v>
      </c>
      <c r="O5" s="3">
        <f>($J5-$L5)+$O4</f>
        <v>33</v>
      </c>
      <c r="P5" s="3">
        <f t="shared" ref="P5:P33" si="5">ROUNDUP($B5+($B5*$G5%-$O4/$L4),0)</f>
        <v>56</v>
      </c>
      <c r="Q5" s="3">
        <f t="shared" ref="Q5:Q33" si="6">ROUNDUP($B5+($B5*$H5%-$O4/$L4),0)</f>
        <v>58</v>
      </c>
      <c r="R5" s="3">
        <f t="shared" ref="R5:R33" si="7">L5*M5</f>
        <v>93352</v>
      </c>
      <c r="S5" s="3">
        <f t="shared" ref="S5:S33" si="8">L5*N5</f>
        <v>96686</v>
      </c>
      <c r="T5" s="3">
        <f t="shared" ref="T5:T33" si="9">$J5*$P5</f>
        <v>95200</v>
      </c>
      <c r="U5" s="3">
        <f t="shared" ref="U5:U33" si="10">$J5*$Q5</f>
        <v>98600</v>
      </c>
      <c r="V5" s="3">
        <f t="shared" si="0"/>
        <v>83350</v>
      </c>
      <c r="W5" s="3">
        <f t="shared" ref="W5:W33" si="11">($T5-$V5)/$V5*100</f>
        <v>14.217156568686262</v>
      </c>
      <c r="X5" s="3">
        <f t="shared" ref="X5:X33" si="12">($U5-$V5)/$V5*100</f>
        <v>18.296340731853629</v>
      </c>
    </row>
    <row r="6" spans="1:24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4">
        <f t="shared" si="1"/>
        <v>10.980203959208158</v>
      </c>
      <c r="H6" s="4">
        <f t="shared" si="2"/>
        <v>15.980203959208158</v>
      </c>
      <c r="I6" s="4">
        <f t="shared" si="3"/>
        <v>0.98020395920815839</v>
      </c>
      <c r="J6" s="3">
        <v>1345</v>
      </c>
      <c r="K6" s="3">
        <f>($C6-$B6)/$B6</f>
        <v>0.44</v>
      </c>
      <c r="L6" s="3">
        <f>ROUNDUP($D6/$E6,0)</f>
        <v>1667</v>
      </c>
      <c r="M6" s="3">
        <f t="shared" ref="M6:M33" si="13">$B6+ROUNDUP($B6*$G6%,0)</f>
        <v>56</v>
      </c>
      <c r="N6" s="3">
        <f t="shared" si="4"/>
        <v>58</v>
      </c>
      <c r="O6" s="3">
        <f>($J6-$L6)+$O5</f>
        <v>-289</v>
      </c>
      <c r="P6" s="3">
        <f t="shared" si="5"/>
        <v>56</v>
      </c>
      <c r="Q6" s="3">
        <f t="shared" si="6"/>
        <v>58</v>
      </c>
      <c r="R6" s="3">
        <f t="shared" si="7"/>
        <v>93352</v>
      </c>
      <c r="S6" s="3">
        <f t="shared" si="8"/>
        <v>96686</v>
      </c>
      <c r="T6" s="3">
        <f t="shared" si="9"/>
        <v>75320</v>
      </c>
      <c r="U6" s="3">
        <f t="shared" si="10"/>
        <v>78010</v>
      </c>
      <c r="V6" s="3">
        <f t="shared" si="0"/>
        <v>83350</v>
      </c>
      <c r="W6" s="3">
        <f t="shared" si="11"/>
        <v>-9.6340731853629276</v>
      </c>
      <c r="X6" s="3">
        <f t="shared" si="12"/>
        <v>-6.4067186562687466</v>
      </c>
    </row>
    <row r="7" spans="1:24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4">
        <f t="shared" si="1"/>
        <v>11.173365326934613</v>
      </c>
      <c r="H7" s="4">
        <f t="shared" si="2"/>
        <v>16.173365326934615</v>
      </c>
      <c r="I7" s="4">
        <f t="shared" si="3"/>
        <v>1.1733653269346132</v>
      </c>
      <c r="J7" s="3">
        <v>0</v>
      </c>
      <c r="K7" s="3">
        <f>($C7-$B7)/$B7</f>
        <v>0.44</v>
      </c>
      <c r="L7" s="3">
        <f>ROUNDUP($D7/$E7,0)</f>
        <v>1667</v>
      </c>
      <c r="M7" s="3">
        <f t="shared" si="13"/>
        <v>56</v>
      </c>
      <c r="N7" s="3">
        <f t="shared" si="4"/>
        <v>59</v>
      </c>
      <c r="O7" s="3">
        <f>($J7-$L7)+$O6</f>
        <v>-1956</v>
      </c>
      <c r="P7" s="3">
        <f t="shared" si="5"/>
        <v>56</v>
      </c>
      <c r="Q7" s="3">
        <f t="shared" si="6"/>
        <v>59</v>
      </c>
      <c r="R7" s="3">
        <f t="shared" si="7"/>
        <v>93352</v>
      </c>
      <c r="S7" s="3">
        <f t="shared" si="8"/>
        <v>98353</v>
      </c>
      <c r="T7" s="3">
        <f t="shared" si="9"/>
        <v>0</v>
      </c>
      <c r="U7" s="3">
        <f t="shared" si="10"/>
        <v>0</v>
      </c>
      <c r="V7" s="3">
        <f t="shared" si="0"/>
        <v>83350</v>
      </c>
      <c r="W7" s="3">
        <f t="shared" si="11"/>
        <v>-100</v>
      </c>
      <c r="X7" s="3">
        <f t="shared" si="12"/>
        <v>-100</v>
      </c>
    </row>
    <row r="8" spans="1:24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4">
        <f t="shared" si="1"/>
        <v>12.173365326934613</v>
      </c>
      <c r="H8" s="4">
        <f t="shared" si="2"/>
        <v>17.173365326934615</v>
      </c>
      <c r="I8" s="4">
        <f t="shared" si="3"/>
        <v>2.1733653269346132</v>
      </c>
      <c r="J8" s="3">
        <v>0</v>
      </c>
      <c r="K8" s="3">
        <f t="shared" ref="K8:K33" si="14">($C8-$B8)/$B8</f>
        <v>0.44</v>
      </c>
      <c r="L8" s="3">
        <f t="shared" ref="L8:L33" si="15">ROUNDUP($D8/$E8,0)</f>
        <v>1667</v>
      </c>
      <c r="M8" s="3">
        <f t="shared" si="13"/>
        <v>57</v>
      </c>
      <c r="N8" s="3">
        <f t="shared" si="4"/>
        <v>59</v>
      </c>
      <c r="O8" s="3">
        <f t="shared" ref="O8:O27" si="16">($J8-$L8)+$O7</f>
        <v>-3623</v>
      </c>
      <c r="P8" s="3">
        <f t="shared" si="5"/>
        <v>58</v>
      </c>
      <c r="Q8" s="3">
        <f t="shared" si="6"/>
        <v>60</v>
      </c>
      <c r="R8" s="3">
        <f t="shared" si="7"/>
        <v>95019</v>
      </c>
      <c r="S8" s="3">
        <f t="shared" si="8"/>
        <v>98353</v>
      </c>
      <c r="T8" s="3">
        <f t="shared" si="9"/>
        <v>0</v>
      </c>
      <c r="U8" s="3">
        <f t="shared" si="10"/>
        <v>0</v>
      </c>
      <c r="V8" s="3">
        <f t="shared" si="0"/>
        <v>83350</v>
      </c>
      <c r="W8" s="3">
        <f t="shared" si="11"/>
        <v>-100</v>
      </c>
      <c r="X8" s="3">
        <f t="shared" si="12"/>
        <v>-100</v>
      </c>
    </row>
    <row r="9" spans="1:24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4">
        <f t="shared" si="1"/>
        <v>13.173365326934613</v>
      </c>
      <c r="H9" s="4">
        <f t="shared" si="2"/>
        <v>18.173365326934615</v>
      </c>
      <c r="I9" s="4">
        <f t="shared" si="3"/>
        <v>3.1733653269346132</v>
      </c>
      <c r="J9" s="3">
        <v>0</v>
      </c>
      <c r="K9" s="3">
        <f t="shared" si="14"/>
        <v>0.44</v>
      </c>
      <c r="L9" s="3">
        <f t="shared" si="15"/>
        <v>1667</v>
      </c>
      <c r="M9" s="3">
        <f t="shared" si="13"/>
        <v>57</v>
      </c>
      <c r="N9" s="3">
        <f t="shared" si="4"/>
        <v>60</v>
      </c>
      <c r="O9" s="3">
        <f t="shared" si="16"/>
        <v>-5290</v>
      </c>
      <c r="P9" s="3">
        <f t="shared" si="5"/>
        <v>59</v>
      </c>
      <c r="Q9" s="3">
        <f t="shared" si="6"/>
        <v>62</v>
      </c>
      <c r="R9" s="3">
        <f t="shared" si="7"/>
        <v>95019</v>
      </c>
      <c r="S9" s="3">
        <f t="shared" si="8"/>
        <v>100020</v>
      </c>
      <c r="T9" s="3">
        <f t="shared" si="9"/>
        <v>0</v>
      </c>
      <c r="U9" s="3">
        <f t="shared" si="10"/>
        <v>0</v>
      </c>
      <c r="V9" s="3">
        <f t="shared" si="0"/>
        <v>83350</v>
      </c>
      <c r="W9" s="3">
        <f t="shared" si="11"/>
        <v>-100</v>
      </c>
      <c r="X9" s="3">
        <f t="shared" si="12"/>
        <v>-100</v>
      </c>
    </row>
    <row r="10" spans="1:24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4">
        <f t="shared" si="1"/>
        <v>14.173365326934613</v>
      </c>
      <c r="H10" s="4">
        <f t="shared" si="2"/>
        <v>19.173365326934615</v>
      </c>
      <c r="I10" s="4">
        <f t="shared" si="3"/>
        <v>4.1733653269346132</v>
      </c>
      <c r="J10" s="3">
        <v>1200</v>
      </c>
      <c r="K10" s="3">
        <f t="shared" si="14"/>
        <v>0.44</v>
      </c>
      <c r="L10" s="3">
        <f t="shared" si="15"/>
        <v>1667</v>
      </c>
      <c r="M10" s="3">
        <f t="shared" si="13"/>
        <v>58</v>
      </c>
      <c r="N10" s="3">
        <f t="shared" si="4"/>
        <v>60</v>
      </c>
      <c r="O10" s="3">
        <f t="shared" si="16"/>
        <v>-5757</v>
      </c>
      <c r="P10" s="3">
        <f t="shared" si="5"/>
        <v>61</v>
      </c>
      <c r="Q10" s="3">
        <f t="shared" si="6"/>
        <v>63</v>
      </c>
      <c r="R10" s="3">
        <f t="shared" si="7"/>
        <v>96686</v>
      </c>
      <c r="S10" s="3">
        <f t="shared" si="8"/>
        <v>100020</v>
      </c>
      <c r="T10" s="3">
        <f t="shared" si="9"/>
        <v>73200</v>
      </c>
      <c r="U10" s="3">
        <f t="shared" si="10"/>
        <v>75600</v>
      </c>
      <c r="V10" s="3">
        <f t="shared" si="0"/>
        <v>83350</v>
      </c>
      <c r="W10" s="3">
        <f t="shared" si="11"/>
        <v>-12.177564487102579</v>
      </c>
      <c r="X10" s="3">
        <f t="shared" si="12"/>
        <v>-9.2981403719256139</v>
      </c>
    </row>
    <row r="11" spans="1:24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4">
        <f t="shared" si="1"/>
        <v>14.453509298140371</v>
      </c>
      <c r="H11" s="4">
        <f t="shared" si="2"/>
        <v>19.453509298140371</v>
      </c>
      <c r="I11" s="4">
        <f t="shared" si="3"/>
        <v>4.4535092981403723</v>
      </c>
      <c r="J11" s="3">
        <v>0</v>
      </c>
      <c r="K11" s="3">
        <f t="shared" si="14"/>
        <v>0.44</v>
      </c>
      <c r="L11" s="3">
        <f t="shared" si="15"/>
        <v>1667</v>
      </c>
      <c r="M11" s="3">
        <f t="shared" si="13"/>
        <v>58</v>
      </c>
      <c r="N11" s="3">
        <f t="shared" si="4"/>
        <v>60</v>
      </c>
      <c r="O11" s="3">
        <f t="shared" si="16"/>
        <v>-7424</v>
      </c>
      <c r="P11" s="3">
        <f t="shared" si="5"/>
        <v>61</v>
      </c>
      <c r="Q11" s="3">
        <f t="shared" si="6"/>
        <v>64</v>
      </c>
      <c r="R11" s="3">
        <f t="shared" si="7"/>
        <v>96686</v>
      </c>
      <c r="S11" s="3">
        <f t="shared" si="8"/>
        <v>100020</v>
      </c>
      <c r="T11" s="3">
        <f t="shared" si="9"/>
        <v>0</v>
      </c>
      <c r="U11" s="3">
        <f t="shared" si="10"/>
        <v>0</v>
      </c>
      <c r="V11" s="3">
        <f t="shared" si="0"/>
        <v>83350</v>
      </c>
      <c r="W11" s="3">
        <f t="shared" si="11"/>
        <v>-100</v>
      </c>
      <c r="X11" s="3">
        <f t="shared" si="12"/>
        <v>-100</v>
      </c>
    </row>
    <row r="12" spans="1:24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4">
        <f t="shared" si="1"/>
        <v>15.453509298140371</v>
      </c>
      <c r="H12" s="4">
        <f t="shared" si="2"/>
        <v>20.453509298140371</v>
      </c>
      <c r="I12" s="4">
        <f t="shared" si="3"/>
        <v>5.4535092981403723</v>
      </c>
      <c r="J12" s="3">
        <v>0</v>
      </c>
      <c r="K12" s="3">
        <f t="shared" si="14"/>
        <v>0.44</v>
      </c>
      <c r="L12" s="3">
        <f t="shared" si="15"/>
        <v>1667</v>
      </c>
      <c r="M12" s="3">
        <f t="shared" si="13"/>
        <v>58</v>
      </c>
      <c r="N12" s="3">
        <f t="shared" si="4"/>
        <v>61</v>
      </c>
      <c r="O12" s="3">
        <f t="shared" si="16"/>
        <v>-9091</v>
      </c>
      <c r="P12" s="3">
        <f t="shared" si="5"/>
        <v>63</v>
      </c>
      <c r="Q12" s="3">
        <f t="shared" si="6"/>
        <v>65</v>
      </c>
      <c r="R12" s="3">
        <f t="shared" si="7"/>
        <v>96686</v>
      </c>
      <c r="S12" s="3">
        <f t="shared" si="8"/>
        <v>101687</v>
      </c>
      <c r="T12" s="3">
        <f t="shared" si="9"/>
        <v>0</v>
      </c>
      <c r="U12" s="3">
        <f t="shared" si="10"/>
        <v>0</v>
      </c>
      <c r="V12" s="3">
        <f t="shared" si="0"/>
        <v>83350</v>
      </c>
      <c r="W12" s="3">
        <f t="shared" si="11"/>
        <v>-100</v>
      </c>
      <c r="X12" s="3">
        <f t="shared" si="12"/>
        <v>-100</v>
      </c>
    </row>
    <row r="13" spans="1:24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4">
        <f t="shared" si="1"/>
        <v>16.453509298140371</v>
      </c>
      <c r="H13" s="4">
        <f t="shared" si="2"/>
        <v>21.453509298140371</v>
      </c>
      <c r="I13" s="4">
        <f t="shared" si="3"/>
        <v>6.4535092981403723</v>
      </c>
      <c r="J13" s="3">
        <v>1775</v>
      </c>
      <c r="K13" s="3">
        <f t="shared" si="14"/>
        <v>0.44</v>
      </c>
      <c r="L13" s="3">
        <f t="shared" si="15"/>
        <v>1667</v>
      </c>
      <c r="M13" s="3">
        <f t="shared" si="13"/>
        <v>59</v>
      </c>
      <c r="N13" s="3">
        <f t="shared" si="4"/>
        <v>61</v>
      </c>
      <c r="O13" s="3">
        <f t="shared" si="16"/>
        <v>-8983</v>
      </c>
      <c r="P13" s="3">
        <f t="shared" si="5"/>
        <v>64</v>
      </c>
      <c r="Q13" s="3">
        <f t="shared" si="6"/>
        <v>67</v>
      </c>
      <c r="R13" s="3">
        <f t="shared" si="7"/>
        <v>98353</v>
      </c>
      <c r="S13" s="3">
        <f t="shared" si="8"/>
        <v>101687</v>
      </c>
      <c r="T13" s="3">
        <f t="shared" si="9"/>
        <v>113600</v>
      </c>
      <c r="U13" s="3">
        <f t="shared" si="10"/>
        <v>118925</v>
      </c>
      <c r="V13" s="3">
        <f t="shared" si="0"/>
        <v>83350</v>
      </c>
      <c r="W13" s="3">
        <f t="shared" si="11"/>
        <v>36.292741451709659</v>
      </c>
      <c r="X13" s="3">
        <f t="shared" si="12"/>
        <v>42.681463707258551</v>
      </c>
    </row>
    <row r="14" spans="1:24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4">
        <f t="shared" si="1"/>
        <v>16.388722255548892</v>
      </c>
      <c r="H14" s="4">
        <f t="shared" si="2"/>
        <v>21.388722255548892</v>
      </c>
      <c r="I14" s="4">
        <f t="shared" si="3"/>
        <v>6.3887222555488901</v>
      </c>
      <c r="J14" s="3">
        <v>300</v>
      </c>
      <c r="K14" s="3">
        <f t="shared" si="14"/>
        <v>0.44</v>
      </c>
      <c r="L14" s="3">
        <f t="shared" si="15"/>
        <v>1667</v>
      </c>
      <c r="M14" s="3">
        <f t="shared" si="13"/>
        <v>59</v>
      </c>
      <c r="N14" s="3">
        <f t="shared" si="4"/>
        <v>61</v>
      </c>
      <c r="O14" s="3">
        <f t="shared" si="16"/>
        <v>-10350</v>
      </c>
      <c r="P14" s="3">
        <f t="shared" si="5"/>
        <v>64</v>
      </c>
      <c r="Q14" s="3">
        <f t="shared" si="6"/>
        <v>67</v>
      </c>
      <c r="R14" s="3">
        <f t="shared" si="7"/>
        <v>98353</v>
      </c>
      <c r="S14" s="3">
        <f t="shared" si="8"/>
        <v>101687</v>
      </c>
      <c r="T14" s="3">
        <f t="shared" si="9"/>
        <v>19200</v>
      </c>
      <c r="U14" s="3">
        <f t="shared" si="10"/>
        <v>20100</v>
      </c>
      <c r="V14" s="3">
        <f t="shared" si="0"/>
        <v>83350</v>
      </c>
      <c r="W14" s="3">
        <f t="shared" si="11"/>
        <v>-76.96460707858428</v>
      </c>
      <c r="X14" s="3">
        <f t="shared" si="12"/>
        <v>-75.884823035392927</v>
      </c>
    </row>
    <row r="15" spans="1:24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4">
        <f t="shared" si="1"/>
        <v>17.208758248350328</v>
      </c>
      <c r="H15" s="4">
        <f t="shared" si="2"/>
        <v>22.208758248350328</v>
      </c>
      <c r="I15" s="4">
        <f t="shared" si="3"/>
        <v>7.2087582483503301</v>
      </c>
      <c r="J15" s="3">
        <v>2280</v>
      </c>
      <c r="K15" s="3">
        <f t="shared" si="14"/>
        <v>0.44</v>
      </c>
      <c r="L15" s="3">
        <f t="shared" si="15"/>
        <v>1667</v>
      </c>
      <c r="M15" s="3">
        <f t="shared" si="13"/>
        <v>59</v>
      </c>
      <c r="N15" s="3">
        <f t="shared" si="4"/>
        <v>62</v>
      </c>
      <c r="O15" s="3">
        <f t="shared" si="16"/>
        <v>-9737</v>
      </c>
      <c r="P15" s="3">
        <f t="shared" si="5"/>
        <v>65</v>
      </c>
      <c r="Q15" s="3">
        <f t="shared" si="6"/>
        <v>68</v>
      </c>
      <c r="R15" s="3">
        <f t="shared" si="7"/>
        <v>98353</v>
      </c>
      <c r="S15" s="3">
        <f t="shared" si="8"/>
        <v>103354</v>
      </c>
      <c r="T15" s="3">
        <f t="shared" si="9"/>
        <v>148200</v>
      </c>
      <c r="U15" s="3">
        <f t="shared" si="10"/>
        <v>155040</v>
      </c>
      <c r="V15" s="3">
        <f t="shared" si="0"/>
        <v>83350</v>
      </c>
      <c r="W15" s="3">
        <f t="shared" si="11"/>
        <v>77.804439112177562</v>
      </c>
      <c r="X15" s="3">
        <f t="shared" si="12"/>
        <v>86.01079784043192</v>
      </c>
    </row>
    <row r="16" spans="1:24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4">
        <f t="shared" si="1"/>
        <v>16.841031793641271</v>
      </c>
      <c r="H16" s="4">
        <f t="shared" si="2"/>
        <v>21.841031793641271</v>
      </c>
      <c r="I16" s="4">
        <f t="shared" si="3"/>
        <v>6.8410317936412719</v>
      </c>
      <c r="J16" s="3">
        <v>1872</v>
      </c>
      <c r="K16" s="3">
        <f t="shared" si="14"/>
        <v>0.44</v>
      </c>
      <c r="L16" s="3">
        <f t="shared" si="15"/>
        <v>1667</v>
      </c>
      <c r="M16" s="3">
        <f t="shared" si="13"/>
        <v>59</v>
      </c>
      <c r="N16" s="3">
        <f t="shared" si="4"/>
        <v>61</v>
      </c>
      <c r="O16" s="3">
        <f t="shared" si="16"/>
        <v>-9532</v>
      </c>
      <c r="P16" s="3">
        <f t="shared" si="5"/>
        <v>65</v>
      </c>
      <c r="Q16" s="3">
        <f t="shared" si="6"/>
        <v>67</v>
      </c>
      <c r="R16" s="3">
        <f t="shared" si="7"/>
        <v>98353</v>
      </c>
      <c r="S16" s="3">
        <f t="shared" si="8"/>
        <v>101687</v>
      </c>
      <c r="T16" s="3">
        <f t="shared" si="9"/>
        <v>121680</v>
      </c>
      <c r="U16" s="3">
        <f t="shared" si="10"/>
        <v>125424</v>
      </c>
      <c r="V16" s="3">
        <f t="shared" si="0"/>
        <v>83350</v>
      </c>
      <c r="W16" s="3">
        <f t="shared" si="11"/>
        <v>45.98680263947211</v>
      </c>
      <c r="X16" s="3">
        <f t="shared" si="12"/>
        <v>50.478704259148166</v>
      </c>
    </row>
    <row r="17" spans="2:24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4">
        <f t="shared" si="1"/>
        <v>16.718056388722257</v>
      </c>
      <c r="H17" s="4">
        <f t="shared" si="2"/>
        <v>21.718056388722257</v>
      </c>
      <c r="I17" s="4">
        <f t="shared" si="3"/>
        <v>6.718056388722256</v>
      </c>
      <c r="J17" s="3">
        <v>2456</v>
      </c>
      <c r="K17" s="3">
        <f t="shared" si="14"/>
        <v>0.44</v>
      </c>
      <c r="L17" s="3">
        <f t="shared" si="15"/>
        <v>1667</v>
      </c>
      <c r="M17" s="3">
        <f t="shared" si="13"/>
        <v>59</v>
      </c>
      <c r="N17" s="3">
        <f t="shared" si="4"/>
        <v>61</v>
      </c>
      <c r="O17" s="3">
        <f t="shared" si="16"/>
        <v>-8743</v>
      </c>
      <c r="P17" s="3">
        <f t="shared" si="5"/>
        <v>65</v>
      </c>
      <c r="Q17" s="3">
        <f t="shared" si="6"/>
        <v>67</v>
      </c>
      <c r="R17" s="3">
        <f t="shared" si="7"/>
        <v>98353</v>
      </c>
      <c r="S17" s="3">
        <f t="shared" si="8"/>
        <v>101687</v>
      </c>
      <c r="T17" s="3">
        <f t="shared" si="9"/>
        <v>159640</v>
      </c>
      <c r="U17" s="3">
        <f t="shared" si="10"/>
        <v>164552</v>
      </c>
      <c r="V17" s="3">
        <f t="shared" si="0"/>
        <v>83350</v>
      </c>
      <c r="W17" s="3">
        <f t="shared" si="11"/>
        <v>91.529694061187755</v>
      </c>
      <c r="X17" s="3">
        <f t="shared" si="12"/>
        <v>97.422915416916609</v>
      </c>
    </row>
    <row r="18" spans="2:24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4">
        <f t="shared" si="1"/>
        <v>16.244751049790043</v>
      </c>
      <c r="H18" s="4">
        <f t="shared" si="2"/>
        <v>21.244751049790043</v>
      </c>
      <c r="I18" s="4">
        <f t="shared" si="3"/>
        <v>6.2447510497900423</v>
      </c>
      <c r="J18" s="3">
        <v>340</v>
      </c>
      <c r="K18" s="3">
        <f t="shared" si="14"/>
        <v>0.44</v>
      </c>
      <c r="L18" s="3">
        <f t="shared" si="15"/>
        <v>1667</v>
      </c>
      <c r="M18" s="3">
        <f t="shared" si="13"/>
        <v>59</v>
      </c>
      <c r="N18" s="3">
        <f t="shared" si="4"/>
        <v>61</v>
      </c>
      <c r="O18" s="3">
        <f t="shared" si="16"/>
        <v>-10070</v>
      </c>
      <c r="P18" s="3">
        <f t="shared" si="5"/>
        <v>64</v>
      </c>
      <c r="Q18" s="3">
        <f t="shared" si="6"/>
        <v>66</v>
      </c>
      <c r="R18" s="3">
        <f t="shared" si="7"/>
        <v>98353</v>
      </c>
      <c r="S18" s="3">
        <f t="shared" si="8"/>
        <v>101687</v>
      </c>
      <c r="T18" s="3">
        <f t="shared" si="9"/>
        <v>21760</v>
      </c>
      <c r="U18" s="3">
        <f t="shared" si="10"/>
        <v>22440</v>
      </c>
      <c r="V18" s="3">
        <f t="shared" si="0"/>
        <v>83350</v>
      </c>
      <c r="W18" s="3">
        <f t="shared" si="11"/>
        <v>-73.893221355728855</v>
      </c>
      <c r="X18" s="3">
        <f t="shared" si="12"/>
        <v>-73.077384523095375</v>
      </c>
    </row>
    <row r="19" spans="2:24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4">
        <f t="shared" si="1"/>
        <v>17.040791841631673</v>
      </c>
      <c r="H19" s="4">
        <f t="shared" si="2"/>
        <v>22.040791841631673</v>
      </c>
      <c r="I19" s="4">
        <f t="shared" si="3"/>
        <v>7.0407918416316733</v>
      </c>
      <c r="J19" s="3">
        <v>210</v>
      </c>
      <c r="K19" s="3">
        <f t="shared" si="14"/>
        <v>0.44</v>
      </c>
      <c r="L19" s="3">
        <f t="shared" si="15"/>
        <v>1667</v>
      </c>
      <c r="M19" s="3">
        <f t="shared" si="13"/>
        <v>59</v>
      </c>
      <c r="N19" s="3">
        <f t="shared" si="4"/>
        <v>62</v>
      </c>
      <c r="O19" s="3">
        <f t="shared" si="16"/>
        <v>-11527</v>
      </c>
      <c r="P19" s="3">
        <f t="shared" si="5"/>
        <v>65</v>
      </c>
      <c r="Q19" s="3">
        <f t="shared" si="6"/>
        <v>68</v>
      </c>
      <c r="R19" s="3">
        <f t="shared" si="7"/>
        <v>98353</v>
      </c>
      <c r="S19" s="3">
        <f t="shared" si="8"/>
        <v>103354</v>
      </c>
      <c r="T19" s="3">
        <f t="shared" si="9"/>
        <v>13650</v>
      </c>
      <c r="U19" s="3">
        <f t="shared" si="10"/>
        <v>14280</v>
      </c>
      <c r="V19" s="3">
        <f t="shared" si="0"/>
        <v>83350</v>
      </c>
      <c r="W19" s="3">
        <f t="shared" si="11"/>
        <v>-83.623275344931017</v>
      </c>
      <c r="X19" s="3">
        <f t="shared" si="12"/>
        <v>-82.867426514697058</v>
      </c>
    </row>
    <row r="20" spans="2:24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4">
        <f t="shared" si="1"/>
        <v>17.91481703659268</v>
      </c>
      <c r="H20" s="4">
        <f t="shared" si="2"/>
        <v>22.91481703659268</v>
      </c>
      <c r="I20" s="4">
        <f t="shared" si="3"/>
        <v>7.9148170365926811</v>
      </c>
      <c r="J20" s="3">
        <v>2345</v>
      </c>
      <c r="K20" s="3">
        <f t="shared" si="14"/>
        <v>0.44</v>
      </c>
      <c r="L20" s="3">
        <f t="shared" si="15"/>
        <v>1667</v>
      </c>
      <c r="M20" s="3">
        <f t="shared" si="13"/>
        <v>59</v>
      </c>
      <c r="N20" s="3">
        <f t="shared" si="4"/>
        <v>62</v>
      </c>
      <c r="O20" s="3">
        <f t="shared" si="16"/>
        <v>-10849</v>
      </c>
      <c r="P20" s="3">
        <f t="shared" si="5"/>
        <v>66</v>
      </c>
      <c r="Q20" s="3">
        <f t="shared" si="6"/>
        <v>69</v>
      </c>
      <c r="R20" s="3">
        <f t="shared" si="7"/>
        <v>98353</v>
      </c>
      <c r="S20" s="3">
        <f t="shared" si="8"/>
        <v>103354</v>
      </c>
      <c r="T20" s="3">
        <f t="shared" si="9"/>
        <v>154770</v>
      </c>
      <c r="U20" s="3">
        <f t="shared" si="10"/>
        <v>161805</v>
      </c>
      <c r="V20" s="3">
        <f t="shared" si="0"/>
        <v>83350</v>
      </c>
      <c r="W20" s="3">
        <f t="shared" si="11"/>
        <v>85.686862627474497</v>
      </c>
      <c r="X20" s="3">
        <f t="shared" si="12"/>
        <v>94.127174565086975</v>
      </c>
    </row>
    <row r="21" spans="2:24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4">
        <f t="shared" si="1"/>
        <v>17.508098380323936</v>
      </c>
      <c r="H21" s="4">
        <f t="shared" si="2"/>
        <v>22.508098380323936</v>
      </c>
      <c r="I21" s="4">
        <f t="shared" si="3"/>
        <v>7.5080983803239354</v>
      </c>
      <c r="J21" s="3">
        <v>890</v>
      </c>
      <c r="K21" s="3">
        <f t="shared" si="14"/>
        <v>0.44</v>
      </c>
      <c r="L21" s="3">
        <f t="shared" si="15"/>
        <v>1667</v>
      </c>
      <c r="M21" s="3">
        <f t="shared" si="13"/>
        <v>59</v>
      </c>
      <c r="N21" s="3">
        <f t="shared" si="4"/>
        <v>62</v>
      </c>
      <c r="O21" s="3">
        <f t="shared" si="16"/>
        <v>-11626</v>
      </c>
      <c r="P21" s="3">
        <f t="shared" si="5"/>
        <v>66</v>
      </c>
      <c r="Q21" s="3">
        <f t="shared" si="6"/>
        <v>68</v>
      </c>
      <c r="R21" s="3">
        <f t="shared" si="7"/>
        <v>98353</v>
      </c>
      <c r="S21" s="3">
        <f t="shared" si="8"/>
        <v>103354</v>
      </c>
      <c r="T21" s="3">
        <f t="shared" si="9"/>
        <v>58740</v>
      </c>
      <c r="U21" s="3">
        <f t="shared" si="10"/>
        <v>60520</v>
      </c>
      <c r="V21" s="3">
        <f t="shared" si="0"/>
        <v>83350</v>
      </c>
      <c r="W21" s="3">
        <f t="shared" si="11"/>
        <v>-29.526094781043792</v>
      </c>
      <c r="X21" s="3">
        <f t="shared" si="12"/>
        <v>-27.390521895620878</v>
      </c>
    </row>
    <row r="22" spans="2:24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4">
        <f t="shared" si="1"/>
        <v>17.974205158968207</v>
      </c>
      <c r="H22" s="4">
        <f t="shared" si="2"/>
        <v>22.974205158968207</v>
      </c>
      <c r="I22" s="4">
        <f t="shared" si="3"/>
        <v>7.9742051589682061</v>
      </c>
      <c r="J22" s="3">
        <v>2170</v>
      </c>
      <c r="K22" s="3">
        <f t="shared" si="14"/>
        <v>0.44</v>
      </c>
      <c r="L22" s="3">
        <f t="shared" si="15"/>
        <v>1667</v>
      </c>
      <c r="M22" s="3">
        <f t="shared" si="13"/>
        <v>59</v>
      </c>
      <c r="N22" s="3">
        <f t="shared" si="4"/>
        <v>62</v>
      </c>
      <c r="O22" s="3">
        <f t="shared" si="16"/>
        <v>-11123</v>
      </c>
      <c r="P22" s="3">
        <f t="shared" si="5"/>
        <v>66</v>
      </c>
      <c r="Q22" s="3">
        <f t="shared" si="6"/>
        <v>69</v>
      </c>
      <c r="R22" s="3">
        <f t="shared" si="7"/>
        <v>98353</v>
      </c>
      <c r="S22" s="3">
        <f t="shared" si="8"/>
        <v>103354</v>
      </c>
      <c r="T22" s="3">
        <f t="shared" si="9"/>
        <v>143220</v>
      </c>
      <c r="U22" s="3">
        <f t="shared" si="10"/>
        <v>149730</v>
      </c>
      <c r="V22" s="3">
        <f t="shared" si="0"/>
        <v>83350</v>
      </c>
      <c r="W22" s="3">
        <f t="shared" si="11"/>
        <v>71.82963407318536</v>
      </c>
      <c r="X22" s="3">
        <f t="shared" si="12"/>
        <v>79.640071985602873</v>
      </c>
    </row>
    <row r="23" spans="2:24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4">
        <f t="shared" si="1"/>
        <v>17.672465506898618</v>
      </c>
      <c r="H23" s="4">
        <f t="shared" si="2"/>
        <v>22.672465506898618</v>
      </c>
      <c r="I23" s="4">
        <f t="shared" si="3"/>
        <v>7.6724655068986198</v>
      </c>
      <c r="J23" s="3">
        <v>1267</v>
      </c>
      <c r="K23" s="3">
        <f t="shared" si="14"/>
        <v>0.44</v>
      </c>
      <c r="L23" s="3">
        <f t="shared" si="15"/>
        <v>1667</v>
      </c>
      <c r="M23" s="3">
        <f t="shared" si="13"/>
        <v>59</v>
      </c>
      <c r="N23" s="3">
        <f t="shared" si="4"/>
        <v>62</v>
      </c>
      <c r="O23" s="3">
        <f t="shared" si="16"/>
        <v>-11523</v>
      </c>
      <c r="P23" s="3">
        <f t="shared" si="5"/>
        <v>66</v>
      </c>
      <c r="Q23" s="3">
        <f t="shared" si="6"/>
        <v>69</v>
      </c>
      <c r="R23" s="3">
        <f t="shared" si="7"/>
        <v>98353</v>
      </c>
      <c r="S23" s="3">
        <f t="shared" si="8"/>
        <v>103354</v>
      </c>
      <c r="T23" s="3">
        <f t="shared" si="9"/>
        <v>83622</v>
      </c>
      <c r="U23" s="3">
        <f t="shared" si="10"/>
        <v>87423</v>
      </c>
      <c r="V23" s="3">
        <f t="shared" si="0"/>
        <v>83350</v>
      </c>
      <c r="W23" s="3">
        <f t="shared" si="11"/>
        <v>0.32633473305338934</v>
      </c>
      <c r="X23" s="3">
        <f t="shared" si="12"/>
        <v>4.8866226754649071</v>
      </c>
    </row>
    <row r="24" spans="2:24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4">
        <f t="shared" si="1"/>
        <v>17.912417516496703</v>
      </c>
      <c r="H24" s="4">
        <f t="shared" si="2"/>
        <v>22.912417516496703</v>
      </c>
      <c r="I24" s="4">
        <f t="shared" si="3"/>
        <v>7.912417516496701</v>
      </c>
      <c r="J24" s="3">
        <v>1346</v>
      </c>
      <c r="K24" s="3">
        <f t="shared" si="14"/>
        <v>0.44</v>
      </c>
      <c r="L24" s="3">
        <f t="shared" si="15"/>
        <v>1667</v>
      </c>
      <c r="M24" s="3">
        <f t="shared" si="13"/>
        <v>59</v>
      </c>
      <c r="N24" s="3">
        <f t="shared" si="4"/>
        <v>62</v>
      </c>
      <c r="O24" s="3">
        <f t="shared" si="16"/>
        <v>-11844</v>
      </c>
      <c r="P24" s="3">
        <f t="shared" si="5"/>
        <v>66</v>
      </c>
      <c r="Q24" s="3">
        <f t="shared" si="6"/>
        <v>69</v>
      </c>
      <c r="R24" s="3">
        <f t="shared" si="7"/>
        <v>98353</v>
      </c>
      <c r="S24" s="3">
        <f t="shared" si="8"/>
        <v>103354</v>
      </c>
      <c r="T24" s="3">
        <f t="shared" si="9"/>
        <v>88836</v>
      </c>
      <c r="U24" s="3">
        <f t="shared" si="10"/>
        <v>92874</v>
      </c>
      <c r="V24" s="3">
        <f t="shared" si="0"/>
        <v>83350</v>
      </c>
      <c r="W24" s="3">
        <f t="shared" si="11"/>
        <v>6.5818836232753446</v>
      </c>
      <c r="X24" s="3">
        <f t="shared" si="12"/>
        <v>11.426514697060588</v>
      </c>
    </row>
    <row r="25" spans="2:24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4">
        <f t="shared" si="1"/>
        <v>18.104979004199159</v>
      </c>
      <c r="H25" s="4">
        <f t="shared" si="2"/>
        <v>23.104979004199159</v>
      </c>
      <c r="I25" s="4">
        <f t="shared" si="3"/>
        <v>8.1049790041991603</v>
      </c>
      <c r="J25" s="3">
        <v>1987</v>
      </c>
      <c r="K25" s="3">
        <f t="shared" si="14"/>
        <v>0.44</v>
      </c>
      <c r="L25" s="3">
        <f t="shared" si="15"/>
        <v>1667</v>
      </c>
      <c r="M25" s="3">
        <f t="shared" si="13"/>
        <v>60</v>
      </c>
      <c r="N25" s="3">
        <f t="shared" si="4"/>
        <v>62</v>
      </c>
      <c r="O25" s="3">
        <f t="shared" si="16"/>
        <v>-11524</v>
      </c>
      <c r="P25" s="3">
        <f t="shared" si="5"/>
        <v>67</v>
      </c>
      <c r="Q25" s="3">
        <f t="shared" si="6"/>
        <v>69</v>
      </c>
      <c r="R25" s="3">
        <f t="shared" si="7"/>
        <v>100020</v>
      </c>
      <c r="S25" s="3">
        <f t="shared" si="8"/>
        <v>103354</v>
      </c>
      <c r="T25" s="3">
        <f t="shared" si="9"/>
        <v>133129</v>
      </c>
      <c r="U25" s="3">
        <f t="shared" si="10"/>
        <v>137103</v>
      </c>
      <c r="V25" s="3">
        <f t="shared" si="0"/>
        <v>83350</v>
      </c>
      <c r="W25" s="3">
        <f t="shared" si="11"/>
        <v>59.722855428914215</v>
      </c>
      <c r="X25" s="3">
        <f t="shared" si="12"/>
        <v>64.490701859628075</v>
      </c>
    </row>
    <row r="26" spans="2:24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4">
        <f t="shared" si="1"/>
        <v>17.913017396520697</v>
      </c>
      <c r="H26" s="4">
        <f t="shared" si="2"/>
        <v>22.913017396520697</v>
      </c>
      <c r="I26" s="4">
        <f t="shared" si="3"/>
        <v>7.9130173965206962</v>
      </c>
      <c r="J26" s="3">
        <v>1972</v>
      </c>
      <c r="K26" s="3">
        <f t="shared" si="14"/>
        <v>0.44</v>
      </c>
      <c r="L26" s="3">
        <f t="shared" si="15"/>
        <v>1667</v>
      </c>
      <c r="M26" s="3">
        <f t="shared" si="13"/>
        <v>59</v>
      </c>
      <c r="N26" s="3">
        <f t="shared" si="4"/>
        <v>62</v>
      </c>
      <c r="O26" s="3">
        <f t="shared" si="16"/>
        <v>-11219</v>
      </c>
      <c r="P26" s="3">
        <f t="shared" si="5"/>
        <v>66</v>
      </c>
      <c r="Q26" s="3">
        <f t="shared" si="6"/>
        <v>69</v>
      </c>
      <c r="R26" s="3">
        <f t="shared" si="7"/>
        <v>98353</v>
      </c>
      <c r="S26" s="3">
        <f t="shared" si="8"/>
        <v>103354</v>
      </c>
      <c r="T26" s="3">
        <f t="shared" si="9"/>
        <v>130152</v>
      </c>
      <c r="U26" s="3">
        <f t="shared" si="10"/>
        <v>136068</v>
      </c>
      <c r="V26" s="3">
        <f t="shared" si="0"/>
        <v>83350</v>
      </c>
      <c r="W26" s="3">
        <f t="shared" si="11"/>
        <v>56.151169766046792</v>
      </c>
      <c r="X26" s="3">
        <f t="shared" si="12"/>
        <v>63.248950209958011</v>
      </c>
    </row>
    <row r="27" spans="2:24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4">
        <f t="shared" si="1"/>
        <v>17.730053989202158</v>
      </c>
      <c r="H27" s="4">
        <f t="shared" si="2"/>
        <v>22.730053989202158</v>
      </c>
      <c r="I27" s="4">
        <f t="shared" si="3"/>
        <v>7.7300539892021591</v>
      </c>
      <c r="J27" s="3">
        <v>2456</v>
      </c>
      <c r="K27" s="3">
        <f t="shared" si="14"/>
        <v>0.44</v>
      </c>
      <c r="L27" s="3">
        <f t="shared" si="15"/>
        <v>1667</v>
      </c>
      <c r="M27" s="3">
        <f t="shared" si="13"/>
        <v>59</v>
      </c>
      <c r="N27" s="3">
        <f t="shared" si="4"/>
        <v>62</v>
      </c>
      <c r="O27" s="3">
        <f t="shared" si="16"/>
        <v>-10430</v>
      </c>
      <c r="P27" s="3">
        <f t="shared" si="5"/>
        <v>66</v>
      </c>
      <c r="Q27" s="3">
        <f t="shared" si="6"/>
        <v>69</v>
      </c>
      <c r="R27" s="3">
        <f t="shared" si="7"/>
        <v>98353</v>
      </c>
      <c r="S27" s="3">
        <f t="shared" si="8"/>
        <v>103354</v>
      </c>
      <c r="T27" s="3">
        <f t="shared" si="9"/>
        <v>162096</v>
      </c>
      <c r="U27" s="3">
        <f t="shared" si="10"/>
        <v>169464</v>
      </c>
      <c r="V27" s="3">
        <f t="shared" si="0"/>
        <v>83350</v>
      </c>
      <c r="W27" s="3">
        <f t="shared" si="11"/>
        <v>94.476304739052182</v>
      </c>
      <c r="X27" s="3">
        <f t="shared" si="12"/>
        <v>103.31613677264546</v>
      </c>
    </row>
    <row r="28" spans="2:24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4">
        <f t="shared" si="1"/>
        <v>17.256748650269948</v>
      </c>
      <c r="H28" s="4">
        <f t="shared" si="2"/>
        <v>22.256748650269948</v>
      </c>
      <c r="I28" s="4">
        <f t="shared" si="3"/>
        <v>7.2567486502699463</v>
      </c>
      <c r="J28" s="3">
        <v>2210</v>
      </c>
      <c r="K28" s="3">
        <f t="shared" si="14"/>
        <v>0.44</v>
      </c>
      <c r="L28" s="3">
        <f t="shared" si="15"/>
        <v>1667</v>
      </c>
      <c r="M28" s="3">
        <f t="shared" si="13"/>
        <v>59</v>
      </c>
      <c r="N28" s="3">
        <f t="shared" si="4"/>
        <v>62</v>
      </c>
      <c r="O28" s="3">
        <f t="shared" ref="O28:O33" si="17">($J28-$L28)+$O27</f>
        <v>-9887</v>
      </c>
      <c r="P28" s="3">
        <f t="shared" si="5"/>
        <v>65</v>
      </c>
      <c r="Q28" s="3">
        <f t="shared" si="6"/>
        <v>68</v>
      </c>
      <c r="R28" s="3">
        <f t="shared" si="7"/>
        <v>98353</v>
      </c>
      <c r="S28" s="3">
        <f t="shared" si="8"/>
        <v>103354</v>
      </c>
      <c r="T28" s="3">
        <f t="shared" si="9"/>
        <v>143650</v>
      </c>
      <c r="U28" s="3">
        <f t="shared" si="10"/>
        <v>150280</v>
      </c>
      <c r="V28" s="3">
        <f t="shared" si="0"/>
        <v>83350</v>
      </c>
      <c r="W28" s="3">
        <f t="shared" si="11"/>
        <v>72.345530893821234</v>
      </c>
      <c r="X28" s="3">
        <f t="shared" si="12"/>
        <v>80.299940011997606</v>
      </c>
    </row>
    <row r="29" spans="2:24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4">
        <f t="shared" si="1"/>
        <v>16.931013797240553</v>
      </c>
      <c r="H29" s="4">
        <f t="shared" si="2"/>
        <v>21.931013797240553</v>
      </c>
      <c r="I29" s="4">
        <f t="shared" si="3"/>
        <v>6.9310137972405519</v>
      </c>
      <c r="J29" s="3">
        <v>2235</v>
      </c>
      <c r="K29" s="3">
        <f t="shared" si="14"/>
        <v>0.44</v>
      </c>
      <c r="L29" s="3">
        <f t="shared" si="15"/>
        <v>1667</v>
      </c>
      <c r="M29" s="3">
        <f t="shared" si="13"/>
        <v>59</v>
      </c>
      <c r="N29" s="3">
        <f t="shared" si="4"/>
        <v>61</v>
      </c>
      <c r="O29" s="3">
        <f t="shared" si="17"/>
        <v>-9319</v>
      </c>
      <c r="P29" s="3">
        <f t="shared" si="5"/>
        <v>65</v>
      </c>
      <c r="Q29" s="3">
        <f t="shared" si="6"/>
        <v>67</v>
      </c>
      <c r="R29" s="3">
        <f t="shared" si="7"/>
        <v>98353</v>
      </c>
      <c r="S29" s="3">
        <f t="shared" si="8"/>
        <v>101687</v>
      </c>
      <c r="T29" s="3">
        <f t="shared" si="9"/>
        <v>145275</v>
      </c>
      <c r="U29" s="3">
        <f t="shared" si="10"/>
        <v>149745</v>
      </c>
      <c r="V29" s="3">
        <f t="shared" si="0"/>
        <v>83350</v>
      </c>
      <c r="W29" s="3">
        <f t="shared" si="11"/>
        <v>74.295140971805637</v>
      </c>
      <c r="X29" s="3">
        <f t="shared" si="12"/>
        <v>79.658068386322739</v>
      </c>
    </row>
    <row r="30" spans="2:24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4">
        <f t="shared" si="1"/>
        <v>16.590281943611277</v>
      </c>
      <c r="H30" s="4">
        <f t="shared" si="2"/>
        <v>21.590281943611277</v>
      </c>
      <c r="I30" s="4">
        <f t="shared" si="3"/>
        <v>6.5902819436112781</v>
      </c>
      <c r="J30" s="3">
        <v>2340</v>
      </c>
      <c r="K30" s="3">
        <f t="shared" si="14"/>
        <v>0.44</v>
      </c>
      <c r="L30" s="3">
        <f t="shared" si="15"/>
        <v>1667</v>
      </c>
      <c r="M30" s="3">
        <f t="shared" si="13"/>
        <v>59</v>
      </c>
      <c r="N30" s="3">
        <f t="shared" si="4"/>
        <v>61</v>
      </c>
      <c r="O30" s="3">
        <f t="shared" si="17"/>
        <v>-8646</v>
      </c>
      <c r="P30" s="3">
        <f t="shared" si="5"/>
        <v>64</v>
      </c>
      <c r="Q30" s="3">
        <f t="shared" si="6"/>
        <v>67</v>
      </c>
      <c r="R30" s="3">
        <f t="shared" si="7"/>
        <v>98353</v>
      </c>
      <c r="S30" s="3">
        <f t="shared" si="8"/>
        <v>101687</v>
      </c>
      <c r="T30" s="3">
        <f t="shared" si="9"/>
        <v>149760</v>
      </c>
      <c r="U30" s="3">
        <f t="shared" si="10"/>
        <v>156780</v>
      </c>
      <c r="V30" s="3">
        <f t="shared" si="0"/>
        <v>83350</v>
      </c>
      <c r="W30" s="3">
        <f t="shared" si="11"/>
        <v>79.676064787042591</v>
      </c>
      <c r="X30" s="3">
        <f t="shared" si="12"/>
        <v>88.098380323935217</v>
      </c>
    </row>
    <row r="31" spans="2:24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4">
        <f t="shared" si="1"/>
        <v>16.186562687462509</v>
      </c>
      <c r="H31" s="4">
        <f t="shared" si="2"/>
        <v>21.186562687462509</v>
      </c>
      <c r="I31" s="4">
        <f t="shared" si="3"/>
        <v>6.1865626874625077</v>
      </c>
      <c r="J31" s="3">
        <v>1754</v>
      </c>
      <c r="K31" s="3">
        <f t="shared" si="14"/>
        <v>0.44</v>
      </c>
      <c r="L31" s="3">
        <f t="shared" si="15"/>
        <v>1667</v>
      </c>
      <c r="M31" s="3">
        <f t="shared" si="13"/>
        <v>59</v>
      </c>
      <c r="N31" s="3">
        <f t="shared" si="4"/>
        <v>61</v>
      </c>
      <c r="O31" s="3">
        <f t="shared" si="17"/>
        <v>-8559</v>
      </c>
      <c r="P31" s="3">
        <f t="shared" si="5"/>
        <v>64</v>
      </c>
      <c r="Q31" s="3">
        <f t="shared" si="6"/>
        <v>66</v>
      </c>
      <c r="R31" s="3">
        <f t="shared" si="7"/>
        <v>98353</v>
      </c>
      <c r="S31" s="3">
        <f t="shared" si="8"/>
        <v>101687</v>
      </c>
      <c r="T31" s="3">
        <f t="shared" si="9"/>
        <v>112256</v>
      </c>
      <c r="U31" s="3">
        <f t="shared" si="10"/>
        <v>115764</v>
      </c>
      <c r="V31" s="3">
        <f t="shared" si="0"/>
        <v>83350</v>
      </c>
      <c r="W31" s="3">
        <f t="shared" si="11"/>
        <v>34.680263947210562</v>
      </c>
      <c r="X31" s="3">
        <f t="shared" si="12"/>
        <v>38.889022195560891</v>
      </c>
    </row>
    <row r="32" spans="2:24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4">
        <f t="shared" si="1"/>
        <v>16.134373125374925</v>
      </c>
      <c r="H32" s="4">
        <f t="shared" si="2"/>
        <v>21.134373125374925</v>
      </c>
      <c r="I32" s="4">
        <f t="shared" si="3"/>
        <v>6.1343731253749247</v>
      </c>
      <c r="J32" s="3">
        <v>1686</v>
      </c>
      <c r="K32" s="3">
        <f t="shared" si="14"/>
        <v>0.44</v>
      </c>
      <c r="L32" s="3">
        <f t="shared" si="15"/>
        <v>1667</v>
      </c>
      <c r="M32" s="3">
        <f t="shared" si="13"/>
        <v>59</v>
      </c>
      <c r="N32" s="3">
        <f t="shared" si="4"/>
        <v>61</v>
      </c>
      <c r="O32" s="3">
        <f t="shared" si="17"/>
        <v>-8540</v>
      </c>
      <c r="P32" s="3">
        <f t="shared" si="5"/>
        <v>64</v>
      </c>
      <c r="Q32" s="3">
        <f t="shared" si="6"/>
        <v>66</v>
      </c>
      <c r="R32" s="3">
        <f t="shared" si="7"/>
        <v>98353</v>
      </c>
      <c r="S32" s="3">
        <f t="shared" si="8"/>
        <v>101687</v>
      </c>
      <c r="T32" s="3">
        <f t="shared" si="9"/>
        <v>107904</v>
      </c>
      <c r="U32" s="3">
        <f t="shared" si="10"/>
        <v>111276</v>
      </c>
      <c r="V32" s="3">
        <f t="shared" si="0"/>
        <v>83350</v>
      </c>
      <c r="W32" s="3">
        <f t="shared" si="11"/>
        <v>29.458908218356328</v>
      </c>
      <c r="X32" s="3">
        <f t="shared" si="12"/>
        <v>33.504499100179963</v>
      </c>
    </row>
    <row r="33" spans="2:24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4">
        <f t="shared" si="1"/>
        <v>16.122975404919018</v>
      </c>
      <c r="H33" s="4">
        <f t="shared" si="2"/>
        <v>21.122975404919018</v>
      </c>
      <c r="I33" s="4">
        <f t="shared" si="3"/>
        <v>6.1229754049190159</v>
      </c>
      <c r="J33" s="3">
        <v>1743</v>
      </c>
      <c r="K33" s="3">
        <f t="shared" si="14"/>
        <v>0.44</v>
      </c>
      <c r="L33" s="3">
        <f t="shared" si="15"/>
        <v>1667</v>
      </c>
      <c r="M33" s="3">
        <f t="shared" si="13"/>
        <v>59</v>
      </c>
      <c r="N33" s="3">
        <f t="shared" si="4"/>
        <v>61</v>
      </c>
      <c r="O33" s="3">
        <f t="shared" si="17"/>
        <v>-8464</v>
      </c>
      <c r="P33" s="3">
        <f t="shared" si="5"/>
        <v>64</v>
      </c>
      <c r="Q33" s="3">
        <f t="shared" si="6"/>
        <v>66</v>
      </c>
      <c r="R33" s="3">
        <f t="shared" si="7"/>
        <v>98353</v>
      </c>
      <c r="S33" s="3">
        <f t="shared" si="8"/>
        <v>101687</v>
      </c>
      <c r="T33" s="3">
        <f t="shared" si="9"/>
        <v>111552</v>
      </c>
      <c r="U33" s="3">
        <f t="shared" si="10"/>
        <v>115038</v>
      </c>
      <c r="V33" s="3">
        <f t="shared" si="0"/>
        <v>83350</v>
      </c>
      <c r="W33" s="3">
        <f t="shared" si="11"/>
        <v>33.835632873425311</v>
      </c>
      <c r="X33" s="3">
        <f t="shared" si="12"/>
        <v>38.017996400719852</v>
      </c>
    </row>
    <row r="34" spans="2:24" x14ac:dyDescent="0.35"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x14ac:dyDescent="0.35">
      <c r="B35" s="3" t="s">
        <v>18</v>
      </c>
      <c r="C35" s="3"/>
      <c r="D35" s="3"/>
      <c r="E35" s="3"/>
      <c r="F35" s="3"/>
      <c r="G35" s="3"/>
      <c r="H35" s="3"/>
      <c r="I35" s="4"/>
      <c r="J35" s="3">
        <f>SUM(J4:J33)</f>
        <v>41546</v>
      </c>
      <c r="K35" s="3"/>
      <c r="L35" s="3">
        <f>SUM(L4:L33)</f>
        <v>50010</v>
      </c>
      <c r="M35" s="3"/>
      <c r="N35" s="3"/>
      <c r="O35" s="3"/>
      <c r="P35" s="3"/>
      <c r="Q35" s="3"/>
      <c r="R35" s="3">
        <f>SUM(R4:R33)</f>
        <v>2920584</v>
      </c>
      <c r="S35" s="3">
        <f>SUM(S4:S33)</f>
        <v>3042275</v>
      </c>
      <c r="T35" s="3">
        <f>SUM(T4:T33)</f>
        <v>2659764</v>
      </c>
      <c r="U35" s="3">
        <f>SUM(U4:U33)</f>
        <v>2763527</v>
      </c>
      <c r="V35" s="3">
        <f>SUM(V4:V33)</f>
        <v>2500500</v>
      </c>
      <c r="W35" s="3">
        <f>(T35-V35)/V35*100</f>
        <v>6.3692861427714451</v>
      </c>
      <c r="X35" s="3">
        <f>(U35-V35)/V35*100</f>
        <v>10.518976204759047</v>
      </c>
    </row>
    <row r="36" spans="2:24" x14ac:dyDescent="0.35">
      <c r="L36" s="1">
        <f>L35+O33</f>
        <v>41546</v>
      </c>
    </row>
  </sheetData>
  <mergeCells count="2">
    <mergeCell ref="B1:J1"/>
    <mergeCell ref="K1:Q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tabSelected="1" topLeftCell="A44" workbookViewId="0">
      <selection activeCell="D48" sqref="D48"/>
    </sheetView>
  </sheetViews>
  <sheetFormatPr defaultRowHeight="14.5" x14ac:dyDescent="0.35"/>
  <cols>
    <col min="1" max="1" width="32.90625" customWidth="1"/>
    <col min="2" max="2" width="37.453125" customWidth="1"/>
    <col min="7" max="7" width="9.81640625" bestFit="1" customWidth="1"/>
  </cols>
  <sheetData>
    <row r="2" spans="1:15" ht="43.5" x14ac:dyDescent="0.35">
      <c r="A2" s="13" t="s">
        <v>83</v>
      </c>
      <c r="B2" s="13" t="s">
        <v>109</v>
      </c>
      <c r="C2" s="12" t="s">
        <v>93</v>
      </c>
      <c r="D2" s="12" t="s">
        <v>72</v>
      </c>
      <c r="E2" s="12" t="s">
        <v>71</v>
      </c>
      <c r="F2" s="12" t="s">
        <v>73</v>
      </c>
      <c r="G2" s="12" t="s">
        <v>74</v>
      </c>
      <c r="H2" s="12" t="s">
        <v>75</v>
      </c>
      <c r="I2" s="12" t="s">
        <v>76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4" t="s">
        <v>84</v>
      </c>
      <c r="B4" s="14" t="s">
        <v>110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4" t="s">
        <v>85</v>
      </c>
      <c r="B5" s="14" t="s">
        <v>110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29" x14ac:dyDescent="0.35">
      <c r="A7" s="14" t="s">
        <v>254</v>
      </c>
      <c r="B7" s="14" t="s">
        <v>110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4" t="s">
        <v>255</v>
      </c>
      <c r="B8" s="14" t="s">
        <v>110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125</v>
      </c>
      <c r="B10" s="6" t="s">
        <v>124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123</v>
      </c>
      <c r="B11" s="15" t="s">
        <v>141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4" t="s">
        <v>87</v>
      </c>
      <c r="B13" s="14" t="s">
        <v>110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8" customFormat="1" x14ac:dyDescent="0.3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ht="29" x14ac:dyDescent="0.35">
      <c r="A15" s="14" t="s">
        <v>242</v>
      </c>
      <c r="B15" s="14" t="s">
        <v>110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4" t="s">
        <v>243</v>
      </c>
      <c r="B16" s="14" t="s">
        <v>110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6" t="s">
        <v>245</v>
      </c>
      <c r="B18" s="16" t="s">
        <v>269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89</v>
      </c>
      <c r="B19" s="15" t="s">
        <v>113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6" t="s">
        <v>86</v>
      </c>
      <c r="B20" s="15" t="s">
        <v>112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92</v>
      </c>
      <c r="B21" s="15" t="s">
        <v>114</v>
      </c>
      <c r="C21" s="6">
        <v>0</v>
      </c>
      <c r="D21" s="17">
        <f t="shared" ref="D21:O21" si="6">IF(C20&lt;&gt;0,-D18/C20,0)</f>
        <v>0</v>
      </c>
      <c r="E21" s="17">
        <f t="shared" si="6"/>
        <v>6.6666666666666666E-2</v>
      </c>
      <c r="F21" s="17">
        <f t="shared" si="6"/>
        <v>3.4482758620689655E-2</v>
      </c>
      <c r="G21" s="17">
        <f t="shared" si="6"/>
        <v>2.3255813953488372E-2</v>
      </c>
      <c r="H21" s="17">
        <f t="shared" si="6"/>
        <v>1.680672268907563E-2</v>
      </c>
      <c r="I21" s="17">
        <f t="shared" si="6"/>
        <v>1.9736842105263157E-2</v>
      </c>
      <c r="J21" s="17">
        <f t="shared" si="6"/>
        <v>1.6304347826086956E-2</v>
      </c>
      <c r="K21" s="17">
        <f t="shared" si="6"/>
        <v>1.5837104072398189E-2</v>
      </c>
      <c r="L21" s="17">
        <f t="shared" si="6"/>
        <v>1.3592233009708738E-2</v>
      </c>
      <c r="M21" s="17">
        <f t="shared" si="6"/>
        <v>1.3605442176870748E-2</v>
      </c>
      <c r="N21" s="17">
        <f t="shared" si="6"/>
        <v>1.2121212121212121E-2</v>
      </c>
      <c r="O21" s="17">
        <f t="shared" si="6"/>
        <v>1.3477088948787063E-2</v>
      </c>
    </row>
    <row r="22" spans="1:15" x14ac:dyDescent="0.35">
      <c r="A22" s="6"/>
      <c r="B22" s="15"/>
      <c r="C22" s="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ht="43.5" x14ac:dyDescent="0.35">
      <c r="A23" s="6" t="s">
        <v>270</v>
      </c>
      <c r="B23" s="15" t="s">
        <v>258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271</v>
      </c>
      <c r="B24" s="15" t="s">
        <v>259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94</v>
      </c>
      <c r="B26" s="15" t="s">
        <v>115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96</v>
      </c>
      <c r="B28" s="15" t="s">
        <v>116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8" t="s">
        <v>266</v>
      </c>
      <c r="B30" s="6" t="s">
        <v>272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8" t="s">
        <v>274</v>
      </c>
      <c r="B32" s="15" t="s">
        <v>247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8" t="s">
        <v>273</v>
      </c>
      <c r="B33" s="15" t="s">
        <v>249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8" t="s">
        <v>267</v>
      </c>
      <c r="B35" s="15" t="s">
        <v>275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6" t="s">
        <v>98</v>
      </c>
      <c r="B37" t="s">
        <v>137</v>
      </c>
      <c r="C37" s="17">
        <v>0</v>
      </c>
      <c r="D37" s="20" t="e">
        <f>-(D35/C38)</f>
        <v>#DIV/0!</v>
      </c>
      <c r="E37" s="20">
        <f t="shared" ref="E37:O37" si="15">-(E35/D38)</f>
        <v>6.6666666666666666E-2</v>
      </c>
      <c r="F37" s="20">
        <f t="shared" si="15"/>
        <v>3.4482758620689655E-2</v>
      </c>
      <c r="G37" s="20">
        <f t="shared" si="15"/>
        <v>2.3255813953488372E-2</v>
      </c>
      <c r="H37" s="20">
        <f t="shared" si="15"/>
        <v>1.6758241758241758E-2</v>
      </c>
      <c r="I37" s="20">
        <f t="shared" si="15"/>
        <v>1.970632049372207E-2</v>
      </c>
      <c r="J37" s="20">
        <f t="shared" si="15"/>
        <v>1.6065940206761664E-2</v>
      </c>
      <c r="K37" s="20">
        <f t="shared" si="15"/>
        <v>1.5764202244590998E-2</v>
      </c>
      <c r="L37" s="20">
        <f t="shared" si="15"/>
        <v>1.3431617483365077E-2</v>
      </c>
      <c r="M37" s="20">
        <f t="shared" si="15"/>
        <v>1.3287529167746953E-2</v>
      </c>
      <c r="N37" s="20">
        <f t="shared" si="15"/>
        <v>1.1907276882598091E-2</v>
      </c>
      <c r="O37" s="20">
        <f t="shared" si="15"/>
        <v>1.3128953605347065E-2</v>
      </c>
    </row>
    <row r="38" spans="1:15" x14ac:dyDescent="0.35">
      <c r="A38" s="6" t="s">
        <v>95</v>
      </c>
      <c r="B38" s="15" t="s">
        <v>122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97</v>
      </c>
      <c r="B39" s="21" t="s">
        <v>130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99</v>
      </c>
      <c r="B40" s="21" t="s">
        <v>253</v>
      </c>
      <c r="C40" s="6">
        <v>0</v>
      </c>
      <c r="D40" s="17" t="e">
        <f t="shared" ref="D40:O40" si="18">-D35/D26</f>
        <v>#DIV/0!</v>
      </c>
      <c r="E40" s="17">
        <f t="shared" si="18"/>
        <v>6.6666666666666666E-2</v>
      </c>
      <c r="F40" s="17">
        <f t="shared" si="18"/>
        <v>3.4482758620689655E-2</v>
      </c>
      <c r="G40" s="17">
        <f t="shared" si="18"/>
        <v>2.3255813953488372E-2</v>
      </c>
      <c r="H40" s="17">
        <f t="shared" si="18"/>
        <v>1.6758241758241758E-2</v>
      </c>
      <c r="I40" s="17">
        <f t="shared" si="18"/>
        <v>1.970632049372207E-2</v>
      </c>
      <c r="J40" s="17">
        <f t="shared" si="18"/>
        <v>1.6065940206761664E-2</v>
      </c>
      <c r="K40" s="17">
        <f t="shared" si="18"/>
        <v>1.5764202244590998E-2</v>
      </c>
      <c r="L40" s="17">
        <f t="shared" si="18"/>
        <v>1.3431617483365077E-2</v>
      </c>
      <c r="M40" s="17">
        <f t="shared" si="18"/>
        <v>1.3287529167746953E-2</v>
      </c>
      <c r="N40" s="17">
        <f t="shared" si="18"/>
        <v>1.1907276882598091E-2</v>
      </c>
      <c r="O40" s="17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90</v>
      </c>
      <c r="B42" s="15" t="s">
        <v>142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ht="29" x14ac:dyDescent="0.35">
      <c r="A43" s="6" t="s">
        <v>88</v>
      </c>
      <c r="B43" s="15" t="s">
        <v>143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101</v>
      </c>
      <c r="B45" s="15" t="s">
        <v>95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102</v>
      </c>
      <c r="B46" s="6" t="s">
        <v>260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69</v>
      </c>
      <c r="B47" s="15" t="s">
        <v>119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103</v>
      </c>
      <c r="B48" s="15" t="s">
        <v>120</v>
      </c>
      <c r="C48" s="17">
        <v>0</v>
      </c>
      <c r="D48" s="17">
        <f>D47/D45</f>
        <v>0.4</v>
      </c>
      <c r="E48" s="17">
        <f t="shared" ref="E48:O48" si="24">E47/E45</f>
        <v>0.4</v>
      </c>
      <c r="F48" s="17">
        <f t="shared" si="24"/>
        <v>0.4</v>
      </c>
      <c r="G48" s="17">
        <f t="shared" si="24"/>
        <v>0.37230769230769228</v>
      </c>
      <c r="H48" s="17">
        <f t="shared" si="24"/>
        <v>0.37893168759310492</v>
      </c>
      <c r="I48" s="17">
        <f t="shared" si="24"/>
        <v>0.38306789606035208</v>
      </c>
      <c r="J48" s="17">
        <f t="shared" si="24"/>
        <v>0.38632419298854564</v>
      </c>
      <c r="K48" s="17">
        <f t="shared" si="24"/>
        <v>0.38852746926558984</v>
      </c>
      <c r="L48" s="17">
        <f t="shared" si="24"/>
        <v>0.39019963702359345</v>
      </c>
      <c r="M48" s="17">
        <f t="shared" si="24"/>
        <v>0.39157656186982659</v>
      </c>
      <c r="N48" s="17">
        <f t="shared" si="24"/>
        <v>0.39272621869085578</v>
      </c>
      <c r="O48" s="17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4" t="s">
        <v>138</v>
      </c>
      <c r="B50" s="6" t="s">
        <v>268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104</v>
      </c>
      <c r="B52" s="6" t="s">
        <v>133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132</v>
      </c>
      <c r="B53" s="6" t="s">
        <v>134</v>
      </c>
      <c r="C53" s="6"/>
      <c r="D53" s="17">
        <f t="shared" ref="D53:O53" si="27">D52/D46</f>
        <v>0.44444444444444442</v>
      </c>
      <c r="E53" s="17">
        <f t="shared" si="27"/>
        <v>0.44444444444444442</v>
      </c>
      <c r="F53" s="17">
        <f t="shared" si="27"/>
        <v>0.44444444444444442</v>
      </c>
      <c r="G53" s="17">
        <f t="shared" si="27"/>
        <v>0.38480392156862747</v>
      </c>
      <c r="H53" s="17">
        <f t="shared" si="27"/>
        <v>0.4017955043859649</v>
      </c>
      <c r="I53" s="17">
        <f t="shared" si="27"/>
        <v>0.4125905797101449</v>
      </c>
      <c r="J53" s="17">
        <f t="shared" si="27"/>
        <v>0.42119155354449472</v>
      </c>
      <c r="K53" s="17">
        <f t="shared" si="27"/>
        <v>0.42706310679611653</v>
      </c>
      <c r="L53" s="17">
        <f t="shared" si="27"/>
        <v>0.43154761904761907</v>
      </c>
      <c r="M53" s="17">
        <f t="shared" si="27"/>
        <v>0.43525883838383839</v>
      </c>
      <c r="N53" s="17">
        <f t="shared" si="27"/>
        <v>0.43837039532794247</v>
      </c>
      <c r="O53" s="17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9" t="s">
        <v>105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100</v>
      </c>
      <c r="B56" s="15" t="s">
        <v>121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135</v>
      </c>
      <c r="B57" s="15" t="s">
        <v>136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106</v>
      </c>
      <c r="B58" s="15" t="s">
        <v>126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108</v>
      </c>
      <c r="B59" s="15" t="s">
        <v>131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127</v>
      </c>
      <c r="B60" s="15" t="s">
        <v>129</v>
      </c>
      <c r="C60" s="6" t="s">
        <v>128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4" t="s">
        <v>107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W109"/>
  <sheetViews>
    <sheetView topLeftCell="A52" zoomScale="90" zoomScaleNormal="90" workbookViewId="0">
      <pane xSplit="3" topLeftCell="D1" activePane="topRight" state="frozen"/>
      <selection pane="topRight" activeCell="E66" sqref="E66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101" ht="14.5" customHeight="1" x14ac:dyDescent="0.35">
      <c r="D2" s="5" t="s">
        <v>128</v>
      </c>
      <c r="E2" s="41" t="s">
        <v>265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 t="s">
        <v>264</v>
      </c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 t="s">
        <v>263</v>
      </c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</row>
    <row r="3" spans="2:101" ht="43.5" x14ac:dyDescent="0.35">
      <c r="B3" s="29" t="s">
        <v>83</v>
      </c>
      <c r="C3" s="29" t="s">
        <v>109</v>
      </c>
      <c r="D3" s="19" t="s">
        <v>189</v>
      </c>
      <c r="E3" s="19" t="s">
        <v>147</v>
      </c>
      <c r="F3" s="19" t="s">
        <v>148</v>
      </c>
      <c r="G3" s="19" t="s">
        <v>149</v>
      </c>
      <c r="H3" s="19" t="s">
        <v>150</v>
      </c>
      <c r="I3" s="19" t="s">
        <v>151</v>
      </c>
      <c r="J3" s="19" t="s">
        <v>152</v>
      </c>
      <c r="K3" s="19" t="s">
        <v>153</v>
      </c>
      <c r="L3" s="19" t="s">
        <v>154</v>
      </c>
      <c r="M3" s="19" t="s">
        <v>155</v>
      </c>
      <c r="N3" s="19" t="s">
        <v>156</v>
      </c>
      <c r="O3" s="19" t="s">
        <v>157</v>
      </c>
      <c r="P3" s="19" t="s">
        <v>158</v>
      </c>
      <c r="Q3" s="19" t="s">
        <v>159</v>
      </c>
      <c r="R3" s="19" t="s">
        <v>160</v>
      </c>
      <c r="S3" s="19" t="s">
        <v>161</v>
      </c>
      <c r="T3" s="19" t="s">
        <v>162</v>
      </c>
      <c r="U3" s="19" t="s">
        <v>163</v>
      </c>
      <c r="V3" s="19" t="s">
        <v>164</v>
      </c>
      <c r="W3" s="19" t="s">
        <v>165</v>
      </c>
      <c r="X3" s="19" t="s">
        <v>166</v>
      </c>
      <c r="Y3" s="19" t="s">
        <v>167</v>
      </c>
      <c r="Z3" s="19" t="s">
        <v>168</v>
      </c>
      <c r="AA3" s="19" t="s">
        <v>169</v>
      </c>
      <c r="AB3" s="19" t="s">
        <v>170</v>
      </c>
      <c r="AC3" s="19" t="s">
        <v>171</v>
      </c>
      <c r="AD3" s="19" t="s">
        <v>172</v>
      </c>
      <c r="AE3" s="19" t="s">
        <v>173</v>
      </c>
      <c r="AF3" s="19" t="s">
        <v>174</v>
      </c>
      <c r="AG3" s="19" t="s">
        <v>175</v>
      </c>
      <c r="AH3" s="19" t="s">
        <v>176</v>
      </c>
      <c r="AI3" s="19" t="s">
        <v>177</v>
      </c>
      <c r="AJ3" s="19" t="s">
        <v>178</v>
      </c>
      <c r="AK3" s="19" t="s">
        <v>179</v>
      </c>
      <c r="AL3" s="19" t="s">
        <v>180</v>
      </c>
      <c r="AM3" s="19" t="s">
        <v>181</v>
      </c>
      <c r="AN3" s="19" t="s">
        <v>182</v>
      </c>
      <c r="AO3" s="19" t="s">
        <v>183</v>
      </c>
      <c r="AP3" s="19" t="s">
        <v>184</v>
      </c>
      <c r="AQ3" s="19" t="s">
        <v>185</v>
      </c>
      <c r="AR3" s="19" t="s">
        <v>186</v>
      </c>
      <c r="AS3" s="19" t="s">
        <v>187</v>
      </c>
      <c r="AT3" s="19" t="s">
        <v>188</v>
      </c>
      <c r="AU3" s="19" t="s">
        <v>190</v>
      </c>
      <c r="AV3" s="19" t="s">
        <v>191</v>
      </c>
      <c r="AW3" s="19" t="s">
        <v>192</v>
      </c>
      <c r="AX3" s="19" t="s">
        <v>193</v>
      </c>
      <c r="AY3" s="19" t="s">
        <v>194</v>
      </c>
      <c r="AZ3" s="19" t="s">
        <v>195</v>
      </c>
      <c r="BA3" s="19" t="s">
        <v>196</v>
      </c>
      <c r="BB3" s="19" t="s">
        <v>197</v>
      </c>
      <c r="BC3" s="19" t="s">
        <v>198</v>
      </c>
      <c r="BD3" s="19" t="s">
        <v>199</v>
      </c>
      <c r="BE3" s="19" t="s">
        <v>200</v>
      </c>
      <c r="BF3" s="19" t="s">
        <v>201</v>
      </c>
      <c r="BG3" s="19" t="s">
        <v>202</v>
      </c>
      <c r="BH3" s="19" t="s">
        <v>203</v>
      </c>
      <c r="BI3" s="19" t="s">
        <v>204</v>
      </c>
      <c r="BJ3" s="19" t="s">
        <v>205</v>
      </c>
      <c r="BK3" s="19" t="s">
        <v>206</v>
      </c>
      <c r="BL3" s="19" t="s">
        <v>207</v>
      </c>
      <c r="BM3" s="19" t="s">
        <v>208</v>
      </c>
      <c r="BN3" s="19" t="s">
        <v>209</v>
      </c>
      <c r="BO3" s="19" t="s">
        <v>210</v>
      </c>
      <c r="BP3" s="19" t="s">
        <v>211</v>
      </c>
      <c r="BQ3" s="19" t="s">
        <v>212</v>
      </c>
      <c r="BR3" s="19" t="s">
        <v>213</v>
      </c>
      <c r="BS3" s="19" t="s">
        <v>214</v>
      </c>
      <c r="BT3" s="19" t="s">
        <v>215</v>
      </c>
      <c r="BU3" s="19" t="s">
        <v>216</v>
      </c>
      <c r="BV3" s="19" t="s">
        <v>217</v>
      </c>
      <c r="BW3" s="19" t="s">
        <v>218</v>
      </c>
      <c r="BX3" s="19" t="s">
        <v>219</v>
      </c>
      <c r="BY3" s="19" t="s">
        <v>220</v>
      </c>
      <c r="BZ3" s="19" t="s">
        <v>221</v>
      </c>
      <c r="CA3" s="19" t="s">
        <v>222</v>
      </c>
      <c r="CB3" s="19" t="s">
        <v>223</v>
      </c>
      <c r="CC3" s="19" t="s">
        <v>224</v>
      </c>
      <c r="CD3" s="19" t="s">
        <v>225</v>
      </c>
      <c r="CE3" s="19" t="s">
        <v>226</v>
      </c>
      <c r="CF3" s="19" t="s">
        <v>227</v>
      </c>
      <c r="CG3" s="19" t="s">
        <v>228</v>
      </c>
      <c r="CH3" s="19" t="s">
        <v>229</v>
      </c>
      <c r="CI3" s="19" t="s">
        <v>230</v>
      </c>
      <c r="CJ3" s="19" t="s">
        <v>231</v>
      </c>
      <c r="CK3" s="19" t="s">
        <v>232</v>
      </c>
      <c r="CL3" s="19" t="s">
        <v>233</v>
      </c>
      <c r="CM3" s="19" t="s">
        <v>234</v>
      </c>
      <c r="CN3" s="19" t="s">
        <v>235</v>
      </c>
      <c r="CO3" s="19" t="s">
        <v>236</v>
      </c>
      <c r="CP3" s="19" t="s">
        <v>237</v>
      </c>
      <c r="CQ3" s="12"/>
      <c r="CR3" s="12"/>
      <c r="CS3" s="12"/>
      <c r="CT3" s="12"/>
      <c r="CU3" s="12"/>
      <c r="CV3" s="12"/>
      <c r="CW3" s="12"/>
    </row>
    <row r="4" spans="2:101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101" x14ac:dyDescent="0.35">
      <c r="B5" s="14" t="s">
        <v>84</v>
      </c>
      <c r="C5" s="14" t="s">
        <v>110</v>
      </c>
      <c r="D5" s="6">
        <v>0</v>
      </c>
      <c r="E5" s="23">
        <v>45</v>
      </c>
      <c r="F5" s="23">
        <v>45</v>
      </c>
      <c r="G5" s="23">
        <v>45</v>
      </c>
      <c r="H5" s="23">
        <v>45</v>
      </c>
      <c r="I5" s="23">
        <v>45</v>
      </c>
      <c r="J5" s="23">
        <v>45</v>
      </c>
      <c r="K5" s="23">
        <v>45</v>
      </c>
      <c r="L5" s="23">
        <v>45</v>
      </c>
      <c r="M5" s="23">
        <v>45</v>
      </c>
      <c r="N5" s="23">
        <v>45</v>
      </c>
      <c r="O5" s="23">
        <v>45</v>
      </c>
      <c r="P5" s="23">
        <v>45</v>
      </c>
      <c r="Q5" s="23">
        <v>45</v>
      </c>
      <c r="R5" s="23">
        <v>45</v>
      </c>
      <c r="S5" s="23">
        <v>45</v>
      </c>
      <c r="T5" s="23">
        <v>45</v>
      </c>
      <c r="U5" s="23">
        <v>45</v>
      </c>
      <c r="V5" s="23">
        <v>45</v>
      </c>
      <c r="W5" s="23">
        <v>45</v>
      </c>
      <c r="X5" s="23">
        <v>45</v>
      </c>
      <c r="Y5" s="23">
        <v>45</v>
      </c>
      <c r="Z5" s="23">
        <v>45</v>
      </c>
      <c r="AA5" s="34">
        <v>49</v>
      </c>
      <c r="AB5" s="34">
        <v>49</v>
      </c>
      <c r="AC5" s="34">
        <v>49</v>
      </c>
      <c r="AD5" s="34">
        <v>49</v>
      </c>
      <c r="AE5" s="34">
        <v>49</v>
      </c>
      <c r="AF5" s="34">
        <v>49</v>
      </c>
      <c r="AG5" s="34">
        <v>49</v>
      </c>
      <c r="AH5" s="34">
        <v>49</v>
      </c>
      <c r="AI5" s="34">
        <v>49</v>
      </c>
      <c r="AJ5" s="34">
        <v>49</v>
      </c>
      <c r="AK5" s="34">
        <v>49</v>
      </c>
      <c r="AL5" s="34">
        <v>49</v>
      </c>
      <c r="AM5" s="34">
        <v>49</v>
      </c>
      <c r="AN5" s="34">
        <v>49</v>
      </c>
      <c r="AO5" s="34">
        <v>49</v>
      </c>
      <c r="AP5" s="34">
        <v>49</v>
      </c>
      <c r="AQ5" s="34">
        <v>49</v>
      </c>
      <c r="AR5" s="34">
        <v>49</v>
      </c>
      <c r="AS5" s="34">
        <v>49</v>
      </c>
      <c r="AT5" s="34">
        <v>49</v>
      </c>
      <c r="AU5" s="34">
        <v>49</v>
      </c>
      <c r="AV5" s="34">
        <v>49</v>
      </c>
      <c r="AW5" s="26">
        <v>52</v>
      </c>
      <c r="AX5" s="26">
        <v>52</v>
      </c>
      <c r="AY5" s="26">
        <v>52</v>
      </c>
      <c r="AZ5" s="26">
        <v>52</v>
      </c>
      <c r="BA5" s="26">
        <v>52</v>
      </c>
      <c r="BB5" s="26">
        <v>52</v>
      </c>
      <c r="BC5" s="26">
        <v>52</v>
      </c>
      <c r="BD5" s="26">
        <v>52</v>
      </c>
      <c r="BE5" s="26">
        <v>52</v>
      </c>
      <c r="BF5" s="26">
        <v>52</v>
      </c>
      <c r="BG5" s="26">
        <v>52</v>
      </c>
      <c r="BH5" s="26">
        <v>52</v>
      </c>
      <c r="BI5" s="26">
        <v>52</v>
      </c>
      <c r="BJ5" s="26">
        <v>52</v>
      </c>
      <c r="BK5" s="26">
        <v>52</v>
      </c>
      <c r="BL5" s="26">
        <v>52</v>
      </c>
      <c r="BM5" s="26">
        <v>52</v>
      </c>
      <c r="BN5" s="26">
        <v>52</v>
      </c>
      <c r="BO5" s="26">
        <v>52</v>
      </c>
      <c r="BP5" s="26">
        <v>52</v>
      </c>
      <c r="BQ5" s="26">
        <v>52</v>
      </c>
      <c r="BR5" s="26">
        <v>52</v>
      </c>
      <c r="BS5" s="26">
        <v>52</v>
      </c>
      <c r="BT5" s="26">
        <v>52</v>
      </c>
      <c r="BU5" s="26">
        <v>52</v>
      </c>
      <c r="BV5" s="26">
        <v>52</v>
      </c>
      <c r="BW5" s="26">
        <v>52</v>
      </c>
      <c r="BX5" s="26">
        <v>52</v>
      </c>
      <c r="BY5" s="26">
        <v>52</v>
      </c>
      <c r="BZ5" s="26">
        <v>52</v>
      </c>
      <c r="CA5" s="26">
        <v>52</v>
      </c>
      <c r="CB5" s="26">
        <v>52</v>
      </c>
      <c r="CC5" s="26">
        <v>52</v>
      </c>
      <c r="CD5" s="26">
        <v>52</v>
      </c>
      <c r="CE5" s="26">
        <v>52</v>
      </c>
      <c r="CF5" s="26">
        <v>52</v>
      </c>
      <c r="CG5" s="26">
        <v>52</v>
      </c>
      <c r="CH5" s="26">
        <v>52</v>
      </c>
      <c r="CI5" s="26">
        <v>52</v>
      </c>
      <c r="CJ5" s="26">
        <v>52</v>
      </c>
      <c r="CK5" s="26">
        <v>52</v>
      </c>
      <c r="CL5" s="26">
        <v>52</v>
      </c>
      <c r="CM5" s="26">
        <v>52</v>
      </c>
      <c r="CN5" s="26">
        <v>52</v>
      </c>
      <c r="CO5" s="26">
        <v>52</v>
      </c>
      <c r="CP5" s="26">
        <v>52</v>
      </c>
    </row>
    <row r="6" spans="2:101" x14ac:dyDescent="0.35">
      <c r="B6" s="14" t="s">
        <v>85</v>
      </c>
      <c r="C6" s="14" t="s">
        <v>110</v>
      </c>
      <c r="D6" s="6">
        <v>0</v>
      </c>
      <c r="E6" s="23">
        <v>75</v>
      </c>
      <c r="F6" s="23">
        <v>75</v>
      </c>
      <c r="G6" s="23">
        <v>75</v>
      </c>
      <c r="H6" s="23">
        <v>75</v>
      </c>
      <c r="I6" s="23">
        <v>75</v>
      </c>
      <c r="J6" s="23">
        <v>75</v>
      </c>
      <c r="K6" s="23">
        <v>75</v>
      </c>
      <c r="L6" s="23">
        <v>75</v>
      </c>
      <c r="M6" s="23">
        <v>75</v>
      </c>
      <c r="N6" s="23">
        <v>75</v>
      </c>
      <c r="O6" s="23">
        <v>75</v>
      </c>
      <c r="P6" s="23">
        <v>75</v>
      </c>
      <c r="Q6" s="23">
        <v>75</v>
      </c>
      <c r="R6" s="23">
        <v>75</v>
      </c>
      <c r="S6" s="23">
        <v>75</v>
      </c>
      <c r="T6" s="23">
        <v>75</v>
      </c>
      <c r="U6" s="23">
        <v>75</v>
      </c>
      <c r="V6" s="23">
        <v>75</v>
      </c>
      <c r="W6" s="23">
        <v>75</v>
      </c>
      <c r="X6" s="23">
        <v>75</v>
      </c>
      <c r="Y6" s="23">
        <v>75</v>
      </c>
      <c r="Z6" s="23">
        <v>75</v>
      </c>
      <c r="AA6" s="34">
        <v>80</v>
      </c>
      <c r="AB6" s="34">
        <v>80</v>
      </c>
      <c r="AC6" s="34">
        <v>80</v>
      </c>
      <c r="AD6" s="34">
        <v>80</v>
      </c>
      <c r="AE6" s="34">
        <v>80</v>
      </c>
      <c r="AF6" s="34">
        <v>80</v>
      </c>
      <c r="AG6" s="34">
        <v>80</v>
      </c>
      <c r="AH6" s="34">
        <v>80</v>
      </c>
      <c r="AI6" s="34">
        <v>80</v>
      </c>
      <c r="AJ6" s="34">
        <v>80</v>
      </c>
      <c r="AK6" s="34">
        <v>80</v>
      </c>
      <c r="AL6" s="34">
        <v>80</v>
      </c>
      <c r="AM6" s="34">
        <v>80</v>
      </c>
      <c r="AN6" s="34">
        <v>80</v>
      </c>
      <c r="AO6" s="34">
        <v>80</v>
      </c>
      <c r="AP6" s="34">
        <v>80</v>
      </c>
      <c r="AQ6" s="34">
        <v>80</v>
      </c>
      <c r="AR6" s="34">
        <v>80</v>
      </c>
      <c r="AS6" s="34">
        <v>80</v>
      </c>
      <c r="AT6" s="34">
        <v>80</v>
      </c>
      <c r="AU6" s="34">
        <v>80</v>
      </c>
      <c r="AV6" s="34">
        <v>80</v>
      </c>
      <c r="AW6" s="26">
        <v>84</v>
      </c>
      <c r="AX6" s="26">
        <v>84</v>
      </c>
      <c r="AY6" s="26">
        <v>84</v>
      </c>
      <c r="AZ6" s="26">
        <v>84</v>
      </c>
      <c r="BA6" s="26">
        <v>84</v>
      </c>
      <c r="BB6" s="26">
        <v>84</v>
      </c>
      <c r="BC6" s="26">
        <v>84</v>
      </c>
      <c r="BD6" s="26">
        <v>84</v>
      </c>
      <c r="BE6" s="26">
        <v>84</v>
      </c>
      <c r="BF6" s="26">
        <v>84</v>
      </c>
      <c r="BG6" s="26">
        <v>84</v>
      </c>
      <c r="BH6" s="26">
        <v>84</v>
      </c>
      <c r="BI6" s="26">
        <v>84</v>
      </c>
      <c r="BJ6" s="26">
        <v>84</v>
      </c>
      <c r="BK6" s="26">
        <v>84</v>
      </c>
      <c r="BL6" s="26">
        <v>84</v>
      </c>
      <c r="BM6" s="26">
        <v>84</v>
      </c>
      <c r="BN6" s="26">
        <v>84</v>
      </c>
      <c r="BO6" s="26">
        <v>84</v>
      </c>
      <c r="BP6" s="26">
        <v>84</v>
      </c>
      <c r="BQ6" s="26">
        <v>84</v>
      </c>
      <c r="BR6" s="26">
        <v>84</v>
      </c>
      <c r="BS6" s="26">
        <v>84</v>
      </c>
      <c r="BT6" s="26">
        <v>84</v>
      </c>
      <c r="BU6" s="26">
        <v>84</v>
      </c>
      <c r="BV6" s="26">
        <v>84</v>
      </c>
      <c r="BW6" s="26">
        <v>84</v>
      </c>
      <c r="BX6" s="26">
        <v>84</v>
      </c>
      <c r="BY6" s="26">
        <v>84</v>
      </c>
      <c r="BZ6" s="26">
        <v>84</v>
      </c>
      <c r="CA6" s="26">
        <v>84</v>
      </c>
      <c r="CB6" s="26">
        <v>84</v>
      </c>
      <c r="CC6" s="26">
        <v>84</v>
      </c>
      <c r="CD6" s="26">
        <v>84</v>
      </c>
      <c r="CE6" s="26">
        <v>84</v>
      </c>
      <c r="CF6" s="26">
        <v>84</v>
      </c>
      <c r="CG6" s="26">
        <v>84</v>
      </c>
      <c r="CH6" s="26">
        <v>84</v>
      </c>
      <c r="CI6" s="26">
        <v>84</v>
      </c>
      <c r="CJ6" s="26">
        <v>84</v>
      </c>
      <c r="CK6" s="26">
        <v>84</v>
      </c>
      <c r="CL6" s="26">
        <v>84</v>
      </c>
      <c r="CM6" s="26">
        <v>84</v>
      </c>
      <c r="CN6" s="26">
        <v>84</v>
      </c>
      <c r="CO6" s="26">
        <v>84</v>
      </c>
      <c r="CP6" s="26">
        <v>84</v>
      </c>
    </row>
    <row r="7" spans="2:101" s="30" customFormat="1" x14ac:dyDescent="0.3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</row>
    <row r="8" spans="2:101" x14ac:dyDescent="0.35">
      <c r="B8" s="14" t="s">
        <v>254</v>
      </c>
      <c r="C8" s="14" t="s">
        <v>110</v>
      </c>
      <c r="D8" s="6"/>
      <c r="E8" s="23">
        <f>$E$6</f>
        <v>75</v>
      </c>
      <c r="F8" s="23">
        <f t="shared" ref="F8:BQ8" si="0">$E$6</f>
        <v>75</v>
      </c>
      <c r="G8" s="23">
        <f t="shared" si="0"/>
        <v>75</v>
      </c>
      <c r="H8" s="23">
        <f t="shared" si="0"/>
        <v>75</v>
      </c>
      <c r="I8" s="23">
        <f t="shared" si="0"/>
        <v>75</v>
      </c>
      <c r="J8" s="23">
        <f t="shared" si="0"/>
        <v>75</v>
      </c>
      <c r="K8" s="23">
        <f t="shared" si="0"/>
        <v>75</v>
      </c>
      <c r="L8" s="23">
        <f t="shared" si="0"/>
        <v>75</v>
      </c>
      <c r="M8" s="23">
        <f t="shared" si="0"/>
        <v>75</v>
      </c>
      <c r="N8" s="23">
        <f t="shared" si="0"/>
        <v>75</v>
      </c>
      <c r="O8" s="23">
        <f t="shared" si="0"/>
        <v>75</v>
      </c>
      <c r="P8" s="23">
        <f t="shared" si="0"/>
        <v>75</v>
      </c>
      <c r="Q8" s="23">
        <f t="shared" si="0"/>
        <v>75</v>
      </c>
      <c r="R8" s="23">
        <f t="shared" si="0"/>
        <v>75</v>
      </c>
      <c r="S8" s="23">
        <f t="shared" si="0"/>
        <v>75</v>
      </c>
      <c r="T8" s="23">
        <f t="shared" si="0"/>
        <v>75</v>
      </c>
      <c r="U8" s="23">
        <f t="shared" si="0"/>
        <v>75</v>
      </c>
      <c r="V8" s="23">
        <f t="shared" si="0"/>
        <v>75</v>
      </c>
      <c r="W8" s="23">
        <f t="shared" si="0"/>
        <v>75</v>
      </c>
      <c r="X8" s="23">
        <f t="shared" si="0"/>
        <v>75</v>
      </c>
      <c r="Y8" s="23">
        <f t="shared" si="0"/>
        <v>75</v>
      </c>
      <c r="Z8" s="23">
        <f t="shared" si="0"/>
        <v>75</v>
      </c>
      <c r="AA8" s="34">
        <f t="shared" si="0"/>
        <v>75</v>
      </c>
      <c r="AB8" s="34">
        <f t="shared" si="0"/>
        <v>75</v>
      </c>
      <c r="AC8" s="34">
        <f t="shared" si="0"/>
        <v>75</v>
      </c>
      <c r="AD8" s="34">
        <f t="shared" si="0"/>
        <v>75</v>
      </c>
      <c r="AE8" s="34">
        <f t="shared" si="0"/>
        <v>75</v>
      </c>
      <c r="AF8" s="34">
        <f t="shared" si="0"/>
        <v>75</v>
      </c>
      <c r="AG8" s="34">
        <f t="shared" si="0"/>
        <v>75</v>
      </c>
      <c r="AH8" s="34">
        <f t="shared" si="0"/>
        <v>75</v>
      </c>
      <c r="AI8" s="34">
        <f t="shared" si="0"/>
        <v>75</v>
      </c>
      <c r="AJ8" s="34">
        <f t="shared" si="0"/>
        <v>75</v>
      </c>
      <c r="AK8" s="34">
        <f t="shared" si="0"/>
        <v>75</v>
      </c>
      <c r="AL8" s="34">
        <f t="shared" si="0"/>
        <v>75</v>
      </c>
      <c r="AM8" s="34">
        <f t="shared" si="0"/>
        <v>75</v>
      </c>
      <c r="AN8" s="34">
        <f t="shared" si="0"/>
        <v>75</v>
      </c>
      <c r="AO8" s="34">
        <f t="shared" si="0"/>
        <v>75</v>
      </c>
      <c r="AP8" s="34">
        <f t="shared" si="0"/>
        <v>75</v>
      </c>
      <c r="AQ8" s="34">
        <f t="shared" si="0"/>
        <v>75</v>
      </c>
      <c r="AR8" s="34">
        <f t="shared" si="0"/>
        <v>75</v>
      </c>
      <c r="AS8" s="34">
        <f t="shared" si="0"/>
        <v>75</v>
      </c>
      <c r="AT8" s="34">
        <f t="shared" si="0"/>
        <v>75</v>
      </c>
      <c r="AU8" s="34">
        <f t="shared" si="0"/>
        <v>75</v>
      </c>
      <c r="AV8" s="34">
        <f t="shared" si="0"/>
        <v>75</v>
      </c>
      <c r="AW8" s="26">
        <f t="shared" si="0"/>
        <v>75</v>
      </c>
      <c r="AX8" s="26">
        <f t="shared" si="0"/>
        <v>75</v>
      </c>
      <c r="AY8" s="26">
        <f t="shared" si="0"/>
        <v>75</v>
      </c>
      <c r="AZ8" s="26">
        <f t="shared" si="0"/>
        <v>75</v>
      </c>
      <c r="BA8" s="26">
        <f t="shared" si="0"/>
        <v>75</v>
      </c>
      <c r="BB8" s="26">
        <f t="shared" si="0"/>
        <v>75</v>
      </c>
      <c r="BC8" s="26">
        <f t="shared" si="0"/>
        <v>75</v>
      </c>
      <c r="BD8" s="26">
        <f t="shared" si="0"/>
        <v>75</v>
      </c>
      <c r="BE8" s="26">
        <f t="shared" si="0"/>
        <v>75</v>
      </c>
      <c r="BF8" s="26">
        <f t="shared" si="0"/>
        <v>75</v>
      </c>
      <c r="BG8" s="26">
        <f t="shared" si="0"/>
        <v>75</v>
      </c>
      <c r="BH8" s="26">
        <f t="shared" si="0"/>
        <v>75</v>
      </c>
      <c r="BI8" s="26">
        <f t="shared" si="0"/>
        <v>75</v>
      </c>
      <c r="BJ8" s="26">
        <f t="shared" si="0"/>
        <v>75</v>
      </c>
      <c r="BK8" s="26">
        <f t="shared" si="0"/>
        <v>75</v>
      </c>
      <c r="BL8" s="26">
        <f t="shared" si="0"/>
        <v>75</v>
      </c>
      <c r="BM8" s="26">
        <f t="shared" si="0"/>
        <v>75</v>
      </c>
      <c r="BN8" s="26">
        <f t="shared" si="0"/>
        <v>75</v>
      </c>
      <c r="BO8" s="26">
        <f t="shared" si="0"/>
        <v>75</v>
      </c>
      <c r="BP8" s="26">
        <f t="shared" si="0"/>
        <v>75</v>
      </c>
      <c r="BQ8" s="26">
        <f t="shared" si="0"/>
        <v>75</v>
      </c>
      <c r="BR8" s="26">
        <f t="shared" ref="BR8:CP8" si="1">$E$6</f>
        <v>75</v>
      </c>
      <c r="BS8" s="26">
        <f t="shared" si="1"/>
        <v>75</v>
      </c>
      <c r="BT8" s="26">
        <f t="shared" si="1"/>
        <v>75</v>
      </c>
      <c r="BU8" s="26">
        <f t="shared" si="1"/>
        <v>75</v>
      </c>
      <c r="BV8" s="26">
        <f t="shared" si="1"/>
        <v>75</v>
      </c>
      <c r="BW8" s="26">
        <f t="shared" si="1"/>
        <v>75</v>
      </c>
      <c r="BX8" s="26">
        <f t="shared" si="1"/>
        <v>75</v>
      </c>
      <c r="BY8" s="26">
        <f t="shared" si="1"/>
        <v>75</v>
      </c>
      <c r="BZ8" s="26">
        <f t="shared" si="1"/>
        <v>75</v>
      </c>
      <c r="CA8" s="26">
        <f t="shared" si="1"/>
        <v>75</v>
      </c>
      <c r="CB8" s="26">
        <f t="shared" si="1"/>
        <v>75</v>
      </c>
      <c r="CC8" s="26">
        <f t="shared" si="1"/>
        <v>75</v>
      </c>
      <c r="CD8" s="26">
        <f t="shared" si="1"/>
        <v>75</v>
      </c>
      <c r="CE8" s="26">
        <f t="shared" si="1"/>
        <v>75</v>
      </c>
      <c r="CF8" s="26">
        <f t="shared" si="1"/>
        <v>75</v>
      </c>
      <c r="CG8" s="26">
        <f t="shared" si="1"/>
        <v>75</v>
      </c>
      <c r="CH8" s="26">
        <f t="shared" si="1"/>
        <v>75</v>
      </c>
      <c r="CI8" s="26">
        <f t="shared" si="1"/>
        <v>75</v>
      </c>
      <c r="CJ8" s="26">
        <f t="shared" si="1"/>
        <v>75</v>
      </c>
      <c r="CK8" s="26">
        <f t="shared" si="1"/>
        <v>75</v>
      </c>
      <c r="CL8" s="26">
        <f t="shared" si="1"/>
        <v>75</v>
      </c>
      <c r="CM8" s="26">
        <f t="shared" si="1"/>
        <v>75</v>
      </c>
      <c r="CN8" s="26">
        <f t="shared" si="1"/>
        <v>75</v>
      </c>
      <c r="CO8" s="26">
        <f t="shared" si="1"/>
        <v>75</v>
      </c>
      <c r="CP8" s="26">
        <f t="shared" si="1"/>
        <v>75</v>
      </c>
    </row>
    <row r="9" spans="2:101" x14ac:dyDescent="0.35">
      <c r="B9" s="14" t="s">
        <v>255</v>
      </c>
      <c r="C9" s="14" t="s">
        <v>110</v>
      </c>
      <c r="D9" s="6"/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34">
        <f>$AA$6</f>
        <v>80</v>
      </c>
      <c r="AB9" s="34">
        <f t="shared" ref="AB9:CM9" si="2">$AA$6</f>
        <v>80</v>
      </c>
      <c r="AC9" s="34">
        <f t="shared" si="2"/>
        <v>80</v>
      </c>
      <c r="AD9" s="34">
        <f t="shared" si="2"/>
        <v>80</v>
      </c>
      <c r="AE9" s="34">
        <f t="shared" si="2"/>
        <v>80</v>
      </c>
      <c r="AF9" s="34">
        <f t="shared" si="2"/>
        <v>80</v>
      </c>
      <c r="AG9" s="34">
        <f t="shared" si="2"/>
        <v>80</v>
      </c>
      <c r="AH9" s="34">
        <f t="shared" si="2"/>
        <v>80</v>
      </c>
      <c r="AI9" s="34">
        <f t="shared" si="2"/>
        <v>80</v>
      </c>
      <c r="AJ9" s="34">
        <f t="shared" si="2"/>
        <v>80</v>
      </c>
      <c r="AK9" s="34">
        <f t="shared" si="2"/>
        <v>80</v>
      </c>
      <c r="AL9" s="34">
        <f t="shared" si="2"/>
        <v>80</v>
      </c>
      <c r="AM9" s="34">
        <f t="shared" si="2"/>
        <v>80</v>
      </c>
      <c r="AN9" s="34">
        <f t="shared" si="2"/>
        <v>80</v>
      </c>
      <c r="AO9" s="34">
        <f t="shared" si="2"/>
        <v>80</v>
      </c>
      <c r="AP9" s="34">
        <f t="shared" si="2"/>
        <v>80</v>
      </c>
      <c r="AQ9" s="34">
        <f t="shared" si="2"/>
        <v>80</v>
      </c>
      <c r="AR9" s="34">
        <f t="shared" si="2"/>
        <v>80</v>
      </c>
      <c r="AS9" s="34">
        <f t="shared" si="2"/>
        <v>80</v>
      </c>
      <c r="AT9" s="34">
        <f t="shared" si="2"/>
        <v>80</v>
      </c>
      <c r="AU9" s="34">
        <f t="shared" si="2"/>
        <v>80</v>
      </c>
      <c r="AV9" s="34">
        <f t="shared" si="2"/>
        <v>80</v>
      </c>
      <c r="AW9" s="26">
        <f t="shared" si="2"/>
        <v>80</v>
      </c>
      <c r="AX9" s="26">
        <f t="shared" si="2"/>
        <v>80</v>
      </c>
      <c r="AY9" s="26">
        <f t="shared" si="2"/>
        <v>80</v>
      </c>
      <c r="AZ9" s="26">
        <f t="shared" si="2"/>
        <v>80</v>
      </c>
      <c r="BA9" s="26">
        <f t="shared" si="2"/>
        <v>80</v>
      </c>
      <c r="BB9" s="26">
        <f t="shared" si="2"/>
        <v>80</v>
      </c>
      <c r="BC9" s="26">
        <f t="shared" si="2"/>
        <v>80</v>
      </c>
      <c r="BD9" s="26">
        <f t="shared" si="2"/>
        <v>80</v>
      </c>
      <c r="BE9" s="26">
        <f t="shared" si="2"/>
        <v>80</v>
      </c>
      <c r="BF9" s="26">
        <f t="shared" si="2"/>
        <v>80</v>
      </c>
      <c r="BG9" s="26">
        <f t="shared" si="2"/>
        <v>80</v>
      </c>
      <c r="BH9" s="26">
        <f t="shared" si="2"/>
        <v>80</v>
      </c>
      <c r="BI9" s="26">
        <f t="shared" si="2"/>
        <v>80</v>
      </c>
      <c r="BJ9" s="26">
        <f t="shared" si="2"/>
        <v>80</v>
      </c>
      <c r="BK9" s="26">
        <f t="shared" si="2"/>
        <v>80</v>
      </c>
      <c r="BL9" s="26">
        <f t="shared" si="2"/>
        <v>80</v>
      </c>
      <c r="BM9" s="26">
        <f t="shared" si="2"/>
        <v>80</v>
      </c>
      <c r="BN9" s="26">
        <f t="shared" si="2"/>
        <v>80</v>
      </c>
      <c r="BO9" s="26">
        <f t="shared" si="2"/>
        <v>80</v>
      </c>
      <c r="BP9" s="26">
        <f t="shared" si="2"/>
        <v>80</v>
      </c>
      <c r="BQ9" s="26">
        <f t="shared" si="2"/>
        <v>80</v>
      </c>
      <c r="BR9" s="26">
        <f t="shared" si="2"/>
        <v>80</v>
      </c>
      <c r="BS9" s="26">
        <f t="shared" si="2"/>
        <v>80</v>
      </c>
      <c r="BT9" s="26">
        <f t="shared" si="2"/>
        <v>80</v>
      </c>
      <c r="BU9" s="26">
        <f t="shared" si="2"/>
        <v>80</v>
      </c>
      <c r="BV9" s="26">
        <f t="shared" si="2"/>
        <v>80</v>
      </c>
      <c r="BW9" s="26">
        <f t="shared" si="2"/>
        <v>80</v>
      </c>
      <c r="BX9" s="26">
        <f t="shared" si="2"/>
        <v>80</v>
      </c>
      <c r="BY9" s="26">
        <f t="shared" si="2"/>
        <v>80</v>
      </c>
      <c r="BZ9" s="26">
        <f t="shared" si="2"/>
        <v>80</v>
      </c>
      <c r="CA9" s="26">
        <f t="shared" si="2"/>
        <v>80</v>
      </c>
      <c r="CB9" s="26">
        <f t="shared" si="2"/>
        <v>80</v>
      </c>
      <c r="CC9" s="26">
        <f t="shared" si="2"/>
        <v>80</v>
      </c>
      <c r="CD9" s="26">
        <f t="shared" si="2"/>
        <v>80</v>
      </c>
      <c r="CE9" s="26">
        <f t="shared" si="2"/>
        <v>80</v>
      </c>
      <c r="CF9" s="26">
        <f t="shared" si="2"/>
        <v>80</v>
      </c>
      <c r="CG9" s="26">
        <f t="shared" si="2"/>
        <v>80</v>
      </c>
      <c r="CH9" s="26">
        <f t="shared" si="2"/>
        <v>80</v>
      </c>
      <c r="CI9" s="26">
        <f t="shared" si="2"/>
        <v>80</v>
      </c>
      <c r="CJ9" s="26">
        <f t="shared" si="2"/>
        <v>80</v>
      </c>
      <c r="CK9" s="26">
        <f t="shared" si="2"/>
        <v>80</v>
      </c>
      <c r="CL9" s="26">
        <f t="shared" si="2"/>
        <v>80</v>
      </c>
      <c r="CM9" s="26">
        <f t="shared" si="2"/>
        <v>80</v>
      </c>
      <c r="CN9" s="26">
        <f t="shared" ref="CN9:CP9" si="3">$AA$6</f>
        <v>80</v>
      </c>
      <c r="CO9" s="26">
        <f t="shared" si="3"/>
        <v>80</v>
      </c>
      <c r="CP9" s="26">
        <f t="shared" si="3"/>
        <v>80</v>
      </c>
    </row>
    <row r="10" spans="2:101" x14ac:dyDescent="0.35">
      <c r="B10" s="14" t="s">
        <v>256</v>
      </c>
      <c r="C10" s="14" t="s">
        <v>110</v>
      </c>
      <c r="D10" s="6"/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0</v>
      </c>
      <c r="AH10" s="34">
        <v>0</v>
      </c>
      <c r="AI10" s="34">
        <v>0</v>
      </c>
      <c r="AJ10" s="34">
        <v>0</v>
      </c>
      <c r="AK10" s="34">
        <v>0</v>
      </c>
      <c r="AL10" s="34">
        <v>0</v>
      </c>
      <c r="AM10" s="34">
        <v>0</v>
      </c>
      <c r="AN10" s="34">
        <v>0</v>
      </c>
      <c r="AO10" s="34">
        <v>0</v>
      </c>
      <c r="AP10" s="34">
        <v>0</v>
      </c>
      <c r="AQ10" s="34">
        <v>0</v>
      </c>
      <c r="AR10" s="34">
        <v>0</v>
      </c>
      <c r="AS10" s="34">
        <v>0</v>
      </c>
      <c r="AT10" s="34">
        <v>0</v>
      </c>
      <c r="AU10" s="34">
        <v>0</v>
      </c>
      <c r="AV10" s="34">
        <v>0</v>
      </c>
      <c r="AW10" s="26">
        <f>$AW$6</f>
        <v>84</v>
      </c>
      <c r="AX10" s="26">
        <f t="shared" ref="AX10:CP10" si="4">$AW$6</f>
        <v>84</v>
      </c>
      <c r="AY10" s="26">
        <f t="shared" si="4"/>
        <v>84</v>
      </c>
      <c r="AZ10" s="26">
        <f t="shared" si="4"/>
        <v>84</v>
      </c>
      <c r="BA10" s="26">
        <f t="shared" si="4"/>
        <v>84</v>
      </c>
      <c r="BB10" s="26">
        <f t="shared" si="4"/>
        <v>84</v>
      </c>
      <c r="BC10" s="26">
        <f t="shared" si="4"/>
        <v>84</v>
      </c>
      <c r="BD10" s="26">
        <f t="shared" si="4"/>
        <v>84</v>
      </c>
      <c r="BE10" s="26">
        <f t="shared" si="4"/>
        <v>84</v>
      </c>
      <c r="BF10" s="26">
        <f t="shared" si="4"/>
        <v>84</v>
      </c>
      <c r="BG10" s="26">
        <f t="shared" si="4"/>
        <v>84</v>
      </c>
      <c r="BH10" s="26">
        <f t="shared" si="4"/>
        <v>84</v>
      </c>
      <c r="BI10" s="26">
        <f t="shared" si="4"/>
        <v>84</v>
      </c>
      <c r="BJ10" s="26">
        <f t="shared" si="4"/>
        <v>84</v>
      </c>
      <c r="BK10" s="26">
        <f t="shared" si="4"/>
        <v>84</v>
      </c>
      <c r="BL10" s="26">
        <f t="shared" si="4"/>
        <v>84</v>
      </c>
      <c r="BM10" s="26">
        <f t="shared" si="4"/>
        <v>84</v>
      </c>
      <c r="BN10" s="26">
        <f t="shared" si="4"/>
        <v>84</v>
      </c>
      <c r="BO10" s="26">
        <f t="shared" si="4"/>
        <v>84</v>
      </c>
      <c r="BP10" s="26">
        <f t="shared" si="4"/>
        <v>84</v>
      </c>
      <c r="BQ10" s="26">
        <f t="shared" si="4"/>
        <v>84</v>
      </c>
      <c r="BR10" s="26">
        <f t="shared" si="4"/>
        <v>84</v>
      </c>
      <c r="BS10" s="26">
        <f t="shared" si="4"/>
        <v>84</v>
      </c>
      <c r="BT10" s="26">
        <f t="shared" si="4"/>
        <v>84</v>
      </c>
      <c r="BU10" s="26">
        <f t="shared" si="4"/>
        <v>84</v>
      </c>
      <c r="BV10" s="26">
        <f t="shared" si="4"/>
        <v>84</v>
      </c>
      <c r="BW10" s="26">
        <f t="shared" si="4"/>
        <v>84</v>
      </c>
      <c r="BX10" s="26">
        <f t="shared" si="4"/>
        <v>84</v>
      </c>
      <c r="BY10" s="26">
        <f t="shared" si="4"/>
        <v>84</v>
      </c>
      <c r="BZ10" s="26">
        <f t="shared" si="4"/>
        <v>84</v>
      </c>
      <c r="CA10" s="26">
        <f t="shared" si="4"/>
        <v>84</v>
      </c>
      <c r="CB10" s="26">
        <f t="shared" si="4"/>
        <v>84</v>
      </c>
      <c r="CC10" s="26">
        <f t="shared" si="4"/>
        <v>84</v>
      </c>
      <c r="CD10" s="26">
        <f t="shared" si="4"/>
        <v>84</v>
      </c>
      <c r="CE10" s="26">
        <f t="shared" si="4"/>
        <v>84</v>
      </c>
      <c r="CF10" s="26">
        <f t="shared" si="4"/>
        <v>84</v>
      </c>
      <c r="CG10" s="26">
        <f t="shared" si="4"/>
        <v>84</v>
      </c>
      <c r="CH10" s="26">
        <f t="shared" si="4"/>
        <v>84</v>
      </c>
      <c r="CI10" s="26">
        <f t="shared" si="4"/>
        <v>84</v>
      </c>
      <c r="CJ10" s="26">
        <f t="shared" si="4"/>
        <v>84</v>
      </c>
      <c r="CK10" s="26">
        <f t="shared" si="4"/>
        <v>84</v>
      </c>
      <c r="CL10" s="26">
        <f t="shared" si="4"/>
        <v>84</v>
      </c>
      <c r="CM10" s="26">
        <f t="shared" si="4"/>
        <v>84</v>
      </c>
      <c r="CN10" s="26">
        <f t="shared" si="4"/>
        <v>84</v>
      </c>
      <c r="CO10" s="26">
        <f t="shared" si="4"/>
        <v>84</v>
      </c>
      <c r="CP10" s="26">
        <f t="shared" si="4"/>
        <v>84</v>
      </c>
    </row>
    <row r="11" spans="2:101" s="30" customFormat="1" x14ac:dyDescent="0.35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</row>
    <row r="12" spans="2:101" ht="29" x14ac:dyDescent="0.35">
      <c r="B12" s="14" t="s">
        <v>125</v>
      </c>
      <c r="C12" s="15" t="s">
        <v>124</v>
      </c>
      <c r="D12" s="6">
        <v>0</v>
      </c>
      <c r="E12" s="23">
        <v>6</v>
      </c>
      <c r="F12" s="23">
        <v>6</v>
      </c>
      <c r="G12" s="23">
        <v>7</v>
      </c>
      <c r="H12" s="23">
        <v>7</v>
      </c>
      <c r="I12" s="23">
        <v>7</v>
      </c>
      <c r="J12" s="23">
        <v>8</v>
      </c>
      <c r="K12" s="23">
        <v>8</v>
      </c>
      <c r="L12" s="23">
        <v>8</v>
      </c>
      <c r="M12" s="23">
        <v>8</v>
      </c>
      <c r="N12" s="23">
        <v>8</v>
      </c>
      <c r="O12" s="23">
        <v>8</v>
      </c>
      <c r="P12" s="23">
        <v>8</v>
      </c>
      <c r="Q12" s="23">
        <v>8</v>
      </c>
      <c r="R12" s="23">
        <v>8</v>
      </c>
      <c r="S12" s="23">
        <v>8</v>
      </c>
      <c r="T12" s="23">
        <v>8</v>
      </c>
      <c r="U12" s="23">
        <v>8</v>
      </c>
      <c r="V12" s="23">
        <v>8</v>
      </c>
      <c r="W12" s="23">
        <v>8</v>
      </c>
      <c r="X12" s="23">
        <v>8</v>
      </c>
      <c r="Y12" s="23">
        <v>8</v>
      </c>
      <c r="Z12" s="23">
        <v>8</v>
      </c>
      <c r="AA12" s="34">
        <v>8</v>
      </c>
      <c r="AB12" s="34">
        <v>8</v>
      </c>
      <c r="AC12" s="34">
        <v>8</v>
      </c>
      <c r="AD12" s="34">
        <v>8</v>
      </c>
      <c r="AE12" s="34">
        <v>8</v>
      </c>
      <c r="AF12" s="34">
        <v>8</v>
      </c>
      <c r="AG12" s="34">
        <v>8</v>
      </c>
      <c r="AH12" s="34">
        <v>8</v>
      </c>
      <c r="AI12" s="34">
        <v>8</v>
      </c>
      <c r="AJ12" s="34">
        <v>8</v>
      </c>
      <c r="AK12" s="34">
        <v>8</v>
      </c>
      <c r="AL12" s="34">
        <v>8</v>
      </c>
      <c r="AM12" s="34">
        <v>8</v>
      </c>
      <c r="AN12" s="34">
        <v>8</v>
      </c>
      <c r="AO12" s="34">
        <v>8</v>
      </c>
      <c r="AP12" s="34">
        <v>8</v>
      </c>
      <c r="AQ12" s="34">
        <v>8</v>
      </c>
      <c r="AR12" s="34">
        <v>8</v>
      </c>
      <c r="AS12" s="34">
        <v>8</v>
      </c>
      <c r="AT12" s="34">
        <v>8</v>
      </c>
      <c r="AU12" s="34">
        <v>8</v>
      </c>
      <c r="AV12" s="34">
        <v>8</v>
      </c>
      <c r="AW12" s="26">
        <v>8</v>
      </c>
      <c r="AX12" s="26">
        <v>8</v>
      </c>
      <c r="AY12" s="26">
        <v>8</v>
      </c>
      <c r="AZ12" s="26">
        <v>8</v>
      </c>
      <c r="BA12" s="26">
        <v>8</v>
      </c>
      <c r="BB12" s="26">
        <v>8</v>
      </c>
      <c r="BC12" s="26">
        <v>8</v>
      </c>
      <c r="BD12" s="26">
        <v>8</v>
      </c>
      <c r="BE12" s="26">
        <v>8</v>
      </c>
      <c r="BF12" s="26">
        <v>8</v>
      </c>
      <c r="BG12" s="26">
        <v>8</v>
      </c>
      <c r="BH12" s="26">
        <v>8</v>
      </c>
      <c r="BI12" s="26">
        <v>8</v>
      </c>
      <c r="BJ12" s="26">
        <v>8</v>
      </c>
      <c r="BK12" s="26">
        <v>8</v>
      </c>
      <c r="BL12" s="26">
        <v>8</v>
      </c>
      <c r="BM12" s="26">
        <v>8</v>
      </c>
      <c r="BN12" s="26">
        <v>8</v>
      </c>
      <c r="BO12" s="26">
        <v>8</v>
      </c>
      <c r="BP12" s="26">
        <v>8</v>
      </c>
      <c r="BQ12" s="26">
        <v>8</v>
      </c>
      <c r="BR12" s="26">
        <v>8</v>
      </c>
      <c r="BS12" s="26">
        <v>8</v>
      </c>
      <c r="BT12" s="26">
        <v>8</v>
      </c>
      <c r="BU12" s="26">
        <v>8</v>
      </c>
      <c r="BV12" s="26">
        <v>8</v>
      </c>
      <c r="BW12" s="26">
        <v>8</v>
      </c>
      <c r="BX12" s="26">
        <v>8</v>
      </c>
      <c r="BY12" s="26">
        <v>8</v>
      </c>
      <c r="BZ12" s="26">
        <v>8</v>
      </c>
      <c r="CA12" s="26">
        <v>8</v>
      </c>
      <c r="CB12" s="26">
        <v>8</v>
      </c>
      <c r="CC12" s="26">
        <v>8</v>
      </c>
      <c r="CD12" s="26">
        <v>8</v>
      </c>
      <c r="CE12" s="26">
        <v>8</v>
      </c>
      <c r="CF12" s="26">
        <v>8</v>
      </c>
      <c r="CG12" s="26">
        <v>8</v>
      </c>
      <c r="CH12" s="26">
        <v>8</v>
      </c>
      <c r="CI12" s="26">
        <v>8</v>
      </c>
      <c r="CJ12" s="26">
        <v>8</v>
      </c>
      <c r="CK12" s="26">
        <v>8</v>
      </c>
      <c r="CL12" s="26">
        <v>8</v>
      </c>
      <c r="CM12" s="26">
        <v>8</v>
      </c>
      <c r="CN12" s="26">
        <v>8</v>
      </c>
      <c r="CO12" s="26">
        <v>8</v>
      </c>
      <c r="CP12" s="26">
        <v>8</v>
      </c>
    </row>
    <row r="13" spans="2:101" ht="58" x14ac:dyDescent="0.35">
      <c r="B13" s="6" t="s">
        <v>123</v>
      </c>
      <c r="C13" s="15" t="s">
        <v>141</v>
      </c>
      <c r="D13" s="6">
        <v>0</v>
      </c>
      <c r="E13" s="23">
        <f>(E15/1000)*E45*E12</f>
        <v>0</v>
      </c>
      <c r="F13" s="23">
        <f t="shared" ref="F13:AK13" si="5">F15/1000*F45*F12</f>
        <v>17550</v>
      </c>
      <c r="G13" s="23">
        <f t="shared" si="5"/>
        <v>0</v>
      </c>
      <c r="H13" s="23">
        <f t="shared" si="5"/>
        <v>0</v>
      </c>
      <c r="I13" s="23">
        <f t="shared" si="5"/>
        <v>0</v>
      </c>
      <c r="J13" s="23">
        <f t="shared" si="5"/>
        <v>28800</v>
      </c>
      <c r="K13" s="23">
        <f t="shared" si="5"/>
        <v>6600</v>
      </c>
      <c r="L13" s="23">
        <f t="shared" si="5"/>
        <v>4200</v>
      </c>
      <c r="M13" s="23">
        <f t="shared" si="5"/>
        <v>0</v>
      </c>
      <c r="N13" s="23">
        <f t="shared" si="5"/>
        <v>13200</v>
      </c>
      <c r="O13" s="23">
        <f t="shared" si="5"/>
        <v>10200</v>
      </c>
      <c r="P13" s="23">
        <f t="shared" si="5"/>
        <v>0</v>
      </c>
      <c r="Q13" s="23">
        <f t="shared" si="5"/>
        <v>13800</v>
      </c>
      <c r="R13" s="23">
        <f t="shared" si="5"/>
        <v>10800</v>
      </c>
      <c r="S13" s="23">
        <f t="shared" si="5"/>
        <v>6600</v>
      </c>
      <c r="T13" s="23">
        <f t="shared" si="5"/>
        <v>20400</v>
      </c>
      <c r="U13" s="23">
        <f t="shared" si="5"/>
        <v>0</v>
      </c>
      <c r="V13" s="23">
        <f t="shared" si="5"/>
        <v>0</v>
      </c>
      <c r="W13" s="23">
        <f t="shared" si="5"/>
        <v>19200</v>
      </c>
      <c r="X13" s="23">
        <f t="shared" si="5"/>
        <v>26400</v>
      </c>
      <c r="Y13" s="23">
        <f t="shared" si="5"/>
        <v>0</v>
      </c>
      <c r="Z13" s="23">
        <f t="shared" si="5"/>
        <v>0</v>
      </c>
      <c r="AA13" s="34">
        <f t="shared" si="5"/>
        <v>0</v>
      </c>
      <c r="AB13" s="34">
        <f t="shared" si="5"/>
        <v>17920</v>
      </c>
      <c r="AC13" s="34">
        <f t="shared" si="5"/>
        <v>17920</v>
      </c>
      <c r="AD13" s="34">
        <f t="shared" si="5"/>
        <v>0</v>
      </c>
      <c r="AE13" s="34">
        <f t="shared" si="5"/>
        <v>0</v>
      </c>
      <c r="AF13" s="34">
        <f t="shared" si="5"/>
        <v>5760</v>
      </c>
      <c r="AG13" s="34">
        <f t="shared" si="5"/>
        <v>18560</v>
      </c>
      <c r="AH13" s="34">
        <f t="shared" si="5"/>
        <v>9600</v>
      </c>
      <c r="AI13" s="34">
        <f t="shared" si="5"/>
        <v>7680</v>
      </c>
      <c r="AJ13" s="34">
        <f t="shared" si="5"/>
        <v>7680</v>
      </c>
      <c r="AK13" s="34">
        <f t="shared" si="5"/>
        <v>21120</v>
      </c>
      <c r="AL13" s="34">
        <f t="shared" ref="AL13:BB13" si="6">AL15/1000*AL45*AL12</f>
        <v>0</v>
      </c>
      <c r="AM13" s="34">
        <f t="shared" si="6"/>
        <v>24960</v>
      </c>
      <c r="AN13" s="34">
        <f t="shared" si="6"/>
        <v>51840</v>
      </c>
      <c r="AO13" s="34">
        <f t="shared" si="6"/>
        <v>24320</v>
      </c>
      <c r="AP13" s="34">
        <f t="shared" si="6"/>
        <v>13440</v>
      </c>
      <c r="AQ13" s="34">
        <f t="shared" si="6"/>
        <v>30720</v>
      </c>
      <c r="AR13" s="34">
        <f t="shared" si="6"/>
        <v>21120</v>
      </c>
      <c r="AS13" s="34">
        <f t="shared" si="6"/>
        <v>32639.999999999996</v>
      </c>
      <c r="AT13" s="34">
        <f t="shared" si="6"/>
        <v>0</v>
      </c>
      <c r="AU13" s="34">
        <f t="shared" si="6"/>
        <v>0</v>
      </c>
      <c r="AV13" s="34">
        <f t="shared" si="6"/>
        <v>7040</v>
      </c>
      <c r="AW13" s="26">
        <f t="shared" si="6"/>
        <v>8736</v>
      </c>
      <c r="AX13" s="26">
        <f t="shared" si="6"/>
        <v>0</v>
      </c>
      <c r="AY13" s="26">
        <f t="shared" si="6"/>
        <v>0</v>
      </c>
      <c r="AZ13" s="26">
        <f t="shared" si="6"/>
        <v>0</v>
      </c>
      <c r="BA13" s="26">
        <f t="shared" si="6"/>
        <v>0</v>
      </c>
      <c r="BB13" s="26">
        <f t="shared" si="6"/>
        <v>6047.9999999999991</v>
      </c>
      <c r="BC13" s="26">
        <f>IF(BC15/1000*BC45*BC12,0)</f>
        <v>0</v>
      </c>
      <c r="BD13" s="26">
        <f t="shared" ref="BD13:CP13" si="7">BD15/1000*BD45*BD12</f>
        <v>0</v>
      </c>
      <c r="BE13" s="26">
        <f t="shared" si="7"/>
        <v>0</v>
      </c>
      <c r="BF13" s="26">
        <f t="shared" si="7"/>
        <v>0</v>
      </c>
      <c r="BG13" s="26">
        <f t="shared" si="7"/>
        <v>0</v>
      </c>
      <c r="BH13" s="26">
        <f t="shared" si="7"/>
        <v>11424</v>
      </c>
      <c r="BI13" s="26">
        <f t="shared" si="7"/>
        <v>7392</v>
      </c>
      <c r="BJ13" s="26">
        <f t="shared" si="7"/>
        <v>3360</v>
      </c>
      <c r="BK13" s="26">
        <f t="shared" si="7"/>
        <v>2016</v>
      </c>
      <c r="BL13" s="26">
        <f t="shared" si="7"/>
        <v>6047.9999999999991</v>
      </c>
      <c r="BM13" s="26">
        <f t="shared" si="7"/>
        <v>0</v>
      </c>
      <c r="BN13" s="26">
        <f t="shared" si="7"/>
        <v>0</v>
      </c>
      <c r="BO13" s="26">
        <f t="shared" si="7"/>
        <v>0</v>
      </c>
      <c r="BP13" s="26">
        <f t="shared" si="7"/>
        <v>9408</v>
      </c>
      <c r="BQ13" s="26">
        <f t="shared" si="7"/>
        <v>8736</v>
      </c>
      <c r="BR13" s="26">
        <f t="shared" si="7"/>
        <v>9408</v>
      </c>
      <c r="BS13" s="26">
        <f t="shared" si="7"/>
        <v>1344</v>
      </c>
      <c r="BT13" s="26">
        <f t="shared" si="7"/>
        <v>5376</v>
      </c>
      <c r="BU13" s="26">
        <f t="shared" si="7"/>
        <v>0</v>
      </c>
      <c r="BV13" s="26">
        <f t="shared" si="7"/>
        <v>0</v>
      </c>
      <c r="BW13" s="26">
        <f t="shared" si="7"/>
        <v>672</v>
      </c>
      <c r="BX13" s="26">
        <f t="shared" si="7"/>
        <v>12095.999999999998</v>
      </c>
      <c r="BY13" s="26">
        <f t="shared" si="7"/>
        <v>12768</v>
      </c>
      <c r="BZ13" s="26">
        <f t="shared" si="7"/>
        <v>7392</v>
      </c>
      <c r="CA13" s="26">
        <f t="shared" si="7"/>
        <v>0</v>
      </c>
      <c r="CB13" s="26">
        <f t="shared" si="7"/>
        <v>2016</v>
      </c>
      <c r="CC13" s="26">
        <f t="shared" si="7"/>
        <v>0</v>
      </c>
      <c r="CD13" s="26">
        <f t="shared" si="7"/>
        <v>5376</v>
      </c>
      <c r="CE13" s="26">
        <f t="shared" si="7"/>
        <v>8064</v>
      </c>
      <c r="CF13" s="26">
        <f t="shared" si="7"/>
        <v>8064</v>
      </c>
      <c r="CG13" s="26">
        <f t="shared" si="7"/>
        <v>4704</v>
      </c>
      <c r="CH13" s="26">
        <f t="shared" si="7"/>
        <v>4704</v>
      </c>
      <c r="CI13" s="26">
        <f t="shared" si="7"/>
        <v>0</v>
      </c>
      <c r="CJ13" s="26">
        <f t="shared" si="7"/>
        <v>4032</v>
      </c>
      <c r="CK13" s="26">
        <f t="shared" si="7"/>
        <v>0</v>
      </c>
      <c r="CL13" s="26">
        <f t="shared" si="7"/>
        <v>2688</v>
      </c>
      <c r="CM13" s="26">
        <f t="shared" si="7"/>
        <v>0</v>
      </c>
      <c r="CN13" s="26">
        <f t="shared" si="7"/>
        <v>5376</v>
      </c>
      <c r="CO13" s="26">
        <f t="shared" si="7"/>
        <v>6047.9999999999991</v>
      </c>
      <c r="CP13" s="26">
        <f t="shared" si="7"/>
        <v>0</v>
      </c>
    </row>
    <row r="14" spans="2:101" s="30" customFormat="1" x14ac:dyDescent="0.35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</row>
    <row r="15" spans="2:101" x14ac:dyDescent="0.35">
      <c r="B15" s="14" t="s">
        <v>87</v>
      </c>
      <c r="C15" s="14" t="s">
        <v>110</v>
      </c>
      <c r="D15" s="6">
        <v>0</v>
      </c>
      <c r="E15" s="23">
        <v>0</v>
      </c>
      <c r="F15" s="23">
        <v>39</v>
      </c>
      <c r="G15" s="23">
        <v>0</v>
      </c>
      <c r="H15" s="23">
        <v>0</v>
      </c>
      <c r="I15" s="23">
        <v>0</v>
      </c>
      <c r="J15" s="23">
        <v>48</v>
      </c>
      <c r="K15" s="23">
        <v>11</v>
      </c>
      <c r="L15" s="23">
        <v>7</v>
      </c>
      <c r="M15" s="23">
        <v>0</v>
      </c>
      <c r="N15" s="23">
        <v>22</v>
      </c>
      <c r="O15" s="23">
        <v>17</v>
      </c>
      <c r="P15" s="23">
        <v>0</v>
      </c>
      <c r="Q15" s="23">
        <v>23</v>
      </c>
      <c r="R15" s="23">
        <v>18</v>
      </c>
      <c r="S15" s="23">
        <v>11</v>
      </c>
      <c r="T15" s="23">
        <v>34</v>
      </c>
      <c r="U15" s="23">
        <v>0</v>
      </c>
      <c r="V15" s="23">
        <v>0</v>
      </c>
      <c r="W15" s="23">
        <v>32</v>
      </c>
      <c r="X15" s="23">
        <v>44</v>
      </c>
      <c r="Y15" s="23">
        <v>0</v>
      </c>
      <c r="Z15" s="23">
        <v>0</v>
      </c>
      <c r="AA15" s="34">
        <v>0</v>
      </c>
      <c r="AB15" s="34">
        <v>28</v>
      </c>
      <c r="AC15" s="34">
        <v>28</v>
      </c>
      <c r="AD15" s="34">
        <v>0</v>
      </c>
      <c r="AE15" s="34">
        <v>0</v>
      </c>
      <c r="AF15" s="34">
        <v>9</v>
      </c>
      <c r="AG15" s="34">
        <v>29</v>
      </c>
      <c r="AH15" s="34">
        <v>15</v>
      </c>
      <c r="AI15" s="34">
        <v>12</v>
      </c>
      <c r="AJ15" s="34">
        <v>12</v>
      </c>
      <c r="AK15" s="34">
        <v>33</v>
      </c>
      <c r="AL15" s="34">
        <v>0</v>
      </c>
      <c r="AM15" s="34">
        <v>39</v>
      </c>
      <c r="AN15" s="34">
        <v>81</v>
      </c>
      <c r="AO15" s="34">
        <v>38</v>
      </c>
      <c r="AP15" s="34">
        <v>21</v>
      </c>
      <c r="AQ15" s="34">
        <v>48</v>
      </c>
      <c r="AR15" s="34">
        <v>33</v>
      </c>
      <c r="AS15" s="34">
        <v>51</v>
      </c>
      <c r="AT15" s="34">
        <v>0</v>
      </c>
      <c r="AU15" s="34">
        <v>0</v>
      </c>
      <c r="AV15" s="34">
        <v>11</v>
      </c>
      <c r="AW15" s="26">
        <v>13</v>
      </c>
      <c r="AX15" s="26">
        <v>0</v>
      </c>
      <c r="AY15" s="26">
        <v>0</v>
      </c>
      <c r="AZ15" s="26">
        <v>0</v>
      </c>
      <c r="BA15" s="26">
        <v>0</v>
      </c>
      <c r="BB15" s="26">
        <v>9</v>
      </c>
      <c r="BC15" s="26">
        <v>23</v>
      </c>
      <c r="BD15" s="26">
        <v>0</v>
      </c>
      <c r="BE15" s="26">
        <v>0</v>
      </c>
      <c r="BF15" s="26">
        <v>0</v>
      </c>
      <c r="BG15" s="26">
        <v>0</v>
      </c>
      <c r="BH15" s="26">
        <v>17</v>
      </c>
      <c r="BI15" s="26">
        <v>11</v>
      </c>
      <c r="BJ15" s="26">
        <v>5</v>
      </c>
      <c r="BK15" s="26">
        <v>3</v>
      </c>
      <c r="BL15" s="26">
        <v>9</v>
      </c>
      <c r="BM15" s="26">
        <v>0</v>
      </c>
      <c r="BN15" s="26">
        <v>0</v>
      </c>
      <c r="BO15" s="26">
        <v>0</v>
      </c>
      <c r="BP15" s="26">
        <v>14</v>
      </c>
      <c r="BQ15" s="26">
        <v>13</v>
      </c>
      <c r="BR15" s="26">
        <v>14</v>
      </c>
      <c r="BS15" s="26">
        <v>2</v>
      </c>
      <c r="BT15" s="26">
        <v>8</v>
      </c>
      <c r="BU15" s="26">
        <v>0</v>
      </c>
      <c r="BV15" s="26">
        <v>0</v>
      </c>
      <c r="BW15" s="26">
        <v>1</v>
      </c>
      <c r="BX15" s="26">
        <v>18</v>
      </c>
      <c r="BY15" s="26">
        <v>19</v>
      </c>
      <c r="BZ15" s="26">
        <v>11</v>
      </c>
      <c r="CA15" s="26">
        <v>0</v>
      </c>
      <c r="CB15" s="26">
        <v>3</v>
      </c>
      <c r="CC15" s="26">
        <v>0</v>
      </c>
      <c r="CD15" s="26">
        <v>8</v>
      </c>
      <c r="CE15" s="26">
        <v>12</v>
      </c>
      <c r="CF15" s="26">
        <v>12</v>
      </c>
      <c r="CG15" s="26">
        <v>7</v>
      </c>
      <c r="CH15" s="26">
        <v>7</v>
      </c>
      <c r="CI15" s="26">
        <v>0</v>
      </c>
      <c r="CJ15" s="26">
        <v>6</v>
      </c>
      <c r="CK15" s="26">
        <v>0</v>
      </c>
      <c r="CL15" s="26">
        <v>4</v>
      </c>
      <c r="CM15" s="26">
        <v>0</v>
      </c>
      <c r="CN15" s="26">
        <v>8</v>
      </c>
      <c r="CO15" s="26">
        <v>9</v>
      </c>
      <c r="CP15" s="26">
        <v>0</v>
      </c>
    </row>
    <row r="16" spans="2:101" s="30" customFormat="1" x14ac:dyDescent="0.35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</row>
    <row r="17" spans="2:94" ht="29" x14ac:dyDescent="0.35">
      <c r="B17" s="14" t="s">
        <v>242</v>
      </c>
      <c r="C17" s="14" t="s">
        <v>110</v>
      </c>
      <c r="D17" s="6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-4</v>
      </c>
      <c r="N17" s="23">
        <v>0</v>
      </c>
      <c r="O17" s="23">
        <v>-8</v>
      </c>
      <c r="P17" s="23">
        <v>-6</v>
      </c>
      <c r="Q17" s="23">
        <v>-9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-11</v>
      </c>
      <c r="Y17" s="23">
        <v>0</v>
      </c>
      <c r="Z17" s="23">
        <v>0</v>
      </c>
      <c r="AA17" s="34">
        <v>0</v>
      </c>
      <c r="AB17" s="34">
        <v>0</v>
      </c>
      <c r="AC17" s="34">
        <v>0</v>
      </c>
      <c r="AD17" s="34">
        <v>-2</v>
      </c>
      <c r="AE17" s="34">
        <v>0</v>
      </c>
      <c r="AF17" s="34">
        <v>-3</v>
      </c>
      <c r="AG17" s="34">
        <v>-3</v>
      </c>
      <c r="AH17" s="34">
        <v>0</v>
      </c>
      <c r="AI17" s="34">
        <v>0</v>
      </c>
      <c r="AJ17" s="34">
        <v>-5</v>
      </c>
      <c r="AK17" s="34">
        <v>0</v>
      </c>
      <c r="AL17" s="34">
        <v>0</v>
      </c>
      <c r="AM17" s="34">
        <v>-4</v>
      </c>
      <c r="AN17" s="34">
        <v>0</v>
      </c>
      <c r="AO17" s="34">
        <v>0</v>
      </c>
      <c r="AP17" s="34">
        <v>0</v>
      </c>
      <c r="AQ17" s="34">
        <v>-4</v>
      </c>
      <c r="AR17" s="34">
        <v>0</v>
      </c>
      <c r="AS17" s="34">
        <v>0</v>
      </c>
      <c r="AT17" s="34">
        <v>-4</v>
      </c>
      <c r="AU17" s="34">
        <v>-6</v>
      </c>
      <c r="AV17" s="34">
        <v>0</v>
      </c>
      <c r="AW17" s="26">
        <v>0</v>
      </c>
      <c r="AX17" s="26">
        <v>0</v>
      </c>
      <c r="AY17" s="26">
        <v>-3</v>
      </c>
      <c r="AZ17" s="26">
        <v>0</v>
      </c>
      <c r="BA17" s="26">
        <v>-1</v>
      </c>
      <c r="BB17" s="26">
        <v>0</v>
      </c>
      <c r="BC17" s="26">
        <v>0</v>
      </c>
      <c r="BD17" s="26">
        <v>0</v>
      </c>
      <c r="BE17" s="26">
        <v>0</v>
      </c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-1</v>
      </c>
      <c r="BO17" s="26">
        <v>-2</v>
      </c>
      <c r="BP17" s="26">
        <v>-1</v>
      </c>
      <c r="BQ17" s="26">
        <v>0</v>
      </c>
      <c r="BR17" s="26">
        <v>0</v>
      </c>
      <c r="BS17" s="26">
        <v>0</v>
      </c>
      <c r="BT17" s="26">
        <v>0</v>
      </c>
      <c r="BU17" s="26">
        <v>0</v>
      </c>
      <c r="BV17" s="26">
        <v>0</v>
      </c>
      <c r="BW17" s="26">
        <v>0</v>
      </c>
      <c r="BX17" s="26">
        <v>-1</v>
      </c>
      <c r="BY17" s="26">
        <v>0</v>
      </c>
      <c r="BZ17" s="26">
        <v>0</v>
      </c>
      <c r="CA17" s="26">
        <v>-3</v>
      </c>
      <c r="CB17" s="26">
        <v>-1</v>
      </c>
      <c r="CC17" s="26">
        <v>0</v>
      </c>
      <c r="CD17" s="26">
        <v>0</v>
      </c>
      <c r="CE17" s="26">
        <v>0</v>
      </c>
      <c r="CF17" s="26">
        <v>-1</v>
      </c>
      <c r="CG17" s="26">
        <v>0</v>
      </c>
      <c r="CH17" s="26">
        <v>0</v>
      </c>
      <c r="CI17" s="26">
        <v>-4</v>
      </c>
      <c r="CJ17" s="26">
        <v>-3</v>
      </c>
      <c r="CK17" s="26">
        <v>0</v>
      </c>
      <c r="CL17" s="26">
        <v>0</v>
      </c>
      <c r="CM17" s="26">
        <v>-4</v>
      </c>
      <c r="CN17" s="26">
        <v>-3</v>
      </c>
      <c r="CO17" s="26">
        <v>-1</v>
      </c>
      <c r="CP17" s="26">
        <v>-2</v>
      </c>
    </row>
    <row r="18" spans="2:94" ht="29" x14ac:dyDescent="0.35">
      <c r="B18" s="14" t="s">
        <v>243</v>
      </c>
      <c r="C18" s="14" t="s">
        <v>110</v>
      </c>
      <c r="D18" s="6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34">
        <v>0</v>
      </c>
      <c r="AB18" s="34">
        <v>0</v>
      </c>
      <c r="AC18" s="34">
        <v>0</v>
      </c>
      <c r="AD18" s="34">
        <v>-6</v>
      </c>
      <c r="AE18" s="34">
        <v>0</v>
      </c>
      <c r="AF18" s="34">
        <v>-8</v>
      </c>
      <c r="AG18" s="34">
        <v>-4</v>
      </c>
      <c r="AH18" s="34">
        <v>0</v>
      </c>
      <c r="AI18" s="34">
        <v>0</v>
      </c>
      <c r="AJ18" s="34">
        <v>-10</v>
      </c>
      <c r="AK18" s="34">
        <v>0</v>
      </c>
      <c r="AL18" s="34">
        <v>0</v>
      </c>
      <c r="AM18" s="34">
        <v>-7</v>
      </c>
      <c r="AN18" s="34">
        <v>0</v>
      </c>
      <c r="AO18" s="34">
        <v>-4</v>
      </c>
      <c r="AP18" s="34">
        <v>-4</v>
      </c>
      <c r="AQ18" s="34">
        <v>-3</v>
      </c>
      <c r="AR18" s="34">
        <v>0</v>
      </c>
      <c r="AS18" s="34">
        <v>0</v>
      </c>
      <c r="AT18" s="34">
        <v>-5</v>
      </c>
      <c r="AU18" s="34">
        <v>-3</v>
      </c>
      <c r="AV18" s="34">
        <v>0</v>
      </c>
      <c r="AW18" s="26">
        <v>0</v>
      </c>
      <c r="AX18" s="26">
        <v>0</v>
      </c>
      <c r="AY18" s="26">
        <v>-8</v>
      </c>
      <c r="AZ18" s="26">
        <v>-4</v>
      </c>
      <c r="BA18" s="26">
        <v>-6</v>
      </c>
      <c r="BB18" s="26">
        <v>0</v>
      </c>
      <c r="BC18" s="26">
        <v>0</v>
      </c>
      <c r="BD18" s="26">
        <v>0</v>
      </c>
      <c r="BE18" s="26">
        <v>0</v>
      </c>
      <c r="BF18" s="26">
        <v>0</v>
      </c>
      <c r="BG18" s="26">
        <v>-6</v>
      </c>
      <c r="BH18" s="26">
        <v>0</v>
      </c>
      <c r="BI18" s="26">
        <v>0</v>
      </c>
      <c r="BJ18" s="26">
        <v>0</v>
      </c>
      <c r="BK18" s="26">
        <v>-1</v>
      </c>
      <c r="BL18" s="26">
        <v>0</v>
      </c>
      <c r="BM18" s="26">
        <v>0</v>
      </c>
      <c r="BN18" s="26">
        <v>-1</v>
      </c>
      <c r="BO18" s="26">
        <v>-1</v>
      </c>
      <c r="BP18" s="26">
        <v>0</v>
      </c>
      <c r="BQ18" s="26">
        <v>-2</v>
      </c>
      <c r="BR18" s="26">
        <v>-1</v>
      </c>
      <c r="BS18" s="26">
        <v>0</v>
      </c>
      <c r="BT18" s="26">
        <v>0</v>
      </c>
      <c r="BU18" s="26">
        <v>0</v>
      </c>
      <c r="BV18" s="26">
        <v>0</v>
      </c>
      <c r="BW18" s="26">
        <v>0</v>
      </c>
      <c r="BX18" s="26">
        <v>-4</v>
      </c>
      <c r="BY18" s="26">
        <v>0</v>
      </c>
      <c r="BZ18" s="26">
        <v>0</v>
      </c>
      <c r="CA18" s="26">
        <v>-2</v>
      </c>
      <c r="CB18" s="26">
        <v>-3</v>
      </c>
      <c r="CC18" s="26">
        <v>-6</v>
      </c>
      <c r="CD18" s="26">
        <v>0</v>
      </c>
      <c r="CE18" s="26">
        <v>0</v>
      </c>
      <c r="CF18" s="26">
        <v>-6</v>
      </c>
      <c r="CG18" s="26">
        <v>0</v>
      </c>
      <c r="CH18" s="26">
        <v>0</v>
      </c>
      <c r="CI18" s="26">
        <v>-2</v>
      </c>
      <c r="CJ18" s="26">
        <v>0</v>
      </c>
      <c r="CK18" s="26">
        <v>0</v>
      </c>
      <c r="CL18" s="26">
        <v>-3</v>
      </c>
      <c r="CM18" s="26">
        <v>0</v>
      </c>
      <c r="CN18" s="26">
        <v>-3</v>
      </c>
      <c r="CO18" s="26">
        <v>-5</v>
      </c>
      <c r="CP18" s="26">
        <v>0</v>
      </c>
    </row>
    <row r="19" spans="2:94" ht="29" x14ac:dyDescent="0.35">
      <c r="B19" s="14" t="s">
        <v>244</v>
      </c>
      <c r="C19" s="14" t="s">
        <v>110</v>
      </c>
      <c r="D19" s="6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>
        <v>0</v>
      </c>
      <c r="AI19" s="34">
        <v>0</v>
      </c>
      <c r="AJ19" s="34">
        <v>0</v>
      </c>
      <c r="AK19" s="34">
        <v>0</v>
      </c>
      <c r="AL19" s="34">
        <v>0</v>
      </c>
      <c r="AM19" s="34">
        <v>0</v>
      </c>
      <c r="AN19" s="34">
        <v>0</v>
      </c>
      <c r="AO19" s="34">
        <v>0</v>
      </c>
      <c r="AP19" s="34">
        <v>0</v>
      </c>
      <c r="AQ19" s="34">
        <v>0</v>
      </c>
      <c r="AR19" s="34">
        <v>0</v>
      </c>
      <c r="AS19" s="34">
        <v>0</v>
      </c>
      <c r="AT19" s="34">
        <v>0</v>
      </c>
      <c r="AU19" s="34">
        <v>0</v>
      </c>
      <c r="AV19" s="34">
        <v>0</v>
      </c>
      <c r="AW19" s="26">
        <v>0</v>
      </c>
      <c r="AX19" s="26">
        <v>0</v>
      </c>
      <c r="AY19" s="26">
        <v>0</v>
      </c>
      <c r="AZ19" s="26">
        <v>0</v>
      </c>
      <c r="BA19" s="26">
        <v>0</v>
      </c>
      <c r="BB19" s="26">
        <v>0</v>
      </c>
      <c r="BC19" s="26">
        <v>0</v>
      </c>
      <c r="BD19" s="26">
        <v>0</v>
      </c>
      <c r="BE19" s="26">
        <v>0</v>
      </c>
      <c r="BF19" s="26">
        <v>0</v>
      </c>
      <c r="BG19" s="26">
        <v>-3</v>
      </c>
      <c r="BH19" s="26">
        <v>0</v>
      </c>
      <c r="BI19" s="26">
        <v>0</v>
      </c>
      <c r="BJ19" s="26">
        <v>-5</v>
      </c>
      <c r="BK19" s="26">
        <v>-6</v>
      </c>
      <c r="BL19" s="26">
        <v>0</v>
      </c>
      <c r="BM19" s="26">
        <v>0</v>
      </c>
      <c r="BN19" s="26">
        <v>-7</v>
      </c>
      <c r="BO19" s="26">
        <v>-8</v>
      </c>
      <c r="BP19" s="26">
        <v>-1</v>
      </c>
      <c r="BQ19" s="26">
        <v>0</v>
      </c>
      <c r="BR19" s="26">
        <v>-1</v>
      </c>
      <c r="BS19" s="26">
        <v>0</v>
      </c>
      <c r="BT19" s="26">
        <v>0</v>
      </c>
      <c r="BU19" s="26">
        <v>0</v>
      </c>
      <c r="BV19" s="26">
        <v>0</v>
      </c>
      <c r="BW19" s="26">
        <v>0</v>
      </c>
      <c r="BX19" s="26">
        <v>-1</v>
      </c>
      <c r="BY19" s="26">
        <v>0</v>
      </c>
      <c r="BZ19" s="26">
        <v>0</v>
      </c>
      <c r="CA19" s="26">
        <v>-3</v>
      </c>
      <c r="CB19" s="26">
        <v>-2</v>
      </c>
      <c r="CC19" s="26">
        <v>-6</v>
      </c>
      <c r="CD19" s="26">
        <v>0</v>
      </c>
      <c r="CE19" s="26">
        <v>0</v>
      </c>
      <c r="CF19" s="26">
        <v>-4</v>
      </c>
      <c r="CG19" s="26">
        <v>0</v>
      </c>
      <c r="CH19" s="26">
        <v>0</v>
      </c>
      <c r="CI19" s="26">
        <v>-7</v>
      </c>
      <c r="CJ19" s="26">
        <v>-4</v>
      </c>
      <c r="CK19" s="26">
        <v>0</v>
      </c>
      <c r="CL19" s="26">
        <v>-1</v>
      </c>
      <c r="CM19" s="26">
        <v>0</v>
      </c>
      <c r="CN19" s="26">
        <v>-1</v>
      </c>
      <c r="CO19" s="26">
        <v>-2</v>
      </c>
      <c r="CP19" s="26">
        <v>0</v>
      </c>
    </row>
    <row r="20" spans="2:94" s="30" customFormat="1" x14ac:dyDescent="0.3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</row>
    <row r="21" spans="2:94" ht="29" x14ac:dyDescent="0.35">
      <c r="B21" s="16" t="s">
        <v>245</v>
      </c>
      <c r="C21" s="15" t="s">
        <v>246</v>
      </c>
      <c r="D21" s="6">
        <v>0</v>
      </c>
      <c r="E21" s="23">
        <f t="shared" ref="E21:AJ21" si="8">E17+E18+E19</f>
        <v>0</v>
      </c>
      <c r="F21" s="23">
        <f t="shared" si="8"/>
        <v>0</v>
      </c>
      <c r="G21" s="23">
        <f t="shared" si="8"/>
        <v>0</v>
      </c>
      <c r="H21" s="23">
        <f t="shared" si="8"/>
        <v>0</v>
      </c>
      <c r="I21" s="23">
        <f t="shared" si="8"/>
        <v>0</v>
      </c>
      <c r="J21" s="23">
        <f t="shared" si="8"/>
        <v>0</v>
      </c>
      <c r="K21" s="23">
        <f t="shared" si="8"/>
        <v>0</v>
      </c>
      <c r="L21" s="23">
        <f t="shared" si="8"/>
        <v>0</v>
      </c>
      <c r="M21" s="23">
        <f t="shared" si="8"/>
        <v>-4</v>
      </c>
      <c r="N21" s="23">
        <f t="shared" si="8"/>
        <v>0</v>
      </c>
      <c r="O21" s="23">
        <f t="shared" si="8"/>
        <v>-8</v>
      </c>
      <c r="P21" s="23">
        <f t="shared" si="8"/>
        <v>-6</v>
      </c>
      <c r="Q21" s="23">
        <f t="shared" si="8"/>
        <v>-9</v>
      </c>
      <c r="R21" s="23">
        <f t="shared" si="8"/>
        <v>0</v>
      </c>
      <c r="S21" s="23">
        <f t="shared" si="8"/>
        <v>0</v>
      </c>
      <c r="T21" s="23">
        <f t="shared" si="8"/>
        <v>0</v>
      </c>
      <c r="U21" s="23">
        <f t="shared" si="8"/>
        <v>0</v>
      </c>
      <c r="V21" s="23">
        <f t="shared" si="8"/>
        <v>0</v>
      </c>
      <c r="W21" s="23">
        <f t="shared" si="8"/>
        <v>0</v>
      </c>
      <c r="X21" s="23">
        <f t="shared" si="8"/>
        <v>-11</v>
      </c>
      <c r="Y21" s="23">
        <f t="shared" si="8"/>
        <v>0</v>
      </c>
      <c r="Z21" s="23">
        <f t="shared" si="8"/>
        <v>0</v>
      </c>
      <c r="AA21" s="34">
        <f t="shared" si="8"/>
        <v>0</v>
      </c>
      <c r="AB21" s="34">
        <f t="shared" si="8"/>
        <v>0</v>
      </c>
      <c r="AC21" s="34">
        <f t="shared" si="8"/>
        <v>0</v>
      </c>
      <c r="AD21" s="34">
        <f t="shared" si="8"/>
        <v>-8</v>
      </c>
      <c r="AE21" s="34">
        <f t="shared" si="8"/>
        <v>0</v>
      </c>
      <c r="AF21" s="34">
        <f t="shared" si="8"/>
        <v>-11</v>
      </c>
      <c r="AG21" s="34">
        <f t="shared" si="8"/>
        <v>-7</v>
      </c>
      <c r="AH21" s="34">
        <f t="shared" si="8"/>
        <v>0</v>
      </c>
      <c r="AI21" s="34">
        <f t="shared" si="8"/>
        <v>0</v>
      </c>
      <c r="AJ21" s="34">
        <f t="shared" si="8"/>
        <v>-15</v>
      </c>
      <c r="AK21" s="34">
        <f t="shared" ref="AK21:BP21" si="9">AK17+AK18+AK19</f>
        <v>0</v>
      </c>
      <c r="AL21" s="34">
        <f t="shared" si="9"/>
        <v>0</v>
      </c>
      <c r="AM21" s="34">
        <f t="shared" si="9"/>
        <v>-11</v>
      </c>
      <c r="AN21" s="34">
        <f t="shared" si="9"/>
        <v>0</v>
      </c>
      <c r="AO21" s="34">
        <f t="shared" si="9"/>
        <v>-4</v>
      </c>
      <c r="AP21" s="34">
        <f t="shared" si="9"/>
        <v>-4</v>
      </c>
      <c r="AQ21" s="34">
        <f t="shared" si="9"/>
        <v>-7</v>
      </c>
      <c r="AR21" s="34">
        <f t="shared" si="9"/>
        <v>0</v>
      </c>
      <c r="AS21" s="34">
        <f t="shared" si="9"/>
        <v>0</v>
      </c>
      <c r="AT21" s="34">
        <f t="shared" si="9"/>
        <v>-9</v>
      </c>
      <c r="AU21" s="34">
        <f t="shared" si="9"/>
        <v>-9</v>
      </c>
      <c r="AV21" s="34">
        <f t="shared" si="9"/>
        <v>0</v>
      </c>
      <c r="AW21" s="26">
        <f t="shared" si="9"/>
        <v>0</v>
      </c>
      <c r="AX21" s="26">
        <f t="shared" si="9"/>
        <v>0</v>
      </c>
      <c r="AY21" s="26">
        <f t="shared" si="9"/>
        <v>-11</v>
      </c>
      <c r="AZ21" s="26">
        <f t="shared" si="9"/>
        <v>-4</v>
      </c>
      <c r="BA21" s="26">
        <f t="shared" si="9"/>
        <v>-7</v>
      </c>
      <c r="BB21" s="26">
        <f t="shared" si="9"/>
        <v>0</v>
      </c>
      <c r="BC21" s="26">
        <f t="shared" si="9"/>
        <v>0</v>
      </c>
      <c r="BD21" s="26">
        <f t="shared" si="9"/>
        <v>0</v>
      </c>
      <c r="BE21" s="26">
        <f t="shared" si="9"/>
        <v>0</v>
      </c>
      <c r="BF21" s="26">
        <f t="shared" si="9"/>
        <v>0</v>
      </c>
      <c r="BG21" s="26">
        <f t="shared" si="9"/>
        <v>-9</v>
      </c>
      <c r="BH21" s="26">
        <f t="shared" si="9"/>
        <v>0</v>
      </c>
      <c r="BI21" s="26">
        <f t="shared" si="9"/>
        <v>0</v>
      </c>
      <c r="BJ21" s="26">
        <f t="shared" si="9"/>
        <v>-5</v>
      </c>
      <c r="BK21" s="26">
        <f t="shared" si="9"/>
        <v>-7</v>
      </c>
      <c r="BL21" s="26">
        <f t="shared" si="9"/>
        <v>0</v>
      </c>
      <c r="BM21" s="26">
        <f t="shared" si="9"/>
        <v>0</v>
      </c>
      <c r="BN21" s="26">
        <f t="shared" si="9"/>
        <v>-9</v>
      </c>
      <c r="BO21" s="26">
        <f t="shared" si="9"/>
        <v>-11</v>
      </c>
      <c r="BP21" s="26">
        <f t="shared" si="9"/>
        <v>-2</v>
      </c>
      <c r="BQ21" s="26">
        <f t="shared" ref="BQ21:CP21" si="10">BQ17+BQ18+BQ19</f>
        <v>-2</v>
      </c>
      <c r="BR21" s="26">
        <f t="shared" si="10"/>
        <v>-2</v>
      </c>
      <c r="BS21" s="26">
        <f t="shared" si="10"/>
        <v>0</v>
      </c>
      <c r="BT21" s="26">
        <f t="shared" si="10"/>
        <v>0</v>
      </c>
      <c r="BU21" s="26">
        <f t="shared" si="10"/>
        <v>0</v>
      </c>
      <c r="BV21" s="26">
        <f t="shared" si="10"/>
        <v>0</v>
      </c>
      <c r="BW21" s="26">
        <f t="shared" si="10"/>
        <v>0</v>
      </c>
      <c r="BX21" s="26">
        <f t="shared" si="10"/>
        <v>-6</v>
      </c>
      <c r="BY21" s="26">
        <f t="shared" si="10"/>
        <v>0</v>
      </c>
      <c r="BZ21" s="26">
        <f t="shared" si="10"/>
        <v>0</v>
      </c>
      <c r="CA21" s="26">
        <f t="shared" si="10"/>
        <v>-8</v>
      </c>
      <c r="CB21" s="26">
        <f t="shared" si="10"/>
        <v>-6</v>
      </c>
      <c r="CC21" s="26">
        <f t="shared" si="10"/>
        <v>-12</v>
      </c>
      <c r="CD21" s="26">
        <f t="shared" si="10"/>
        <v>0</v>
      </c>
      <c r="CE21" s="26">
        <f t="shared" si="10"/>
        <v>0</v>
      </c>
      <c r="CF21" s="26">
        <f t="shared" si="10"/>
        <v>-11</v>
      </c>
      <c r="CG21" s="26">
        <f t="shared" si="10"/>
        <v>0</v>
      </c>
      <c r="CH21" s="26">
        <f t="shared" si="10"/>
        <v>0</v>
      </c>
      <c r="CI21" s="26">
        <f t="shared" si="10"/>
        <v>-13</v>
      </c>
      <c r="CJ21" s="26">
        <f t="shared" si="10"/>
        <v>-7</v>
      </c>
      <c r="CK21" s="26">
        <f t="shared" si="10"/>
        <v>0</v>
      </c>
      <c r="CL21" s="26">
        <f t="shared" si="10"/>
        <v>-4</v>
      </c>
      <c r="CM21" s="26">
        <f t="shared" si="10"/>
        <v>-4</v>
      </c>
      <c r="CN21" s="26">
        <f t="shared" si="10"/>
        <v>-7</v>
      </c>
      <c r="CO21" s="26">
        <f t="shared" si="10"/>
        <v>-8</v>
      </c>
      <c r="CP21" s="26">
        <f t="shared" si="10"/>
        <v>-2</v>
      </c>
    </row>
    <row r="22" spans="2:94" x14ac:dyDescent="0.35">
      <c r="B22" s="6" t="s">
        <v>89</v>
      </c>
      <c r="C22" s="15" t="s">
        <v>113</v>
      </c>
      <c r="D22" s="6">
        <f t="shared" ref="D22:AI22" si="11">D15+D21</f>
        <v>0</v>
      </c>
      <c r="E22" s="23">
        <f t="shared" si="11"/>
        <v>0</v>
      </c>
      <c r="F22" s="23">
        <f t="shared" si="11"/>
        <v>39</v>
      </c>
      <c r="G22" s="23">
        <f t="shared" si="11"/>
        <v>0</v>
      </c>
      <c r="H22" s="23">
        <f t="shared" si="11"/>
        <v>0</v>
      </c>
      <c r="I22" s="23">
        <f t="shared" si="11"/>
        <v>0</v>
      </c>
      <c r="J22" s="23">
        <f t="shared" si="11"/>
        <v>48</v>
      </c>
      <c r="K22" s="23">
        <f t="shared" si="11"/>
        <v>11</v>
      </c>
      <c r="L22" s="23">
        <f t="shared" si="11"/>
        <v>7</v>
      </c>
      <c r="M22" s="23">
        <f t="shared" si="11"/>
        <v>-4</v>
      </c>
      <c r="N22" s="23">
        <f t="shared" si="11"/>
        <v>22</v>
      </c>
      <c r="O22" s="23">
        <f t="shared" si="11"/>
        <v>9</v>
      </c>
      <c r="P22" s="23">
        <f t="shared" si="11"/>
        <v>-6</v>
      </c>
      <c r="Q22" s="23">
        <f t="shared" si="11"/>
        <v>14</v>
      </c>
      <c r="R22" s="23">
        <f t="shared" si="11"/>
        <v>18</v>
      </c>
      <c r="S22" s="23">
        <f t="shared" si="11"/>
        <v>11</v>
      </c>
      <c r="T22" s="23">
        <f t="shared" si="11"/>
        <v>34</v>
      </c>
      <c r="U22" s="23">
        <f t="shared" si="11"/>
        <v>0</v>
      </c>
      <c r="V22" s="23">
        <f t="shared" si="11"/>
        <v>0</v>
      </c>
      <c r="W22" s="23">
        <f t="shared" si="11"/>
        <v>32</v>
      </c>
      <c r="X22" s="23">
        <f t="shared" si="11"/>
        <v>33</v>
      </c>
      <c r="Y22" s="23">
        <f t="shared" si="11"/>
        <v>0</v>
      </c>
      <c r="Z22" s="23">
        <f t="shared" si="11"/>
        <v>0</v>
      </c>
      <c r="AA22" s="34">
        <f t="shared" si="11"/>
        <v>0</v>
      </c>
      <c r="AB22" s="34">
        <f t="shared" si="11"/>
        <v>28</v>
      </c>
      <c r="AC22" s="34">
        <f t="shared" si="11"/>
        <v>28</v>
      </c>
      <c r="AD22" s="34">
        <f t="shared" si="11"/>
        <v>-8</v>
      </c>
      <c r="AE22" s="34">
        <f t="shared" si="11"/>
        <v>0</v>
      </c>
      <c r="AF22" s="34">
        <f t="shared" si="11"/>
        <v>-2</v>
      </c>
      <c r="AG22" s="34">
        <f t="shared" si="11"/>
        <v>22</v>
      </c>
      <c r="AH22" s="34">
        <f t="shared" si="11"/>
        <v>15</v>
      </c>
      <c r="AI22" s="34">
        <f t="shared" si="11"/>
        <v>12</v>
      </c>
      <c r="AJ22" s="34">
        <f t="shared" ref="AJ22:BO22" si="12">AJ15+AJ21</f>
        <v>-3</v>
      </c>
      <c r="AK22" s="34">
        <f t="shared" si="12"/>
        <v>33</v>
      </c>
      <c r="AL22" s="34">
        <f t="shared" si="12"/>
        <v>0</v>
      </c>
      <c r="AM22" s="34">
        <f t="shared" si="12"/>
        <v>28</v>
      </c>
      <c r="AN22" s="34">
        <f t="shared" si="12"/>
        <v>81</v>
      </c>
      <c r="AO22" s="34">
        <f t="shared" si="12"/>
        <v>34</v>
      </c>
      <c r="AP22" s="34">
        <f t="shared" si="12"/>
        <v>17</v>
      </c>
      <c r="AQ22" s="34">
        <f t="shared" si="12"/>
        <v>41</v>
      </c>
      <c r="AR22" s="34">
        <f t="shared" si="12"/>
        <v>33</v>
      </c>
      <c r="AS22" s="34">
        <f t="shared" si="12"/>
        <v>51</v>
      </c>
      <c r="AT22" s="34">
        <f t="shared" si="12"/>
        <v>-9</v>
      </c>
      <c r="AU22" s="34">
        <f t="shared" si="12"/>
        <v>-9</v>
      </c>
      <c r="AV22" s="34">
        <f t="shared" si="12"/>
        <v>11</v>
      </c>
      <c r="AW22" s="26">
        <f t="shared" si="12"/>
        <v>13</v>
      </c>
      <c r="AX22" s="26">
        <f t="shared" si="12"/>
        <v>0</v>
      </c>
      <c r="AY22" s="26">
        <f t="shared" si="12"/>
        <v>-11</v>
      </c>
      <c r="AZ22" s="26">
        <f t="shared" si="12"/>
        <v>-4</v>
      </c>
      <c r="BA22" s="26">
        <f t="shared" si="12"/>
        <v>-7</v>
      </c>
      <c r="BB22" s="26">
        <f t="shared" si="12"/>
        <v>9</v>
      </c>
      <c r="BC22" s="26">
        <f t="shared" si="12"/>
        <v>23</v>
      </c>
      <c r="BD22" s="26">
        <f t="shared" si="12"/>
        <v>0</v>
      </c>
      <c r="BE22" s="26">
        <f t="shared" si="12"/>
        <v>0</v>
      </c>
      <c r="BF22" s="26">
        <f t="shared" si="12"/>
        <v>0</v>
      </c>
      <c r="BG22" s="26">
        <f t="shared" si="12"/>
        <v>-9</v>
      </c>
      <c r="BH22" s="26">
        <f t="shared" si="12"/>
        <v>17</v>
      </c>
      <c r="BI22" s="26">
        <f t="shared" si="12"/>
        <v>11</v>
      </c>
      <c r="BJ22" s="26">
        <f t="shared" si="12"/>
        <v>0</v>
      </c>
      <c r="BK22" s="26">
        <f t="shared" si="12"/>
        <v>-4</v>
      </c>
      <c r="BL22" s="26">
        <f t="shared" si="12"/>
        <v>9</v>
      </c>
      <c r="BM22" s="26">
        <f t="shared" si="12"/>
        <v>0</v>
      </c>
      <c r="BN22" s="26">
        <f t="shared" si="12"/>
        <v>-9</v>
      </c>
      <c r="BO22" s="26">
        <f t="shared" si="12"/>
        <v>-11</v>
      </c>
      <c r="BP22" s="26">
        <f t="shared" ref="BP22:CP22" si="13">BP15+BP21</f>
        <v>12</v>
      </c>
      <c r="BQ22" s="26">
        <f t="shared" si="13"/>
        <v>11</v>
      </c>
      <c r="BR22" s="26">
        <f t="shared" si="13"/>
        <v>12</v>
      </c>
      <c r="BS22" s="26">
        <f t="shared" si="13"/>
        <v>2</v>
      </c>
      <c r="BT22" s="26">
        <f t="shared" si="13"/>
        <v>8</v>
      </c>
      <c r="BU22" s="26">
        <f t="shared" si="13"/>
        <v>0</v>
      </c>
      <c r="BV22" s="26">
        <f t="shared" si="13"/>
        <v>0</v>
      </c>
      <c r="BW22" s="26">
        <f t="shared" si="13"/>
        <v>1</v>
      </c>
      <c r="BX22" s="26">
        <f t="shared" si="13"/>
        <v>12</v>
      </c>
      <c r="BY22" s="26">
        <f t="shared" si="13"/>
        <v>19</v>
      </c>
      <c r="BZ22" s="26">
        <f t="shared" si="13"/>
        <v>11</v>
      </c>
      <c r="CA22" s="26">
        <f t="shared" si="13"/>
        <v>-8</v>
      </c>
      <c r="CB22" s="26">
        <f t="shared" si="13"/>
        <v>-3</v>
      </c>
      <c r="CC22" s="26">
        <f t="shared" si="13"/>
        <v>-12</v>
      </c>
      <c r="CD22" s="26">
        <f t="shared" si="13"/>
        <v>8</v>
      </c>
      <c r="CE22" s="26">
        <f t="shared" si="13"/>
        <v>12</v>
      </c>
      <c r="CF22" s="26">
        <f t="shared" si="13"/>
        <v>1</v>
      </c>
      <c r="CG22" s="26">
        <f t="shared" si="13"/>
        <v>7</v>
      </c>
      <c r="CH22" s="26">
        <f t="shared" si="13"/>
        <v>7</v>
      </c>
      <c r="CI22" s="26">
        <f t="shared" si="13"/>
        <v>-13</v>
      </c>
      <c r="CJ22" s="26">
        <f t="shared" si="13"/>
        <v>-1</v>
      </c>
      <c r="CK22" s="26">
        <f t="shared" si="13"/>
        <v>0</v>
      </c>
      <c r="CL22" s="26">
        <f t="shared" si="13"/>
        <v>0</v>
      </c>
      <c r="CM22" s="26">
        <f t="shared" si="13"/>
        <v>-4</v>
      </c>
      <c r="CN22" s="26">
        <f t="shared" si="13"/>
        <v>1</v>
      </c>
      <c r="CO22" s="26">
        <f t="shared" si="13"/>
        <v>1</v>
      </c>
      <c r="CP22" s="26">
        <f t="shared" si="13"/>
        <v>-2</v>
      </c>
    </row>
    <row r="23" spans="2:94" ht="29" x14ac:dyDescent="0.35">
      <c r="B23" s="16" t="s">
        <v>86</v>
      </c>
      <c r="C23" s="15" t="s">
        <v>112</v>
      </c>
      <c r="D23" s="6">
        <v>0</v>
      </c>
      <c r="E23" s="23">
        <f t="shared" ref="E23:P23" si="14">D23+E22</f>
        <v>0</v>
      </c>
      <c r="F23" s="23">
        <f t="shared" si="14"/>
        <v>39</v>
      </c>
      <c r="G23" s="23">
        <f t="shared" si="14"/>
        <v>39</v>
      </c>
      <c r="H23" s="23">
        <f t="shared" si="14"/>
        <v>39</v>
      </c>
      <c r="I23" s="23">
        <f t="shared" si="14"/>
        <v>39</v>
      </c>
      <c r="J23" s="23">
        <f t="shared" si="14"/>
        <v>87</v>
      </c>
      <c r="K23" s="23">
        <f t="shared" si="14"/>
        <v>98</v>
      </c>
      <c r="L23" s="23">
        <f t="shared" si="14"/>
        <v>105</v>
      </c>
      <c r="M23" s="23">
        <f t="shared" si="14"/>
        <v>101</v>
      </c>
      <c r="N23" s="23">
        <f t="shared" si="14"/>
        <v>123</v>
      </c>
      <c r="O23" s="23">
        <f t="shared" si="14"/>
        <v>132</v>
      </c>
      <c r="P23" s="23">
        <f t="shared" si="14"/>
        <v>126</v>
      </c>
      <c r="Q23" s="23">
        <f t="shared" ref="Q23" si="15">P23+Q22</f>
        <v>140</v>
      </c>
      <c r="R23" s="23">
        <f t="shared" ref="R23" si="16">Q23+R22</f>
        <v>158</v>
      </c>
      <c r="S23" s="23">
        <f t="shared" ref="S23" si="17">R23+S22</f>
        <v>169</v>
      </c>
      <c r="T23" s="23">
        <f t="shared" ref="T23" si="18">S23+T22</f>
        <v>203</v>
      </c>
      <c r="U23" s="23">
        <f t="shared" ref="U23" si="19">T23+U22</f>
        <v>203</v>
      </c>
      <c r="V23" s="23">
        <f t="shared" ref="V23" si="20">U23+V22</f>
        <v>203</v>
      </c>
      <c r="W23" s="23">
        <f t="shared" ref="W23" si="21">V23+W22</f>
        <v>235</v>
      </c>
      <c r="X23" s="23">
        <f t="shared" ref="X23" si="22">W23+X22</f>
        <v>268</v>
      </c>
      <c r="Y23" s="23">
        <f t="shared" ref="Y23" si="23">X23+Y22</f>
        <v>268</v>
      </c>
      <c r="Z23" s="23">
        <f t="shared" ref="Z23" si="24">Y23+Z22</f>
        <v>268</v>
      </c>
      <c r="AA23" s="34">
        <f t="shared" ref="AA23" si="25">Z23+AA22</f>
        <v>268</v>
      </c>
      <c r="AB23" s="34">
        <f t="shared" ref="AB23" si="26">AA23+AB22</f>
        <v>296</v>
      </c>
      <c r="AC23" s="34">
        <f t="shared" ref="AC23" si="27">AB23+AC22</f>
        <v>324</v>
      </c>
      <c r="AD23" s="34">
        <f t="shared" ref="AD23" si="28">AC23+AD22</f>
        <v>316</v>
      </c>
      <c r="AE23" s="34">
        <f t="shared" ref="AE23" si="29">AD23+AE22</f>
        <v>316</v>
      </c>
      <c r="AF23" s="34">
        <f t="shared" ref="AF23" si="30">AE23+AF22</f>
        <v>314</v>
      </c>
      <c r="AG23" s="34">
        <f t="shared" ref="AG23" si="31">AF23+AG22</f>
        <v>336</v>
      </c>
      <c r="AH23" s="34">
        <f t="shared" ref="AH23" si="32">AG23+AH22</f>
        <v>351</v>
      </c>
      <c r="AI23" s="34">
        <f t="shared" ref="AI23" si="33">AH23+AI22</f>
        <v>363</v>
      </c>
      <c r="AJ23" s="34">
        <f t="shared" ref="AJ23" si="34">AI23+AJ22</f>
        <v>360</v>
      </c>
      <c r="AK23" s="34">
        <f t="shared" ref="AK23" si="35">AJ23+AK22</f>
        <v>393</v>
      </c>
      <c r="AL23" s="34">
        <f t="shared" ref="AL23" si="36">AK23+AL22</f>
        <v>393</v>
      </c>
      <c r="AM23" s="34">
        <f t="shared" ref="AM23" si="37">AL23+AM22</f>
        <v>421</v>
      </c>
      <c r="AN23" s="34">
        <f t="shared" ref="AN23" si="38">AM23+AN22</f>
        <v>502</v>
      </c>
      <c r="AO23" s="34">
        <f t="shared" ref="AO23" si="39">AN23+AO22</f>
        <v>536</v>
      </c>
      <c r="AP23" s="34">
        <f t="shared" ref="AP23" si="40">AO23+AP22</f>
        <v>553</v>
      </c>
      <c r="AQ23" s="34">
        <f t="shared" ref="AQ23" si="41">AP23+AQ22</f>
        <v>594</v>
      </c>
      <c r="AR23" s="34">
        <f t="shared" ref="AR23" si="42">AQ23+AR22</f>
        <v>627</v>
      </c>
      <c r="AS23" s="34">
        <f t="shared" ref="AS23" si="43">AR23+AS22</f>
        <v>678</v>
      </c>
      <c r="AT23" s="34">
        <f t="shared" ref="AT23" si="44">AS23+AT22</f>
        <v>669</v>
      </c>
      <c r="AU23" s="34">
        <f t="shared" ref="AU23" si="45">AT23+AU22</f>
        <v>660</v>
      </c>
      <c r="AV23" s="34">
        <f t="shared" ref="AV23" si="46">AU23+AV22</f>
        <v>671</v>
      </c>
      <c r="AW23" s="26">
        <f t="shared" ref="AW23" si="47">AV23+AW22</f>
        <v>684</v>
      </c>
      <c r="AX23" s="26">
        <f t="shared" ref="AX23" si="48">AW23+AX22</f>
        <v>684</v>
      </c>
      <c r="AY23" s="26">
        <f t="shared" ref="AY23" si="49">AX23+AY22</f>
        <v>673</v>
      </c>
      <c r="AZ23" s="26">
        <f t="shared" ref="AZ23" si="50">AY23+AZ22</f>
        <v>669</v>
      </c>
      <c r="BA23" s="26">
        <f t="shared" ref="BA23" si="51">AZ23+BA22</f>
        <v>662</v>
      </c>
      <c r="BB23" s="26">
        <f t="shared" ref="BB23" si="52">BA23+BB22</f>
        <v>671</v>
      </c>
      <c r="BC23" s="26">
        <f t="shared" ref="BC23" si="53">BB23+BC22</f>
        <v>694</v>
      </c>
      <c r="BD23" s="26">
        <f t="shared" ref="BD23" si="54">BC23+BD22</f>
        <v>694</v>
      </c>
      <c r="BE23" s="26">
        <f t="shared" ref="BE23" si="55">BD23+BE22</f>
        <v>694</v>
      </c>
      <c r="BF23" s="26">
        <f t="shared" ref="BF23" si="56">BE23+BF22</f>
        <v>694</v>
      </c>
      <c r="BG23" s="26">
        <f t="shared" ref="BG23" si="57">BF23+BG22</f>
        <v>685</v>
      </c>
      <c r="BH23" s="26">
        <f t="shared" ref="BH23" si="58">BG23+BH22</f>
        <v>702</v>
      </c>
      <c r="BI23" s="26">
        <f t="shared" ref="BI23" si="59">BH23+BI22</f>
        <v>713</v>
      </c>
      <c r="BJ23" s="26">
        <f t="shared" ref="BJ23" si="60">BI23+BJ22</f>
        <v>713</v>
      </c>
      <c r="BK23" s="26">
        <f t="shared" ref="BK23" si="61">BJ23+BK22</f>
        <v>709</v>
      </c>
      <c r="BL23" s="26">
        <f t="shared" ref="BL23" si="62">BK23+BL22</f>
        <v>718</v>
      </c>
      <c r="BM23" s="26">
        <f t="shared" ref="BM23" si="63">BL23+BM22</f>
        <v>718</v>
      </c>
      <c r="BN23" s="26">
        <f t="shared" ref="BN23" si="64">BM23+BN22</f>
        <v>709</v>
      </c>
      <c r="BO23" s="26">
        <f t="shared" ref="BO23" si="65">BN23+BO22</f>
        <v>698</v>
      </c>
      <c r="BP23" s="26">
        <f t="shared" ref="BP23" si="66">BO23+BP22</f>
        <v>710</v>
      </c>
      <c r="BQ23" s="26">
        <f t="shared" ref="BQ23" si="67">BP23+BQ22</f>
        <v>721</v>
      </c>
      <c r="BR23" s="26">
        <f t="shared" ref="BR23" si="68">BQ23+BR22</f>
        <v>733</v>
      </c>
      <c r="BS23" s="26">
        <f t="shared" ref="BS23" si="69">BR23+BS22</f>
        <v>735</v>
      </c>
      <c r="BT23" s="26">
        <f t="shared" ref="BT23" si="70">BS23+BT22</f>
        <v>743</v>
      </c>
      <c r="BU23" s="26">
        <f t="shared" ref="BU23" si="71">BT23+BU22</f>
        <v>743</v>
      </c>
      <c r="BV23" s="26">
        <f t="shared" ref="BV23" si="72">BU23+BV22</f>
        <v>743</v>
      </c>
      <c r="BW23" s="26">
        <f t="shared" ref="BW23" si="73">BV23+BW22</f>
        <v>744</v>
      </c>
      <c r="BX23" s="26">
        <f t="shared" ref="BX23" si="74">BW23+BX22</f>
        <v>756</v>
      </c>
      <c r="BY23" s="26">
        <f t="shared" ref="BY23" si="75">BX23+BY22</f>
        <v>775</v>
      </c>
      <c r="BZ23" s="26">
        <f t="shared" ref="BZ23" si="76">BY23+BZ22</f>
        <v>786</v>
      </c>
      <c r="CA23" s="26">
        <f t="shared" ref="CA23" si="77">BZ23+CA22</f>
        <v>778</v>
      </c>
      <c r="CB23" s="26">
        <f t="shared" ref="CB23" si="78">CA23+CB22</f>
        <v>775</v>
      </c>
      <c r="CC23" s="26">
        <f t="shared" ref="CC23" si="79">CB23+CC22</f>
        <v>763</v>
      </c>
      <c r="CD23" s="26">
        <f t="shared" ref="CD23" si="80">CC23+CD22</f>
        <v>771</v>
      </c>
      <c r="CE23" s="26">
        <f t="shared" ref="CE23" si="81">CD23+CE22</f>
        <v>783</v>
      </c>
      <c r="CF23" s="26">
        <f t="shared" ref="CF23" si="82">CE23+CF22</f>
        <v>784</v>
      </c>
      <c r="CG23" s="26">
        <f t="shared" ref="CG23" si="83">CF23+CG22</f>
        <v>791</v>
      </c>
      <c r="CH23" s="26">
        <f t="shared" ref="CH23" si="84">CG23+CH22</f>
        <v>798</v>
      </c>
      <c r="CI23" s="26">
        <f t="shared" ref="CI23" si="85">CH23+CI22</f>
        <v>785</v>
      </c>
      <c r="CJ23" s="26">
        <f t="shared" ref="CJ23" si="86">CI23+CJ22</f>
        <v>784</v>
      </c>
      <c r="CK23" s="26">
        <f t="shared" ref="CK23" si="87">CJ23+CK22</f>
        <v>784</v>
      </c>
      <c r="CL23" s="26">
        <f t="shared" ref="CL23" si="88">CK23+CL22</f>
        <v>784</v>
      </c>
      <c r="CM23" s="26">
        <f t="shared" ref="CM23" si="89">CL23+CM22</f>
        <v>780</v>
      </c>
      <c r="CN23" s="26">
        <f t="shared" ref="CN23" si="90">CM23+CN22</f>
        <v>781</v>
      </c>
      <c r="CO23" s="26">
        <f t="shared" ref="CO23" si="91">CN23+CO22</f>
        <v>782</v>
      </c>
      <c r="CP23" s="26">
        <f t="shared" ref="CP23" si="92">CO23+CP22</f>
        <v>780</v>
      </c>
    </row>
    <row r="24" spans="2:94" ht="43.5" x14ac:dyDescent="0.35">
      <c r="B24" s="6" t="s">
        <v>92</v>
      </c>
      <c r="C24" s="15" t="s">
        <v>114</v>
      </c>
      <c r="D24" s="6">
        <v>0</v>
      </c>
      <c r="E24" s="24">
        <f t="shared" ref="E24:AJ24" si="93">IF(D23&lt;&gt;0,-E21/D23,0)</f>
        <v>0</v>
      </c>
      <c r="F24" s="24">
        <f t="shared" si="93"/>
        <v>0</v>
      </c>
      <c r="G24" s="24">
        <f t="shared" si="93"/>
        <v>0</v>
      </c>
      <c r="H24" s="24">
        <f t="shared" si="93"/>
        <v>0</v>
      </c>
      <c r="I24" s="24">
        <f t="shared" si="93"/>
        <v>0</v>
      </c>
      <c r="J24" s="24">
        <f t="shared" si="93"/>
        <v>0</v>
      </c>
      <c r="K24" s="24">
        <f t="shared" si="93"/>
        <v>0</v>
      </c>
      <c r="L24" s="24">
        <f t="shared" si="93"/>
        <v>0</v>
      </c>
      <c r="M24" s="24">
        <f t="shared" si="93"/>
        <v>3.8095238095238099E-2</v>
      </c>
      <c r="N24" s="24">
        <f t="shared" si="93"/>
        <v>0</v>
      </c>
      <c r="O24" s="24">
        <f t="shared" si="93"/>
        <v>6.5040650406504072E-2</v>
      </c>
      <c r="P24" s="24">
        <f t="shared" si="93"/>
        <v>4.5454545454545456E-2</v>
      </c>
      <c r="Q24" s="24">
        <f t="shared" si="93"/>
        <v>7.1428571428571425E-2</v>
      </c>
      <c r="R24" s="24">
        <f t="shared" si="93"/>
        <v>0</v>
      </c>
      <c r="S24" s="24">
        <f t="shared" si="93"/>
        <v>0</v>
      </c>
      <c r="T24" s="24">
        <f t="shared" si="93"/>
        <v>0</v>
      </c>
      <c r="U24" s="24">
        <f t="shared" si="93"/>
        <v>0</v>
      </c>
      <c r="V24" s="24">
        <f t="shared" si="93"/>
        <v>0</v>
      </c>
      <c r="W24" s="24">
        <f t="shared" si="93"/>
        <v>0</v>
      </c>
      <c r="X24" s="24">
        <f t="shared" si="93"/>
        <v>4.6808510638297871E-2</v>
      </c>
      <c r="Y24" s="24">
        <f t="shared" si="93"/>
        <v>0</v>
      </c>
      <c r="Z24" s="24">
        <f t="shared" si="93"/>
        <v>0</v>
      </c>
      <c r="AA24" s="35">
        <f t="shared" si="93"/>
        <v>0</v>
      </c>
      <c r="AB24" s="35">
        <f t="shared" si="93"/>
        <v>0</v>
      </c>
      <c r="AC24" s="35">
        <f t="shared" si="93"/>
        <v>0</v>
      </c>
      <c r="AD24" s="35">
        <f t="shared" si="93"/>
        <v>2.4691358024691357E-2</v>
      </c>
      <c r="AE24" s="35">
        <f t="shared" si="93"/>
        <v>0</v>
      </c>
      <c r="AF24" s="35">
        <f t="shared" si="93"/>
        <v>3.4810126582278479E-2</v>
      </c>
      <c r="AG24" s="35">
        <f t="shared" si="93"/>
        <v>2.2292993630573247E-2</v>
      </c>
      <c r="AH24" s="35">
        <f t="shared" si="93"/>
        <v>0</v>
      </c>
      <c r="AI24" s="35">
        <f t="shared" si="93"/>
        <v>0</v>
      </c>
      <c r="AJ24" s="35">
        <f t="shared" si="93"/>
        <v>4.1322314049586778E-2</v>
      </c>
      <c r="AK24" s="35">
        <f t="shared" ref="AK24:BP24" si="94">IF(AJ23&lt;&gt;0,-AK21/AJ23,0)</f>
        <v>0</v>
      </c>
      <c r="AL24" s="35">
        <f t="shared" si="94"/>
        <v>0</v>
      </c>
      <c r="AM24" s="35">
        <f t="shared" si="94"/>
        <v>2.7989821882951654E-2</v>
      </c>
      <c r="AN24" s="35">
        <f t="shared" si="94"/>
        <v>0</v>
      </c>
      <c r="AO24" s="35">
        <f t="shared" si="94"/>
        <v>7.9681274900398405E-3</v>
      </c>
      <c r="AP24" s="35">
        <f t="shared" si="94"/>
        <v>7.462686567164179E-3</v>
      </c>
      <c r="AQ24" s="35">
        <f t="shared" si="94"/>
        <v>1.2658227848101266E-2</v>
      </c>
      <c r="AR24" s="35">
        <f t="shared" si="94"/>
        <v>0</v>
      </c>
      <c r="AS24" s="35">
        <f t="shared" si="94"/>
        <v>0</v>
      </c>
      <c r="AT24" s="35">
        <f t="shared" si="94"/>
        <v>1.3274336283185841E-2</v>
      </c>
      <c r="AU24" s="35">
        <f t="shared" si="94"/>
        <v>1.3452914798206279E-2</v>
      </c>
      <c r="AV24" s="35">
        <f t="shared" si="94"/>
        <v>0</v>
      </c>
      <c r="AW24" s="27">
        <f t="shared" si="94"/>
        <v>0</v>
      </c>
      <c r="AX24" s="27">
        <f t="shared" si="94"/>
        <v>0</v>
      </c>
      <c r="AY24" s="27">
        <f t="shared" si="94"/>
        <v>1.6081871345029239E-2</v>
      </c>
      <c r="AZ24" s="27">
        <f t="shared" si="94"/>
        <v>5.9435364041604752E-3</v>
      </c>
      <c r="BA24" s="27">
        <f t="shared" si="94"/>
        <v>1.0463378176382661E-2</v>
      </c>
      <c r="BB24" s="27">
        <f t="shared" si="94"/>
        <v>0</v>
      </c>
      <c r="BC24" s="27">
        <f t="shared" si="94"/>
        <v>0</v>
      </c>
      <c r="BD24" s="27">
        <f t="shared" si="94"/>
        <v>0</v>
      </c>
      <c r="BE24" s="27">
        <f t="shared" si="94"/>
        <v>0</v>
      </c>
      <c r="BF24" s="27">
        <f t="shared" si="94"/>
        <v>0</v>
      </c>
      <c r="BG24" s="27">
        <f t="shared" si="94"/>
        <v>1.2968299711815562E-2</v>
      </c>
      <c r="BH24" s="27">
        <f t="shared" si="94"/>
        <v>0</v>
      </c>
      <c r="BI24" s="27">
        <f t="shared" si="94"/>
        <v>0</v>
      </c>
      <c r="BJ24" s="27">
        <f t="shared" si="94"/>
        <v>7.0126227208976155E-3</v>
      </c>
      <c r="BK24" s="27">
        <f t="shared" si="94"/>
        <v>9.8176718092566617E-3</v>
      </c>
      <c r="BL24" s="27">
        <f t="shared" si="94"/>
        <v>0</v>
      </c>
      <c r="BM24" s="27">
        <f t="shared" si="94"/>
        <v>0</v>
      </c>
      <c r="BN24" s="27">
        <f t="shared" si="94"/>
        <v>1.2534818941504178E-2</v>
      </c>
      <c r="BO24" s="27">
        <f t="shared" si="94"/>
        <v>1.5514809590973202E-2</v>
      </c>
      <c r="BP24" s="27">
        <f t="shared" si="94"/>
        <v>2.8653295128939827E-3</v>
      </c>
      <c r="BQ24" s="27">
        <f t="shared" ref="BQ24:CP24" si="95">IF(BP23&lt;&gt;0,-BQ21/BP23,0)</f>
        <v>2.8169014084507044E-3</v>
      </c>
      <c r="BR24" s="27">
        <f t="shared" si="95"/>
        <v>2.7739251040221915E-3</v>
      </c>
      <c r="BS24" s="27">
        <f t="shared" si="95"/>
        <v>0</v>
      </c>
      <c r="BT24" s="27">
        <f t="shared" si="95"/>
        <v>0</v>
      </c>
      <c r="BU24" s="27">
        <f t="shared" si="95"/>
        <v>0</v>
      </c>
      <c r="BV24" s="27">
        <f t="shared" si="95"/>
        <v>0</v>
      </c>
      <c r="BW24" s="27">
        <f t="shared" si="95"/>
        <v>0</v>
      </c>
      <c r="BX24" s="27">
        <f t="shared" si="95"/>
        <v>8.0645161290322578E-3</v>
      </c>
      <c r="BY24" s="27">
        <f t="shared" si="95"/>
        <v>0</v>
      </c>
      <c r="BZ24" s="27">
        <f t="shared" si="95"/>
        <v>0</v>
      </c>
      <c r="CA24" s="27">
        <f t="shared" si="95"/>
        <v>1.0178117048346057E-2</v>
      </c>
      <c r="CB24" s="27">
        <f t="shared" si="95"/>
        <v>7.7120822622107968E-3</v>
      </c>
      <c r="CC24" s="27">
        <f t="shared" si="95"/>
        <v>1.5483870967741935E-2</v>
      </c>
      <c r="CD24" s="27">
        <f t="shared" si="95"/>
        <v>0</v>
      </c>
      <c r="CE24" s="27">
        <f t="shared" si="95"/>
        <v>0</v>
      </c>
      <c r="CF24" s="27">
        <f t="shared" si="95"/>
        <v>1.40485312899106E-2</v>
      </c>
      <c r="CG24" s="27">
        <f t="shared" si="95"/>
        <v>0</v>
      </c>
      <c r="CH24" s="27">
        <f t="shared" si="95"/>
        <v>0</v>
      </c>
      <c r="CI24" s="27">
        <f t="shared" si="95"/>
        <v>1.6290726817042606E-2</v>
      </c>
      <c r="CJ24" s="27">
        <f t="shared" si="95"/>
        <v>8.9171974522292991E-3</v>
      </c>
      <c r="CK24" s="27">
        <f t="shared" si="95"/>
        <v>0</v>
      </c>
      <c r="CL24" s="27">
        <f t="shared" si="95"/>
        <v>5.1020408163265302E-3</v>
      </c>
      <c r="CM24" s="27">
        <f t="shared" si="95"/>
        <v>5.1020408163265302E-3</v>
      </c>
      <c r="CN24" s="27">
        <f t="shared" si="95"/>
        <v>8.9743589743589737E-3</v>
      </c>
      <c r="CO24" s="27">
        <f t="shared" si="95"/>
        <v>1.0243277848911651E-2</v>
      </c>
      <c r="CP24" s="27">
        <f t="shared" si="95"/>
        <v>2.5575447570332483E-3</v>
      </c>
    </row>
    <row r="25" spans="2:94" s="30" customFormat="1" x14ac:dyDescent="0.35">
      <c r="B25" s="16"/>
      <c r="C25" s="16"/>
      <c r="D25" s="16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</row>
    <row r="26" spans="2:94" ht="43.5" x14ac:dyDescent="0.35">
      <c r="B26" s="6" t="s">
        <v>238</v>
      </c>
      <c r="C26" s="15" t="s">
        <v>258</v>
      </c>
      <c r="D26" s="6"/>
      <c r="E26" s="23">
        <f>E23</f>
        <v>0</v>
      </c>
      <c r="F26" s="23">
        <f t="shared" ref="F26:Z26" si="96">F23</f>
        <v>39</v>
      </c>
      <c r="G26" s="23">
        <f t="shared" si="96"/>
        <v>39</v>
      </c>
      <c r="H26" s="23">
        <f t="shared" si="96"/>
        <v>39</v>
      </c>
      <c r="I26" s="23">
        <f t="shared" si="96"/>
        <v>39</v>
      </c>
      <c r="J26" s="23">
        <f t="shared" si="96"/>
        <v>87</v>
      </c>
      <c r="K26" s="23">
        <f t="shared" si="96"/>
        <v>98</v>
      </c>
      <c r="L26" s="23">
        <f t="shared" si="96"/>
        <v>105</v>
      </c>
      <c r="M26" s="23">
        <f t="shared" si="96"/>
        <v>101</v>
      </c>
      <c r="N26" s="23">
        <f t="shared" si="96"/>
        <v>123</v>
      </c>
      <c r="O26" s="23">
        <f t="shared" si="96"/>
        <v>132</v>
      </c>
      <c r="P26" s="23">
        <f t="shared" si="96"/>
        <v>126</v>
      </c>
      <c r="Q26" s="23">
        <f t="shared" si="96"/>
        <v>140</v>
      </c>
      <c r="R26" s="23">
        <f t="shared" si="96"/>
        <v>158</v>
      </c>
      <c r="S26" s="23">
        <f t="shared" si="96"/>
        <v>169</v>
      </c>
      <c r="T26" s="23">
        <f t="shared" si="96"/>
        <v>203</v>
      </c>
      <c r="U26" s="23">
        <f t="shared" si="96"/>
        <v>203</v>
      </c>
      <c r="V26" s="23">
        <f t="shared" si="96"/>
        <v>203</v>
      </c>
      <c r="W26" s="23">
        <f t="shared" si="96"/>
        <v>235</v>
      </c>
      <c r="X26" s="23">
        <f t="shared" si="96"/>
        <v>268</v>
      </c>
      <c r="Y26" s="23">
        <f t="shared" si="96"/>
        <v>268</v>
      </c>
      <c r="Z26" s="23">
        <f t="shared" si="96"/>
        <v>268</v>
      </c>
      <c r="AA26" s="34">
        <f>$Z$26</f>
        <v>268</v>
      </c>
      <c r="AB26" s="34">
        <f t="shared" ref="AB26:CM26" si="97">$Z$26</f>
        <v>268</v>
      </c>
      <c r="AC26" s="34">
        <f t="shared" si="97"/>
        <v>268</v>
      </c>
      <c r="AD26" s="34">
        <f t="shared" si="97"/>
        <v>268</v>
      </c>
      <c r="AE26" s="34">
        <f t="shared" si="97"/>
        <v>268</v>
      </c>
      <c r="AF26" s="34">
        <f t="shared" si="97"/>
        <v>268</v>
      </c>
      <c r="AG26" s="34">
        <f t="shared" si="97"/>
        <v>268</v>
      </c>
      <c r="AH26" s="34">
        <f t="shared" si="97"/>
        <v>268</v>
      </c>
      <c r="AI26" s="34">
        <f t="shared" si="97"/>
        <v>268</v>
      </c>
      <c r="AJ26" s="34">
        <f t="shared" si="97"/>
        <v>268</v>
      </c>
      <c r="AK26" s="34">
        <f t="shared" si="97"/>
        <v>268</v>
      </c>
      <c r="AL26" s="34">
        <f t="shared" si="97"/>
        <v>268</v>
      </c>
      <c r="AM26" s="34">
        <f t="shared" si="97"/>
        <v>268</v>
      </c>
      <c r="AN26" s="34">
        <f t="shared" si="97"/>
        <v>268</v>
      </c>
      <c r="AO26" s="34">
        <f t="shared" si="97"/>
        <v>268</v>
      </c>
      <c r="AP26" s="34">
        <f t="shared" si="97"/>
        <v>268</v>
      </c>
      <c r="AQ26" s="34">
        <f t="shared" si="97"/>
        <v>268</v>
      </c>
      <c r="AR26" s="34">
        <f t="shared" si="97"/>
        <v>268</v>
      </c>
      <c r="AS26" s="34">
        <f t="shared" si="97"/>
        <v>268</v>
      </c>
      <c r="AT26" s="34">
        <f t="shared" si="97"/>
        <v>268</v>
      </c>
      <c r="AU26" s="34">
        <f t="shared" si="97"/>
        <v>268</v>
      </c>
      <c r="AV26" s="34">
        <f t="shared" si="97"/>
        <v>268</v>
      </c>
      <c r="AW26" s="26">
        <f t="shared" si="97"/>
        <v>268</v>
      </c>
      <c r="AX26" s="26">
        <f t="shared" si="97"/>
        <v>268</v>
      </c>
      <c r="AY26" s="26">
        <f t="shared" si="97"/>
        <v>268</v>
      </c>
      <c r="AZ26" s="26">
        <f t="shared" si="97"/>
        <v>268</v>
      </c>
      <c r="BA26" s="26">
        <f t="shared" si="97"/>
        <v>268</v>
      </c>
      <c r="BB26" s="26">
        <f t="shared" si="97"/>
        <v>268</v>
      </c>
      <c r="BC26" s="26">
        <f t="shared" si="97"/>
        <v>268</v>
      </c>
      <c r="BD26" s="26">
        <f t="shared" si="97"/>
        <v>268</v>
      </c>
      <c r="BE26" s="26">
        <f t="shared" si="97"/>
        <v>268</v>
      </c>
      <c r="BF26" s="26">
        <f t="shared" si="97"/>
        <v>268</v>
      </c>
      <c r="BG26" s="26">
        <f t="shared" si="97"/>
        <v>268</v>
      </c>
      <c r="BH26" s="26">
        <f t="shared" si="97"/>
        <v>268</v>
      </c>
      <c r="BI26" s="26">
        <f t="shared" si="97"/>
        <v>268</v>
      </c>
      <c r="BJ26" s="26">
        <f t="shared" si="97"/>
        <v>268</v>
      </c>
      <c r="BK26" s="26">
        <f t="shared" si="97"/>
        <v>268</v>
      </c>
      <c r="BL26" s="26">
        <f t="shared" si="97"/>
        <v>268</v>
      </c>
      <c r="BM26" s="26">
        <f t="shared" si="97"/>
        <v>268</v>
      </c>
      <c r="BN26" s="26">
        <f t="shared" si="97"/>
        <v>268</v>
      </c>
      <c r="BO26" s="26">
        <f t="shared" si="97"/>
        <v>268</v>
      </c>
      <c r="BP26" s="26">
        <f t="shared" si="97"/>
        <v>268</v>
      </c>
      <c r="BQ26" s="26">
        <f t="shared" si="97"/>
        <v>268</v>
      </c>
      <c r="BR26" s="26">
        <f t="shared" si="97"/>
        <v>268</v>
      </c>
      <c r="BS26" s="26">
        <f t="shared" si="97"/>
        <v>268</v>
      </c>
      <c r="BT26" s="26">
        <f t="shared" si="97"/>
        <v>268</v>
      </c>
      <c r="BU26" s="26">
        <f t="shared" si="97"/>
        <v>268</v>
      </c>
      <c r="BV26" s="26">
        <f t="shared" si="97"/>
        <v>268</v>
      </c>
      <c r="BW26" s="26">
        <f t="shared" si="97"/>
        <v>268</v>
      </c>
      <c r="BX26" s="26">
        <f t="shared" si="97"/>
        <v>268</v>
      </c>
      <c r="BY26" s="26">
        <f t="shared" si="97"/>
        <v>268</v>
      </c>
      <c r="BZ26" s="26">
        <f t="shared" si="97"/>
        <v>268</v>
      </c>
      <c r="CA26" s="26">
        <f t="shared" si="97"/>
        <v>268</v>
      </c>
      <c r="CB26" s="26">
        <f t="shared" si="97"/>
        <v>268</v>
      </c>
      <c r="CC26" s="26">
        <f t="shared" si="97"/>
        <v>268</v>
      </c>
      <c r="CD26" s="26">
        <f t="shared" si="97"/>
        <v>268</v>
      </c>
      <c r="CE26" s="26">
        <f t="shared" si="97"/>
        <v>268</v>
      </c>
      <c r="CF26" s="26">
        <f t="shared" si="97"/>
        <v>268</v>
      </c>
      <c r="CG26" s="26">
        <f t="shared" si="97"/>
        <v>268</v>
      </c>
      <c r="CH26" s="26">
        <f t="shared" si="97"/>
        <v>268</v>
      </c>
      <c r="CI26" s="26">
        <f t="shared" si="97"/>
        <v>268</v>
      </c>
      <c r="CJ26" s="26">
        <f t="shared" si="97"/>
        <v>268</v>
      </c>
      <c r="CK26" s="26">
        <f t="shared" si="97"/>
        <v>268</v>
      </c>
      <c r="CL26" s="26">
        <f t="shared" si="97"/>
        <v>268</v>
      </c>
      <c r="CM26" s="26">
        <f t="shared" si="97"/>
        <v>268</v>
      </c>
      <c r="CN26" s="26">
        <f t="shared" ref="CN26:CP26" si="98">$Z$26</f>
        <v>268</v>
      </c>
      <c r="CO26" s="26">
        <f t="shared" si="98"/>
        <v>268</v>
      </c>
      <c r="CP26" s="26">
        <f t="shared" si="98"/>
        <v>268</v>
      </c>
    </row>
    <row r="27" spans="2:94" ht="29" x14ac:dyDescent="0.35">
      <c r="B27" s="6" t="s">
        <v>239</v>
      </c>
      <c r="C27" s="15" t="s">
        <v>259</v>
      </c>
      <c r="D27" s="6"/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34">
        <f>AA23-AA26</f>
        <v>0</v>
      </c>
      <c r="AB27" s="34">
        <f t="shared" ref="AB27:AD27" si="99">AB23-AB26</f>
        <v>28</v>
      </c>
      <c r="AC27" s="34">
        <f t="shared" si="99"/>
        <v>56</v>
      </c>
      <c r="AD27" s="34">
        <f t="shared" si="99"/>
        <v>48</v>
      </c>
      <c r="AE27" s="34">
        <f t="shared" ref="AE27" si="100">AE23-AE26</f>
        <v>48</v>
      </c>
      <c r="AF27" s="34">
        <f t="shared" ref="AF27:AG27" si="101">AF23-AF26</f>
        <v>46</v>
      </c>
      <c r="AG27" s="34">
        <f t="shared" si="101"/>
        <v>68</v>
      </c>
      <c r="AH27" s="34">
        <f t="shared" ref="AH27" si="102">AH23-AH26</f>
        <v>83</v>
      </c>
      <c r="AI27" s="34">
        <f>AI23-AI26</f>
        <v>95</v>
      </c>
      <c r="AJ27" s="34">
        <f t="shared" ref="AJ27" si="103">AJ23-AJ26</f>
        <v>92</v>
      </c>
      <c r="AK27" s="34">
        <f t="shared" ref="AK27" si="104">AK23-AK26</f>
        <v>125</v>
      </c>
      <c r="AL27" s="34">
        <f t="shared" ref="AL27" si="105">AL23-AL26</f>
        <v>125</v>
      </c>
      <c r="AM27" s="34">
        <f t="shared" ref="AM27" si="106">AM23-AM26</f>
        <v>153</v>
      </c>
      <c r="AN27" s="34">
        <f t="shared" ref="AN27" si="107">AN23-AN26</f>
        <v>234</v>
      </c>
      <c r="AO27" s="34">
        <f t="shared" ref="AO27" si="108">AO23-AO26</f>
        <v>268</v>
      </c>
      <c r="AP27" s="34">
        <f t="shared" ref="AP27" si="109">AP23-AP26</f>
        <v>285</v>
      </c>
      <c r="AQ27" s="34">
        <f>AQ23-AQ26</f>
        <v>326</v>
      </c>
      <c r="AR27" s="34">
        <f t="shared" ref="AR27" si="110">AR23-AR26</f>
        <v>359</v>
      </c>
      <c r="AS27" s="34">
        <f t="shared" ref="AS27" si="111">AS23-AS26</f>
        <v>410</v>
      </c>
      <c r="AT27" s="34">
        <f t="shared" ref="AT27" si="112">AT23-AT26</f>
        <v>401</v>
      </c>
      <c r="AU27" s="34">
        <f t="shared" ref="AU27" si="113">AU23-AU26</f>
        <v>392</v>
      </c>
      <c r="AV27" s="34">
        <f t="shared" ref="AV27" si="114">AV23-AV26</f>
        <v>403</v>
      </c>
      <c r="AW27" s="26">
        <f>$AV$27</f>
        <v>403</v>
      </c>
      <c r="AX27" s="26">
        <f t="shared" ref="AX27:CP27" si="115">$AV$27</f>
        <v>403</v>
      </c>
      <c r="AY27" s="26">
        <f t="shared" si="115"/>
        <v>403</v>
      </c>
      <c r="AZ27" s="26">
        <f t="shared" si="115"/>
        <v>403</v>
      </c>
      <c r="BA27" s="26">
        <f t="shared" si="115"/>
        <v>403</v>
      </c>
      <c r="BB27" s="26">
        <f t="shared" si="115"/>
        <v>403</v>
      </c>
      <c r="BC27" s="26">
        <f t="shared" si="115"/>
        <v>403</v>
      </c>
      <c r="BD27" s="26">
        <f t="shared" si="115"/>
        <v>403</v>
      </c>
      <c r="BE27" s="26">
        <f t="shared" si="115"/>
        <v>403</v>
      </c>
      <c r="BF27" s="26">
        <f t="shared" si="115"/>
        <v>403</v>
      </c>
      <c r="BG27" s="26">
        <f t="shared" si="115"/>
        <v>403</v>
      </c>
      <c r="BH27" s="26">
        <f t="shared" si="115"/>
        <v>403</v>
      </c>
      <c r="BI27" s="26">
        <f t="shared" si="115"/>
        <v>403</v>
      </c>
      <c r="BJ27" s="26">
        <f t="shared" si="115"/>
        <v>403</v>
      </c>
      <c r="BK27" s="26">
        <f t="shared" si="115"/>
        <v>403</v>
      </c>
      <c r="BL27" s="26">
        <f t="shared" si="115"/>
        <v>403</v>
      </c>
      <c r="BM27" s="26">
        <f t="shared" si="115"/>
        <v>403</v>
      </c>
      <c r="BN27" s="26">
        <f t="shared" si="115"/>
        <v>403</v>
      </c>
      <c r="BO27" s="26">
        <f t="shared" si="115"/>
        <v>403</v>
      </c>
      <c r="BP27" s="26">
        <f t="shared" si="115"/>
        <v>403</v>
      </c>
      <c r="BQ27" s="26">
        <f t="shared" si="115"/>
        <v>403</v>
      </c>
      <c r="BR27" s="26">
        <f t="shared" si="115"/>
        <v>403</v>
      </c>
      <c r="BS27" s="26">
        <f t="shared" si="115"/>
        <v>403</v>
      </c>
      <c r="BT27" s="26">
        <f t="shared" si="115"/>
        <v>403</v>
      </c>
      <c r="BU27" s="26">
        <f t="shared" si="115"/>
        <v>403</v>
      </c>
      <c r="BV27" s="26">
        <f t="shared" si="115"/>
        <v>403</v>
      </c>
      <c r="BW27" s="26">
        <f t="shared" si="115"/>
        <v>403</v>
      </c>
      <c r="BX27" s="26">
        <f t="shared" si="115"/>
        <v>403</v>
      </c>
      <c r="BY27" s="26">
        <f t="shared" si="115"/>
        <v>403</v>
      </c>
      <c r="BZ27" s="26">
        <f t="shared" si="115"/>
        <v>403</v>
      </c>
      <c r="CA27" s="26">
        <f t="shared" si="115"/>
        <v>403</v>
      </c>
      <c r="CB27" s="26">
        <f t="shared" si="115"/>
        <v>403</v>
      </c>
      <c r="CC27" s="26">
        <f t="shared" si="115"/>
        <v>403</v>
      </c>
      <c r="CD27" s="26">
        <f t="shared" si="115"/>
        <v>403</v>
      </c>
      <c r="CE27" s="26">
        <f t="shared" si="115"/>
        <v>403</v>
      </c>
      <c r="CF27" s="26">
        <f t="shared" si="115"/>
        <v>403</v>
      </c>
      <c r="CG27" s="26">
        <f t="shared" si="115"/>
        <v>403</v>
      </c>
      <c r="CH27" s="26">
        <f t="shared" si="115"/>
        <v>403</v>
      </c>
      <c r="CI27" s="26">
        <f t="shared" si="115"/>
        <v>403</v>
      </c>
      <c r="CJ27" s="26">
        <f t="shared" si="115"/>
        <v>403</v>
      </c>
      <c r="CK27" s="26">
        <f t="shared" si="115"/>
        <v>403</v>
      </c>
      <c r="CL27" s="26">
        <f t="shared" si="115"/>
        <v>403</v>
      </c>
      <c r="CM27" s="26">
        <f t="shared" si="115"/>
        <v>403</v>
      </c>
      <c r="CN27" s="26">
        <f t="shared" si="115"/>
        <v>403</v>
      </c>
      <c r="CO27" s="26">
        <f t="shared" si="115"/>
        <v>403</v>
      </c>
      <c r="CP27" s="26">
        <f t="shared" si="115"/>
        <v>403</v>
      </c>
    </row>
    <row r="28" spans="2:94" ht="29" x14ac:dyDescent="0.35">
      <c r="B28" s="6" t="s">
        <v>240</v>
      </c>
      <c r="C28" s="15" t="s">
        <v>259</v>
      </c>
      <c r="D28" s="6"/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34">
        <v>0</v>
      </c>
      <c r="AB28" s="34">
        <v>0</v>
      </c>
      <c r="AC28" s="34">
        <v>0</v>
      </c>
      <c r="AD28" s="34">
        <v>0</v>
      </c>
      <c r="AE28" s="34">
        <v>0</v>
      </c>
      <c r="AF28" s="34">
        <v>0</v>
      </c>
      <c r="AG28" s="34">
        <v>0</v>
      </c>
      <c r="AH28" s="34">
        <v>0</v>
      </c>
      <c r="AI28" s="34">
        <v>0</v>
      </c>
      <c r="AJ28" s="34">
        <v>0</v>
      </c>
      <c r="AK28" s="34">
        <v>0</v>
      </c>
      <c r="AL28" s="34">
        <v>0</v>
      </c>
      <c r="AM28" s="34">
        <v>0</v>
      </c>
      <c r="AN28" s="34">
        <v>0</v>
      </c>
      <c r="AO28" s="34">
        <v>0</v>
      </c>
      <c r="AP28" s="34">
        <v>0</v>
      </c>
      <c r="AQ28" s="34">
        <v>0</v>
      </c>
      <c r="AR28" s="34">
        <v>0</v>
      </c>
      <c r="AS28" s="34">
        <v>0</v>
      </c>
      <c r="AT28" s="34">
        <v>0</v>
      </c>
      <c r="AU28" s="34">
        <v>0</v>
      </c>
      <c r="AV28" s="34">
        <v>0</v>
      </c>
      <c r="AW28" s="26">
        <f t="shared" ref="AW28:CP28" si="116">AW23-AW26-AW27</f>
        <v>13</v>
      </c>
      <c r="AX28" s="26">
        <f t="shared" si="116"/>
        <v>13</v>
      </c>
      <c r="AY28" s="26">
        <f t="shared" si="116"/>
        <v>2</v>
      </c>
      <c r="AZ28" s="26">
        <f t="shared" si="116"/>
        <v>-2</v>
      </c>
      <c r="BA28" s="26">
        <f t="shared" si="116"/>
        <v>-9</v>
      </c>
      <c r="BB28" s="26">
        <f t="shared" si="116"/>
        <v>0</v>
      </c>
      <c r="BC28" s="26">
        <f t="shared" si="116"/>
        <v>23</v>
      </c>
      <c r="BD28" s="26">
        <f t="shared" si="116"/>
        <v>23</v>
      </c>
      <c r="BE28" s="26">
        <f t="shared" si="116"/>
        <v>23</v>
      </c>
      <c r="BF28" s="26">
        <f t="shared" si="116"/>
        <v>23</v>
      </c>
      <c r="BG28" s="26">
        <f t="shared" si="116"/>
        <v>14</v>
      </c>
      <c r="BH28" s="26">
        <f t="shared" si="116"/>
        <v>31</v>
      </c>
      <c r="BI28" s="26">
        <f t="shared" si="116"/>
        <v>42</v>
      </c>
      <c r="BJ28" s="26">
        <f t="shared" si="116"/>
        <v>42</v>
      </c>
      <c r="BK28" s="26">
        <f t="shared" si="116"/>
        <v>38</v>
      </c>
      <c r="BL28" s="26">
        <f t="shared" si="116"/>
        <v>47</v>
      </c>
      <c r="BM28" s="26">
        <f t="shared" si="116"/>
        <v>47</v>
      </c>
      <c r="BN28" s="26">
        <f t="shared" si="116"/>
        <v>38</v>
      </c>
      <c r="BO28" s="26">
        <f t="shared" si="116"/>
        <v>27</v>
      </c>
      <c r="BP28" s="26">
        <f t="shared" si="116"/>
        <v>39</v>
      </c>
      <c r="BQ28" s="26">
        <f t="shared" si="116"/>
        <v>50</v>
      </c>
      <c r="BR28" s="26">
        <f t="shared" si="116"/>
        <v>62</v>
      </c>
      <c r="BS28" s="26">
        <f t="shared" si="116"/>
        <v>64</v>
      </c>
      <c r="BT28" s="26">
        <f t="shared" si="116"/>
        <v>72</v>
      </c>
      <c r="BU28" s="26">
        <f t="shared" si="116"/>
        <v>72</v>
      </c>
      <c r="BV28" s="26">
        <f t="shared" si="116"/>
        <v>72</v>
      </c>
      <c r="BW28" s="26">
        <f t="shared" si="116"/>
        <v>73</v>
      </c>
      <c r="BX28" s="26">
        <f t="shared" si="116"/>
        <v>85</v>
      </c>
      <c r="BY28" s="26">
        <f t="shared" si="116"/>
        <v>104</v>
      </c>
      <c r="BZ28" s="26">
        <f t="shared" si="116"/>
        <v>115</v>
      </c>
      <c r="CA28" s="26">
        <f t="shared" si="116"/>
        <v>107</v>
      </c>
      <c r="CB28" s="26">
        <f t="shared" si="116"/>
        <v>104</v>
      </c>
      <c r="CC28" s="26">
        <f t="shared" si="116"/>
        <v>92</v>
      </c>
      <c r="CD28" s="26">
        <f t="shared" si="116"/>
        <v>100</v>
      </c>
      <c r="CE28" s="26">
        <f t="shared" si="116"/>
        <v>112</v>
      </c>
      <c r="CF28" s="26">
        <f t="shared" si="116"/>
        <v>113</v>
      </c>
      <c r="CG28" s="26">
        <f t="shared" si="116"/>
        <v>120</v>
      </c>
      <c r="CH28" s="26">
        <f t="shared" si="116"/>
        <v>127</v>
      </c>
      <c r="CI28" s="26">
        <f t="shared" si="116"/>
        <v>114</v>
      </c>
      <c r="CJ28" s="26">
        <f t="shared" si="116"/>
        <v>113</v>
      </c>
      <c r="CK28" s="26">
        <f t="shared" si="116"/>
        <v>113</v>
      </c>
      <c r="CL28" s="26">
        <f t="shared" si="116"/>
        <v>113</v>
      </c>
      <c r="CM28" s="26">
        <f t="shared" si="116"/>
        <v>109</v>
      </c>
      <c r="CN28" s="26">
        <f t="shared" si="116"/>
        <v>110</v>
      </c>
      <c r="CO28" s="26">
        <f t="shared" si="116"/>
        <v>111</v>
      </c>
      <c r="CP28" s="26">
        <f t="shared" si="116"/>
        <v>109</v>
      </c>
    </row>
    <row r="29" spans="2:94" s="30" customFormat="1" x14ac:dyDescent="0.35">
      <c r="B29" s="16"/>
      <c r="C29" s="16"/>
      <c r="D29" s="16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</row>
    <row r="30" spans="2:94" x14ac:dyDescent="0.35">
      <c r="B30" s="6" t="s">
        <v>94</v>
      </c>
      <c r="C30" s="15" t="s">
        <v>115</v>
      </c>
      <c r="D30" s="6">
        <v>0</v>
      </c>
      <c r="E30" s="23">
        <f t="shared" ref="E30:AJ30" si="117">D39</f>
        <v>0</v>
      </c>
      <c r="F30" s="23">
        <f t="shared" si="117"/>
        <v>0</v>
      </c>
      <c r="G30" s="23">
        <f t="shared" si="117"/>
        <v>2925</v>
      </c>
      <c r="H30" s="23">
        <f t="shared" si="117"/>
        <v>2925</v>
      </c>
      <c r="I30" s="23">
        <f t="shared" si="117"/>
        <v>2925</v>
      </c>
      <c r="J30" s="23">
        <f t="shared" si="117"/>
        <v>2925</v>
      </c>
      <c r="K30" s="23">
        <f t="shared" si="117"/>
        <v>6525</v>
      </c>
      <c r="L30" s="23">
        <f t="shared" si="117"/>
        <v>7350</v>
      </c>
      <c r="M30" s="23">
        <f t="shared" si="117"/>
        <v>7875</v>
      </c>
      <c r="N30" s="23">
        <f t="shared" si="117"/>
        <v>7575</v>
      </c>
      <c r="O30" s="23">
        <f t="shared" si="117"/>
        <v>9225</v>
      </c>
      <c r="P30" s="23">
        <f t="shared" si="117"/>
        <v>9900</v>
      </c>
      <c r="Q30" s="23">
        <f t="shared" si="117"/>
        <v>9450</v>
      </c>
      <c r="R30" s="23">
        <f t="shared" si="117"/>
        <v>10500</v>
      </c>
      <c r="S30" s="23">
        <f t="shared" si="117"/>
        <v>11850</v>
      </c>
      <c r="T30" s="23">
        <f t="shared" si="117"/>
        <v>12675</v>
      </c>
      <c r="U30" s="23">
        <f t="shared" si="117"/>
        <v>15225</v>
      </c>
      <c r="V30" s="23">
        <f t="shared" si="117"/>
        <v>15225</v>
      </c>
      <c r="W30" s="23">
        <f t="shared" si="117"/>
        <v>15225</v>
      </c>
      <c r="X30" s="23">
        <f t="shared" si="117"/>
        <v>17625</v>
      </c>
      <c r="Y30" s="23">
        <f t="shared" si="117"/>
        <v>20100</v>
      </c>
      <c r="Z30" s="23">
        <f t="shared" si="117"/>
        <v>20100</v>
      </c>
      <c r="AA30" s="34">
        <f t="shared" si="117"/>
        <v>20100</v>
      </c>
      <c r="AB30" s="34">
        <f t="shared" si="117"/>
        <v>20100</v>
      </c>
      <c r="AC30" s="34">
        <f t="shared" si="117"/>
        <v>22340</v>
      </c>
      <c r="AD30" s="34">
        <f t="shared" si="117"/>
        <v>24580</v>
      </c>
      <c r="AE30" s="34">
        <f t="shared" si="117"/>
        <v>23950</v>
      </c>
      <c r="AF30" s="34">
        <f t="shared" si="117"/>
        <v>23950</v>
      </c>
      <c r="AG30" s="34">
        <f t="shared" si="117"/>
        <v>23805</v>
      </c>
      <c r="AH30" s="34">
        <f t="shared" si="117"/>
        <v>25580</v>
      </c>
      <c r="AI30" s="34">
        <f t="shared" si="117"/>
        <v>26780</v>
      </c>
      <c r="AJ30" s="34">
        <f t="shared" si="117"/>
        <v>27740</v>
      </c>
      <c r="AK30" s="34">
        <f t="shared" ref="AK30:BP30" si="118">AJ39</f>
        <v>27525</v>
      </c>
      <c r="AL30" s="34">
        <f t="shared" si="118"/>
        <v>30165</v>
      </c>
      <c r="AM30" s="34">
        <f t="shared" si="118"/>
        <v>30165</v>
      </c>
      <c r="AN30" s="34">
        <f t="shared" si="118"/>
        <v>32425</v>
      </c>
      <c r="AO30" s="34">
        <f t="shared" si="118"/>
        <v>38905</v>
      </c>
      <c r="AP30" s="34">
        <f t="shared" si="118"/>
        <v>41625</v>
      </c>
      <c r="AQ30" s="34">
        <f t="shared" si="118"/>
        <v>42985</v>
      </c>
      <c r="AR30" s="34">
        <f t="shared" si="118"/>
        <v>46285</v>
      </c>
      <c r="AS30" s="34">
        <f t="shared" si="118"/>
        <v>48925</v>
      </c>
      <c r="AT30" s="34">
        <f t="shared" si="118"/>
        <v>53005</v>
      </c>
      <c r="AU30" s="34">
        <f t="shared" si="118"/>
        <v>52305</v>
      </c>
      <c r="AV30" s="34">
        <f t="shared" si="118"/>
        <v>51615</v>
      </c>
      <c r="AW30" s="26">
        <f t="shared" si="118"/>
        <v>52495</v>
      </c>
      <c r="AX30" s="26">
        <f t="shared" si="118"/>
        <v>53587</v>
      </c>
      <c r="AY30" s="26">
        <f t="shared" si="118"/>
        <v>53587</v>
      </c>
      <c r="AZ30" s="26">
        <f t="shared" si="118"/>
        <v>52722</v>
      </c>
      <c r="BA30" s="26">
        <f t="shared" si="118"/>
        <v>52402</v>
      </c>
      <c r="BB30" s="26">
        <f t="shared" si="118"/>
        <v>51847</v>
      </c>
      <c r="BC30" s="26">
        <f t="shared" si="118"/>
        <v>52603</v>
      </c>
      <c r="BD30" s="26">
        <f t="shared" si="118"/>
        <v>54535</v>
      </c>
      <c r="BE30" s="26">
        <f t="shared" si="118"/>
        <v>54535</v>
      </c>
      <c r="BF30" s="26">
        <f t="shared" si="118"/>
        <v>54535</v>
      </c>
      <c r="BG30" s="26">
        <f t="shared" si="118"/>
        <v>54535</v>
      </c>
      <c r="BH30" s="26">
        <f t="shared" si="118"/>
        <v>53803</v>
      </c>
      <c r="BI30" s="26">
        <f t="shared" si="118"/>
        <v>55231</v>
      </c>
      <c r="BJ30" s="26">
        <f t="shared" si="118"/>
        <v>56155</v>
      </c>
      <c r="BK30" s="26">
        <f t="shared" si="118"/>
        <v>56155</v>
      </c>
      <c r="BL30" s="26">
        <f t="shared" si="118"/>
        <v>55823</v>
      </c>
      <c r="BM30" s="26">
        <f t="shared" si="118"/>
        <v>56579</v>
      </c>
      <c r="BN30" s="26">
        <f t="shared" si="118"/>
        <v>56579</v>
      </c>
      <c r="BO30" s="26">
        <f t="shared" si="118"/>
        <v>55836</v>
      </c>
      <c r="BP30" s="26">
        <f t="shared" si="118"/>
        <v>54934</v>
      </c>
      <c r="BQ30" s="26">
        <f t="shared" ref="BQ30:CP30" si="119">BP39</f>
        <v>55951</v>
      </c>
      <c r="BR30" s="26">
        <f t="shared" si="119"/>
        <v>56883</v>
      </c>
      <c r="BS30" s="26">
        <f t="shared" si="119"/>
        <v>57895</v>
      </c>
      <c r="BT30" s="26">
        <f t="shared" si="119"/>
        <v>58063</v>
      </c>
      <c r="BU30" s="26">
        <f t="shared" si="119"/>
        <v>58735</v>
      </c>
      <c r="BV30" s="26">
        <f t="shared" si="119"/>
        <v>58735</v>
      </c>
      <c r="BW30" s="26">
        <f t="shared" si="119"/>
        <v>58735</v>
      </c>
      <c r="BX30" s="26">
        <f t="shared" si="119"/>
        <v>58819</v>
      </c>
      <c r="BY30" s="26">
        <f t="shared" si="119"/>
        <v>59852</v>
      </c>
      <c r="BZ30" s="26">
        <f t="shared" si="119"/>
        <v>61448</v>
      </c>
      <c r="CA30" s="26">
        <f t="shared" si="119"/>
        <v>62372</v>
      </c>
      <c r="CB30" s="26">
        <f t="shared" si="119"/>
        <v>61735</v>
      </c>
      <c r="CC30" s="26">
        <f t="shared" si="119"/>
        <v>61504</v>
      </c>
      <c r="CD30" s="26">
        <f t="shared" si="119"/>
        <v>60520</v>
      </c>
      <c r="CE30" s="26">
        <f t="shared" si="119"/>
        <v>61192</v>
      </c>
      <c r="CF30" s="26">
        <f t="shared" si="119"/>
        <v>62200</v>
      </c>
      <c r="CG30" s="26">
        <f t="shared" si="119"/>
        <v>62317</v>
      </c>
      <c r="CH30" s="26">
        <f t="shared" si="119"/>
        <v>62905</v>
      </c>
      <c r="CI30" s="26">
        <f t="shared" si="119"/>
        <v>63493</v>
      </c>
      <c r="CJ30" s="26">
        <f t="shared" si="119"/>
        <v>62445</v>
      </c>
      <c r="CK30" s="26">
        <f t="shared" si="119"/>
        <v>62388</v>
      </c>
      <c r="CL30" s="26">
        <f t="shared" si="119"/>
        <v>62388</v>
      </c>
      <c r="CM30" s="26">
        <f t="shared" si="119"/>
        <v>62400</v>
      </c>
      <c r="CN30" s="26">
        <f t="shared" si="119"/>
        <v>62100</v>
      </c>
      <c r="CO30" s="26">
        <f t="shared" si="119"/>
        <v>62223</v>
      </c>
      <c r="CP30" s="26">
        <f t="shared" si="119"/>
        <v>62336</v>
      </c>
    </row>
    <row r="31" spans="2:94" ht="29" x14ac:dyDescent="0.35">
      <c r="B31" s="22" t="s">
        <v>145</v>
      </c>
      <c r="C31" s="15" t="s">
        <v>144</v>
      </c>
      <c r="D31" s="6">
        <f t="shared" ref="D31:AI31" si="120">D15*D6</f>
        <v>0</v>
      </c>
      <c r="E31" s="23">
        <f t="shared" si="120"/>
        <v>0</v>
      </c>
      <c r="F31" s="23">
        <f t="shared" si="120"/>
        <v>2925</v>
      </c>
      <c r="G31" s="23">
        <f t="shared" si="120"/>
        <v>0</v>
      </c>
      <c r="H31" s="23">
        <f t="shared" si="120"/>
        <v>0</v>
      </c>
      <c r="I31" s="23">
        <f t="shared" si="120"/>
        <v>0</v>
      </c>
      <c r="J31" s="23">
        <f t="shared" si="120"/>
        <v>3600</v>
      </c>
      <c r="K31" s="23">
        <f t="shared" si="120"/>
        <v>825</v>
      </c>
      <c r="L31" s="23">
        <f t="shared" si="120"/>
        <v>525</v>
      </c>
      <c r="M31" s="23">
        <f t="shared" si="120"/>
        <v>0</v>
      </c>
      <c r="N31" s="23">
        <f t="shared" si="120"/>
        <v>1650</v>
      </c>
      <c r="O31" s="23">
        <f t="shared" si="120"/>
        <v>1275</v>
      </c>
      <c r="P31" s="23">
        <f t="shared" si="120"/>
        <v>0</v>
      </c>
      <c r="Q31" s="23">
        <f t="shared" si="120"/>
        <v>1725</v>
      </c>
      <c r="R31" s="23">
        <f t="shared" si="120"/>
        <v>1350</v>
      </c>
      <c r="S31" s="23">
        <f t="shared" si="120"/>
        <v>825</v>
      </c>
      <c r="T31" s="23">
        <f t="shared" si="120"/>
        <v>2550</v>
      </c>
      <c r="U31" s="23">
        <f t="shared" si="120"/>
        <v>0</v>
      </c>
      <c r="V31" s="23">
        <f t="shared" si="120"/>
        <v>0</v>
      </c>
      <c r="W31" s="23">
        <f t="shared" si="120"/>
        <v>2400</v>
      </c>
      <c r="X31" s="23">
        <f t="shared" si="120"/>
        <v>3300</v>
      </c>
      <c r="Y31" s="23">
        <f t="shared" si="120"/>
        <v>0</v>
      </c>
      <c r="Z31" s="23">
        <f t="shared" si="120"/>
        <v>0</v>
      </c>
      <c r="AA31" s="34">
        <f t="shared" si="120"/>
        <v>0</v>
      </c>
      <c r="AB31" s="34">
        <f t="shared" si="120"/>
        <v>2240</v>
      </c>
      <c r="AC31" s="34">
        <f t="shared" si="120"/>
        <v>2240</v>
      </c>
      <c r="AD31" s="34">
        <f t="shared" si="120"/>
        <v>0</v>
      </c>
      <c r="AE31" s="34">
        <f t="shared" si="120"/>
        <v>0</v>
      </c>
      <c r="AF31" s="34">
        <f t="shared" si="120"/>
        <v>720</v>
      </c>
      <c r="AG31" s="34">
        <f t="shared" si="120"/>
        <v>2320</v>
      </c>
      <c r="AH31" s="34">
        <f t="shared" si="120"/>
        <v>1200</v>
      </c>
      <c r="AI31" s="34">
        <f t="shared" si="120"/>
        <v>960</v>
      </c>
      <c r="AJ31" s="34">
        <f t="shared" ref="AJ31:BO31" si="121">AJ15*AJ6</f>
        <v>960</v>
      </c>
      <c r="AK31" s="34">
        <f t="shared" si="121"/>
        <v>2640</v>
      </c>
      <c r="AL31" s="34">
        <f t="shared" si="121"/>
        <v>0</v>
      </c>
      <c r="AM31" s="34">
        <f t="shared" si="121"/>
        <v>3120</v>
      </c>
      <c r="AN31" s="34">
        <f t="shared" si="121"/>
        <v>6480</v>
      </c>
      <c r="AO31" s="34">
        <f t="shared" si="121"/>
        <v>3040</v>
      </c>
      <c r="AP31" s="34">
        <f t="shared" si="121"/>
        <v>1680</v>
      </c>
      <c r="AQ31" s="34">
        <f t="shared" si="121"/>
        <v>3840</v>
      </c>
      <c r="AR31" s="34">
        <f t="shared" si="121"/>
        <v>2640</v>
      </c>
      <c r="AS31" s="34">
        <f t="shared" si="121"/>
        <v>4080</v>
      </c>
      <c r="AT31" s="34">
        <f t="shared" si="121"/>
        <v>0</v>
      </c>
      <c r="AU31" s="34">
        <f t="shared" si="121"/>
        <v>0</v>
      </c>
      <c r="AV31" s="34">
        <f t="shared" si="121"/>
        <v>880</v>
      </c>
      <c r="AW31" s="26">
        <f t="shared" si="121"/>
        <v>1092</v>
      </c>
      <c r="AX31" s="26">
        <f t="shared" si="121"/>
        <v>0</v>
      </c>
      <c r="AY31" s="26">
        <f t="shared" si="121"/>
        <v>0</v>
      </c>
      <c r="AZ31" s="26">
        <f t="shared" si="121"/>
        <v>0</v>
      </c>
      <c r="BA31" s="26">
        <f t="shared" si="121"/>
        <v>0</v>
      </c>
      <c r="BB31" s="26">
        <f t="shared" si="121"/>
        <v>756</v>
      </c>
      <c r="BC31" s="26">
        <f t="shared" si="121"/>
        <v>1932</v>
      </c>
      <c r="BD31" s="26">
        <f t="shared" si="121"/>
        <v>0</v>
      </c>
      <c r="BE31" s="26">
        <f t="shared" si="121"/>
        <v>0</v>
      </c>
      <c r="BF31" s="26">
        <f t="shared" si="121"/>
        <v>0</v>
      </c>
      <c r="BG31" s="26">
        <f t="shared" si="121"/>
        <v>0</v>
      </c>
      <c r="BH31" s="26">
        <f t="shared" si="121"/>
        <v>1428</v>
      </c>
      <c r="BI31" s="26">
        <f t="shared" si="121"/>
        <v>924</v>
      </c>
      <c r="BJ31" s="26">
        <f t="shared" si="121"/>
        <v>420</v>
      </c>
      <c r="BK31" s="26">
        <f t="shared" si="121"/>
        <v>252</v>
      </c>
      <c r="BL31" s="26">
        <f t="shared" si="121"/>
        <v>756</v>
      </c>
      <c r="BM31" s="26">
        <f t="shared" si="121"/>
        <v>0</v>
      </c>
      <c r="BN31" s="26">
        <f t="shared" si="121"/>
        <v>0</v>
      </c>
      <c r="BO31" s="26">
        <f t="shared" si="121"/>
        <v>0</v>
      </c>
      <c r="BP31" s="26">
        <f t="shared" ref="BP31:CP31" si="122">BP15*BP6</f>
        <v>1176</v>
      </c>
      <c r="BQ31" s="26">
        <f t="shared" si="122"/>
        <v>1092</v>
      </c>
      <c r="BR31" s="26">
        <f t="shared" si="122"/>
        <v>1176</v>
      </c>
      <c r="BS31" s="26">
        <f t="shared" si="122"/>
        <v>168</v>
      </c>
      <c r="BT31" s="26">
        <f t="shared" si="122"/>
        <v>672</v>
      </c>
      <c r="BU31" s="26">
        <f t="shared" si="122"/>
        <v>0</v>
      </c>
      <c r="BV31" s="26">
        <f t="shared" si="122"/>
        <v>0</v>
      </c>
      <c r="BW31" s="26">
        <f t="shared" si="122"/>
        <v>84</v>
      </c>
      <c r="BX31" s="26">
        <f t="shared" si="122"/>
        <v>1512</v>
      </c>
      <c r="BY31" s="26">
        <f t="shared" si="122"/>
        <v>1596</v>
      </c>
      <c r="BZ31" s="26">
        <f t="shared" si="122"/>
        <v>924</v>
      </c>
      <c r="CA31" s="26">
        <f t="shared" si="122"/>
        <v>0</v>
      </c>
      <c r="CB31" s="26">
        <f t="shared" si="122"/>
        <v>252</v>
      </c>
      <c r="CC31" s="26">
        <f t="shared" si="122"/>
        <v>0</v>
      </c>
      <c r="CD31" s="26">
        <f t="shared" si="122"/>
        <v>672</v>
      </c>
      <c r="CE31" s="26">
        <f t="shared" si="122"/>
        <v>1008</v>
      </c>
      <c r="CF31" s="26">
        <f t="shared" si="122"/>
        <v>1008</v>
      </c>
      <c r="CG31" s="26">
        <f t="shared" si="122"/>
        <v>588</v>
      </c>
      <c r="CH31" s="26">
        <f t="shared" si="122"/>
        <v>588</v>
      </c>
      <c r="CI31" s="26">
        <f t="shared" si="122"/>
        <v>0</v>
      </c>
      <c r="CJ31" s="26">
        <f t="shared" si="122"/>
        <v>504</v>
      </c>
      <c r="CK31" s="26">
        <f t="shared" si="122"/>
        <v>0</v>
      </c>
      <c r="CL31" s="26">
        <f t="shared" si="122"/>
        <v>336</v>
      </c>
      <c r="CM31" s="26">
        <f t="shared" si="122"/>
        <v>0</v>
      </c>
      <c r="CN31" s="26">
        <f t="shared" si="122"/>
        <v>672</v>
      </c>
      <c r="CO31" s="26">
        <f t="shared" si="122"/>
        <v>756</v>
      </c>
      <c r="CP31" s="26">
        <f t="shared" si="122"/>
        <v>0</v>
      </c>
    </row>
    <row r="32" spans="2:94" s="30" customFormat="1" x14ac:dyDescent="0.35">
      <c r="B32" s="33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</row>
    <row r="33" spans="2:94" x14ac:dyDescent="0.35">
      <c r="B33" s="18" t="s">
        <v>241</v>
      </c>
      <c r="C33" s="15" t="s">
        <v>247</v>
      </c>
      <c r="D33" s="6"/>
      <c r="E33" s="23">
        <f t="shared" ref="E33:AJ33" si="123">E17*E8</f>
        <v>0</v>
      </c>
      <c r="F33" s="23">
        <f t="shared" si="123"/>
        <v>0</v>
      </c>
      <c r="G33" s="23">
        <f t="shared" si="123"/>
        <v>0</v>
      </c>
      <c r="H33" s="23">
        <f t="shared" si="123"/>
        <v>0</v>
      </c>
      <c r="I33" s="23">
        <f t="shared" si="123"/>
        <v>0</v>
      </c>
      <c r="J33" s="23">
        <f t="shared" si="123"/>
        <v>0</v>
      </c>
      <c r="K33" s="23">
        <f t="shared" si="123"/>
        <v>0</v>
      </c>
      <c r="L33" s="23">
        <f t="shared" si="123"/>
        <v>0</v>
      </c>
      <c r="M33" s="23">
        <f t="shared" si="123"/>
        <v>-300</v>
      </c>
      <c r="N33" s="23">
        <f t="shared" si="123"/>
        <v>0</v>
      </c>
      <c r="O33" s="23">
        <f t="shared" si="123"/>
        <v>-600</v>
      </c>
      <c r="P33" s="23">
        <f t="shared" si="123"/>
        <v>-450</v>
      </c>
      <c r="Q33" s="23">
        <f t="shared" si="123"/>
        <v>-675</v>
      </c>
      <c r="R33" s="23">
        <f t="shared" si="123"/>
        <v>0</v>
      </c>
      <c r="S33" s="23">
        <f t="shared" si="123"/>
        <v>0</v>
      </c>
      <c r="T33" s="23">
        <f t="shared" si="123"/>
        <v>0</v>
      </c>
      <c r="U33" s="23">
        <f t="shared" si="123"/>
        <v>0</v>
      </c>
      <c r="V33" s="23">
        <f t="shared" si="123"/>
        <v>0</v>
      </c>
      <c r="W33" s="23">
        <f t="shared" si="123"/>
        <v>0</v>
      </c>
      <c r="X33" s="23">
        <f t="shared" si="123"/>
        <v>-825</v>
      </c>
      <c r="Y33" s="23">
        <f t="shared" si="123"/>
        <v>0</v>
      </c>
      <c r="Z33" s="23">
        <f t="shared" si="123"/>
        <v>0</v>
      </c>
      <c r="AA33" s="34">
        <f t="shared" si="123"/>
        <v>0</v>
      </c>
      <c r="AB33" s="34">
        <f t="shared" si="123"/>
        <v>0</v>
      </c>
      <c r="AC33" s="34">
        <f t="shared" si="123"/>
        <v>0</v>
      </c>
      <c r="AD33" s="34">
        <f t="shared" si="123"/>
        <v>-150</v>
      </c>
      <c r="AE33" s="34">
        <f t="shared" si="123"/>
        <v>0</v>
      </c>
      <c r="AF33" s="34">
        <f t="shared" si="123"/>
        <v>-225</v>
      </c>
      <c r="AG33" s="34">
        <f t="shared" si="123"/>
        <v>-225</v>
      </c>
      <c r="AH33" s="34">
        <f t="shared" si="123"/>
        <v>0</v>
      </c>
      <c r="AI33" s="34">
        <f t="shared" si="123"/>
        <v>0</v>
      </c>
      <c r="AJ33" s="34">
        <f t="shared" si="123"/>
        <v>-375</v>
      </c>
      <c r="AK33" s="34">
        <f t="shared" ref="AK33:BP33" si="124">AK17*AK8</f>
        <v>0</v>
      </c>
      <c r="AL33" s="34">
        <f t="shared" si="124"/>
        <v>0</v>
      </c>
      <c r="AM33" s="34">
        <f t="shared" si="124"/>
        <v>-300</v>
      </c>
      <c r="AN33" s="34">
        <f t="shared" si="124"/>
        <v>0</v>
      </c>
      <c r="AO33" s="34">
        <f t="shared" si="124"/>
        <v>0</v>
      </c>
      <c r="AP33" s="34">
        <f t="shared" si="124"/>
        <v>0</v>
      </c>
      <c r="AQ33" s="34">
        <f t="shared" si="124"/>
        <v>-300</v>
      </c>
      <c r="AR33" s="34">
        <f t="shared" si="124"/>
        <v>0</v>
      </c>
      <c r="AS33" s="34">
        <f t="shared" si="124"/>
        <v>0</v>
      </c>
      <c r="AT33" s="34">
        <f t="shared" si="124"/>
        <v>-300</v>
      </c>
      <c r="AU33" s="34">
        <f t="shared" si="124"/>
        <v>-450</v>
      </c>
      <c r="AV33" s="34">
        <f t="shared" si="124"/>
        <v>0</v>
      </c>
      <c r="AW33" s="26">
        <f t="shared" si="124"/>
        <v>0</v>
      </c>
      <c r="AX33" s="26">
        <f t="shared" si="124"/>
        <v>0</v>
      </c>
      <c r="AY33" s="26">
        <f t="shared" si="124"/>
        <v>-225</v>
      </c>
      <c r="AZ33" s="26">
        <f t="shared" si="124"/>
        <v>0</v>
      </c>
      <c r="BA33" s="26">
        <f t="shared" si="124"/>
        <v>-75</v>
      </c>
      <c r="BB33" s="26">
        <f t="shared" si="124"/>
        <v>0</v>
      </c>
      <c r="BC33" s="26">
        <f t="shared" si="124"/>
        <v>0</v>
      </c>
      <c r="BD33" s="26">
        <f t="shared" si="124"/>
        <v>0</v>
      </c>
      <c r="BE33" s="26">
        <f t="shared" si="124"/>
        <v>0</v>
      </c>
      <c r="BF33" s="26">
        <f t="shared" si="124"/>
        <v>0</v>
      </c>
      <c r="BG33" s="26">
        <f t="shared" si="124"/>
        <v>0</v>
      </c>
      <c r="BH33" s="26">
        <f t="shared" si="124"/>
        <v>0</v>
      </c>
      <c r="BI33" s="26">
        <f t="shared" si="124"/>
        <v>0</v>
      </c>
      <c r="BJ33" s="26">
        <f t="shared" si="124"/>
        <v>0</v>
      </c>
      <c r="BK33" s="26">
        <f t="shared" si="124"/>
        <v>0</v>
      </c>
      <c r="BL33" s="26">
        <f t="shared" si="124"/>
        <v>0</v>
      </c>
      <c r="BM33" s="26">
        <f t="shared" si="124"/>
        <v>0</v>
      </c>
      <c r="BN33" s="26">
        <f t="shared" si="124"/>
        <v>-75</v>
      </c>
      <c r="BO33" s="26">
        <f t="shared" si="124"/>
        <v>-150</v>
      </c>
      <c r="BP33" s="26">
        <f t="shared" si="124"/>
        <v>-75</v>
      </c>
      <c r="BQ33" s="26">
        <f t="shared" ref="BQ33:CP33" si="125">BQ17*BQ8</f>
        <v>0</v>
      </c>
      <c r="BR33" s="26">
        <f t="shared" si="125"/>
        <v>0</v>
      </c>
      <c r="BS33" s="26">
        <f t="shared" si="125"/>
        <v>0</v>
      </c>
      <c r="BT33" s="26">
        <f t="shared" si="125"/>
        <v>0</v>
      </c>
      <c r="BU33" s="26">
        <f t="shared" si="125"/>
        <v>0</v>
      </c>
      <c r="BV33" s="26">
        <f t="shared" si="125"/>
        <v>0</v>
      </c>
      <c r="BW33" s="26">
        <f t="shared" si="125"/>
        <v>0</v>
      </c>
      <c r="BX33" s="26">
        <f t="shared" si="125"/>
        <v>-75</v>
      </c>
      <c r="BY33" s="26">
        <f t="shared" si="125"/>
        <v>0</v>
      </c>
      <c r="BZ33" s="26">
        <f t="shared" si="125"/>
        <v>0</v>
      </c>
      <c r="CA33" s="26">
        <f t="shared" si="125"/>
        <v>-225</v>
      </c>
      <c r="CB33" s="26">
        <f t="shared" si="125"/>
        <v>-75</v>
      </c>
      <c r="CC33" s="26">
        <f t="shared" si="125"/>
        <v>0</v>
      </c>
      <c r="CD33" s="26">
        <f t="shared" si="125"/>
        <v>0</v>
      </c>
      <c r="CE33" s="26">
        <f t="shared" si="125"/>
        <v>0</v>
      </c>
      <c r="CF33" s="26">
        <f t="shared" si="125"/>
        <v>-75</v>
      </c>
      <c r="CG33" s="26">
        <f t="shared" si="125"/>
        <v>0</v>
      </c>
      <c r="CH33" s="26">
        <f t="shared" si="125"/>
        <v>0</v>
      </c>
      <c r="CI33" s="26">
        <f t="shared" si="125"/>
        <v>-300</v>
      </c>
      <c r="CJ33" s="26">
        <f t="shared" si="125"/>
        <v>-225</v>
      </c>
      <c r="CK33" s="26">
        <f t="shared" si="125"/>
        <v>0</v>
      </c>
      <c r="CL33" s="26">
        <f t="shared" si="125"/>
        <v>0</v>
      </c>
      <c r="CM33" s="26">
        <f t="shared" si="125"/>
        <v>-300</v>
      </c>
      <c r="CN33" s="26">
        <f t="shared" si="125"/>
        <v>-225</v>
      </c>
      <c r="CO33" s="26">
        <f t="shared" si="125"/>
        <v>-75</v>
      </c>
      <c r="CP33" s="26">
        <f t="shared" si="125"/>
        <v>-150</v>
      </c>
    </row>
    <row r="34" spans="2:94" x14ac:dyDescent="0.35">
      <c r="B34" s="18" t="s">
        <v>248</v>
      </c>
      <c r="C34" s="15" t="s">
        <v>249</v>
      </c>
      <c r="D34" s="6"/>
      <c r="E34" s="23">
        <f t="shared" ref="E34:AJ34" si="126">E18*E9</f>
        <v>0</v>
      </c>
      <c r="F34" s="23">
        <f t="shared" si="126"/>
        <v>0</v>
      </c>
      <c r="G34" s="23">
        <f t="shared" si="126"/>
        <v>0</v>
      </c>
      <c r="H34" s="23">
        <f t="shared" si="126"/>
        <v>0</v>
      </c>
      <c r="I34" s="23">
        <f t="shared" si="126"/>
        <v>0</v>
      </c>
      <c r="J34" s="23">
        <f t="shared" si="126"/>
        <v>0</v>
      </c>
      <c r="K34" s="23">
        <f t="shared" si="126"/>
        <v>0</v>
      </c>
      <c r="L34" s="23">
        <f t="shared" si="126"/>
        <v>0</v>
      </c>
      <c r="M34" s="23">
        <f t="shared" si="126"/>
        <v>0</v>
      </c>
      <c r="N34" s="23">
        <f t="shared" si="126"/>
        <v>0</v>
      </c>
      <c r="O34" s="23">
        <f t="shared" si="126"/>
        <v>0</v>
      </c>
      <c r="P34" s="23">
        <f t="shared" si="126"/>
        <v>0</v>
      </c>
      <c r="Q34" s="23">
        <f t="shared" si="126"/>
        <v>0</v>
      </c>
      <c r="R34" s="23">
        <f t="shared" si="126"/>
        <v>0</v>
      </c>
      <c r="S34" s="23">
        <f t="shared" si="126"/>
        <v>0</v>
      </c>
      <c r="T34" s="23">
        <f t="shared" si="126"/>
        <v>0</v>
      </c>
      <c r="U34" s="23">
        <f t="shared" si="126"/>
        <v>0</v>
      </c>
      <c r="V34" s="23">
        <f t="shared" si="126"/>
        <v>0</v>
      </c>
      <c r="W34" s="23">
        <f t="shared" si="126"/>
        <v>0</v>
      </c>
      <c r="X34" s="23">
        <f t="shared" si="126"/>
        <v>0</v>
      </c>
      <c r="Y34" s="23">
        <f t="shared" si="126"/>
        <v>0</v>
      </c>
      <c r="Z34" s="23">
        <f t="shared" si="126"/>
        <v>0</v>
      </c>
      <c r="AA34" s="34">
        <f t="shared" si="126"/>
        <v>0</v>
      </c>
      <c r="AB34" s="34">
        <f t="shared" si="126"/>
        <v>0</v>
      </c>
      <c r="AC34" s="34">
        <f t="shared" si="126"/>
        <v>0</v>
      </c>
      <c r="AD34" s="34">
        <f t="shared" si="126"/>
        <v>-480</v>
      </c>
      <c r="AE34" s="34">
        <f t="shared" si="126"/>
        <v>0</v>
      </c>
      <c r="AF34" s="34">
        <f t="shared" si="126"/>
        <v>-640</v>
      </c>
      <c r="AG34" s="34">
        <f t="shared" si="126"/>
        <v>-320</v>
      </c>
      <c r="AH34" s="34">
        <f t="shared" si="126"/>
        <v>0</v>
      </c>
      <c r="AI34" s="34">
        <f t="shared" si="126"/>
        <v>0</v>
      </c>
      <c r="AJ34" s="34">
        <f t="shared" si="126"/>
        <v>-800</v>
      </c>
      <c r="AK34" s="34">
        <f t="shared" ref="AK34:BP34" si="127">AK18*AK9</f>
        <v>0</v>
      </c>
      <c r="AL34" s="34">
        <f t="shared" si="127"/>
        <v>0</v>
      </c>
      <c r="AM34" s="34">
        <f t="shared" si="127"/>
        <v>-560</v>
      </c>
      <c r="AN34" s="34">
        <f t="shared" si="127"/>
        <v>0</v>
      </c>
      <c r="AO34" s="34">
        <f t="shared" si="127"/>
        <v>-320</v>
      </c>
      <c r="AP34" s="34">
        <f t="shared" si="127"/>
        <v>-320</v>
      </c>
      <c r="AQ34" s="34">
        <f t="shared" si="127"/>
        <v>-240</v>
      </c>
      <c r="AR34" s="34">
        <f t="shared" si="127"/>
        <v>0</v>
      </c>
      <c r="AS34" s="34">
        <f t="shared" si="127"/>
        <v>0</v>
      </c>
      <c r="AT34" s="34">
        <f t="shared" si="127"/>
        <v>-400</v>
      </c>
      <c r="AU34" s="34">
        <f t="shared" si="127"/>
        <v>-240</v>
      </c>
      <c r="AV34" s="34">
        <f t="shared" si="127"/>
        <v>0</v>
      </c>
      <c r="AW34" s="26">
        <f t="shared" si="127"/>
        <v>0</v>
      </c>
      <c r="AX34" s="26">
        <f t="shared" si="127"/>
        <v>0</v>
      </c>
      <c r="AY34" s="26">
        <f t="shared" si="127"/>
        <v>-640</v>
      </c>
      <c r="AZ34" s="26">
        <f t="shared" si="127"/>
        <v>-320</v>
      </c>
      <c r="BA34" s="26">
        <f t="shared" si="127"/>
        <v>-480</v>
      </c>
      <c r="BB34" s="26">
        <f t="shared" si="127"/>
        <v>0</v>
      </c>
      <c r="BC34" s="26">
        <f t="shared" si="127"/>
        <v>0</v>
      </c>
      <c r="BD34" s="26">
        <f t="shared" si="127"/>
        <v>0</v>
      </c>
      <c r="BE34" s="26">
        <f t="shared" si="127"/>
        <v>0</v>
      </c>
      <c r="BF34" s="26">
        <f t="shared" si="127"/>
        <v>0</v>
      </c>
      <c r="BG34" s="26">
        <f t="shared" si="127"/>
        <v>-480</v>
      </c>
      <c r="BH34" s="26">
        <f t="shared" si="127"/>
        <v>0</v>
      </c>
      <c r="BI34" s="26">
        <f t="shared" si="127"/>
        <v>0</v>
      </c>
      <c r="BJ34" s="26">
        <f t="shared" si="127"/>
        <v>0</v>
      </c>
      <c r="BK34" s="26">
        <f t="shared" si="127"/>
        <v>-80</v>
      </c>
      <c r="BL34" s="26">
        <f t="shared" si="127"/>
        <v>0</v>
      </c>
      <c r="BM34" s="26">
        <f t="shared" si="127"/>
        <v>0</v>
      </c>
      <c r="BN34" s="26">
        <f t="shared" si="127"/>
        <v>-80</v>
      </c>
      <c r="BO34" s="26">
        <f t="shared" si="127"/>
        <v>-80</v>
      </c>
      <c r="BP34" s="26">
        <f t="shared" si="127"/>
        <v>0</v>
      </c>
      <c r="BQ34" s="26">
        <f t="shared" ref="BQ34:CP34" si="128">BQ18*BQ9</f>
        <v>-160</v>
      </c>
      <c r="BR34" s="26">
        <f t="shared" si="128"/>
        <v>-80</v>
      </c>
      <c r="BS34" s="26">
        <f t="shared" si="128"/>
        <v>0</v>
      </c>
      <c r="BT34" s="26">
        <f t="shared" si="128"/>
        <v>0</v>
      </c>
      <c r="BU34" s="26">
        <f t="shared" si="128"/>
        <v>0</v>
      </c>
      <c r="BV34" s="26">
        <f t="shared" si="128"/>
        <v>0</v>
      </c>
      <c r="BW34" s="26">
        <f t="shared" si="128"/>
        <v>0</v>
      </c>
      <c r="BX34" s="26">
        <f t="shared" si="128"/>
        <v>-320</v>
      </c>
      <c r="BY34" s="26">
        <f t="shared" si="128"/>
        <v>0</v>
      </c>
      <c r="BZ34" s="26">
        <f t="shared" si="128"/>
        <v>0</v>
      </c>
      <c r="CA34" s="26">
        <f t="shared" si="128"/>
        <v>-160</v>
      </c>
      <c r="CB34" s="26">
        <f t="shared" si="128"/>
        <v>-240</v>
      </c>
      <c r="CC34" s="26">
        <f t="shared" si="128"/>
        <v>-480</v>
      </c>
      <c r="CD34" s="26">
        <f t="shared" si="128"/>
        <v>0</v>
      </c>
      <c r="CE34" s="26">
        <f t="shared" si="128"/>
        <v>0</v>
      </c>
      <c r="CF34" s="26">
        <f t="shared" si="128"/>
        <v>-480</v>
      </c>
      <c r="CG34" s="26">
        <f t="shared" si="128"/>
        <v>0</v>
      </c>
      <c r="CH34" s="26">
        <f t="shared" si="128"/>
        <v>0</v>
      </c>
      <c r="CI34" s="26">
        <f t="shared" si="128"/>
        <v>-160</v>
      </c>
      <c r="CJ34" s="26">
        <f t="shared" si="128"/>
        <v>0</v>
      </c>
      <c r="CK34" s="26">
        <f t="shared" si="128"/>
        <v>0</v>
      </c>
      <c r="CL34" s="26">
        <f t="shared" si="128"/>
        <v>-240</v>
      </c>
      <c r="CM34" s="26">
        <f t="shared" si="128"/>
        <v>0</v>
      </c>
      <c r="CN34" s="26">
        <f t="shared" si="128"/>
        <v>-240</v>
      </c>
      <c r="CO34" s="26">
        <f t="shared" si="128"/>
        <v>-400</v>
      </c>
      <c r="CP34" s="26">
        <f t="shared" si="128"/>
        <v>0</v>
      </c>
    </row>
    <row r="35" spans="2:94" x14ac:dyDescent="0.35">
      <c r="B35" s="18" t="s">
        <v>250</v>
      </c>
      <c r="C35" s="15" t="s">
        <v>251</v>
      </c>
      <c r="D35" s="6"/>
      <c r="E35" s="23">
        <f t="shared" ref="E35:AJ35" si="129">E19*E10</f>
        <v>0</v>
      </c>
      <c r="F35" s="23">
        <f t="shared" si="129"/>
        <v>0</v>
      </c>
      <c r="G35" s="23">
        <f t="shared" si="129"/>
        <v>0</v>
      </c>
      <c r="H35" s="23">
        <f t="shared" si="129"/>
        <v>0</v>
      </c>
      <c r="I35" s="23">
        <f t="shared" si="129"/>
        <v>0</v>
      </c>
      <c r="J35" s="23">
        <f t="shared" si="129"/>
        <v>0</v>
      </c>
      <c r="K35" s="23">
        <f t="shared" si="129"/>
        <v>0</v>
      </c>
      <c r="L35" s="23">
        <f t="shared" si="129"/>
        <v>0</v>
      </c>
      <c r="M35" s="23">
        <f t="shared" si="129"/>
        <v>0</v>
      </c>
      <c r="N35" s="23">
        <f t="shared" si="129"/>
        <v>0</v>
      </c>
      <c r="O35" s="23">
        <f t="shared" si="129"/>
        <v>0</v>
      </c>
      <c r="P35" s="23">
        <f t="shared" si="129"/>
        <v>0</v>
      </c>
      <c r="Q35" s="23">
        <f t="shared" si="129"/>
        <v>0</v>
      </c>
      <c r="R35" s="23">
        <f t="shared" si="129"/>
        <v>0</v>
      </c>
      <c r="S35" s="23">
        <f t="shared" si="129"/>
        <v>0</v>
      </c>
      <c r="T35" s="23">
        <f t="shared" si="129"/>
        <v>0</v>
      </c>
      <c r="U35" s="23">
        <f t="shared" si="129"/>
        <v>0</v>
      </c>
      <c r="V35" s="23">
        <f t="shared" si="129"/>
        <v>0</v>
      </c>
      <c r="W35" s="23">
        <f t="shared" si="129"/>
        <v>0</v>
      </c>
      <c r="X35" s="23">
        <f t="shared" si="129"/>
        <v>0</v>
      </c>
      <c r="Y35" s="23">
        <f t="shared" si="129"/>
        <v>0</v>
      </c>
      <c r="Z35" s="23">
        <f t="shared" si="129"/>
        <v>0</v>
      </c>
      <c r="AA35" s="34">
        <f t="shared" si="129"/>
        <v>0</v>
      </c>
      <c r="AB35" s="34">
        <f t="shared" si="129"/>
        <v>0</v>
      </c>
      <c r="AC35" s="34">
        <f t="shared" si="129"/>
        <v>0</v>
      </c>
      <c r="AD35" s="34">
        <f t="shared" si="129"/>
        <v>0</v>
      </c>
      <c r="AE35" s="34">
        <f t="shared" si="129"/>
        <v>0</v>
      </c>
      <c r="AF35" s="34">
        <f t="shared" si="129"/>
        <v>0</v>
      </c>
      <c r="AG35" s="34">
        <f t="shared" si="129"/>
        <v>0</v>
      </c>
      <c r="AH35" s="34">
        <f t="shared" si="129"/>
        <v>0</v>
      </c>
      <c r="AI35" s="34">
        <f t="shared" si="129"/>
        <v>0</v>
      </c>
      <c r="AJ35" s="34">
        <f t="shared" si="129"/>
        <v>0</v>
      </c>
      <c r="AK35" s="34">
        <f t="shared" ref="AK35:BP35" si="130">AK19*AK10</f>
        <v>0</v>
      </c>
      <c r="AL35" s="34">
        <f t="shared" si="130"/>
        <v>0</v>
      </c>
      <c r="AM35" s="34">
        <f t="shared" si="130"/>
        <v>0</v>
      </c>
      <c r="AN35" s="34">
        <f t="shared" si="130"/>
        <v>0</v>
      </c>
      <c r="AO35" s="34">
        <f t="shared" si="130"/>
        <v>0</v>
      </c>
      <c r="AP35" s="34">
        <f t="shared" si="130"/>
        <v>0</v>
      </c>
      <c r="AQ35" s="34">
        <f t="shared" si="130"/>
        <v>0</v>
      </c>
      <c r="AR35" s="34">
        <f t="shared" si="130"/>
        <v>0</v>
      </c>
      <c r="AS35" s="34">
        <f t="shared" si="130"/>
        <v>0</v>
      </c>
      <c r="AT35" s="34">
        <f t="shared" si="130"/>
        <v>0</v>
      </c>
      <c r="AU35" s="34">
        <f t="shared" si="130"/>
        <v>0</v>
      </c>
      <c r="AV35" s="34">
        <f t="shared" si="130"/>
        <v>0</v>
      </c>
      <c r="AW35" s="26">
        <f t="shared" si="130"/>
        <v>0</v>
      </c>
      <c r="AX35" s="26">
        <f t="shared" si="130"/>
        <v>0</v>
      </c>
      <c r="AY35" s="26">
        <f t="shared" si="130"/>
        <v>0</v>
      </c>
      <c r="AZ35" s="26">
        <f t="shared" si="130"/>
        <v>0</v>
      </c>
      <c r="BA35" s="26">
        <f t="shared" si="130"/>
        <v>0</v>
      </c>
      <c r="BB35" s="26">
        <f t="shared" si="130"/>
        <v>0</v>
      </c>
      <c r="BC35" s="26">
        <f t="shared" si="130"/>
        <v>0</v>
      </c>
      <c r="BD35" s="26">
        <f t="shared" si="130"/>
        <v>0</v>
      </c>
      <c r="BE35" s="26">
        <f t="shared" si="130"/>
        <v>0</v>
      </c>
      <c r="BF35" s="26">
        <f t="shared" si="130"/>
        <v>0</v>
      </c>
      <c r="BG35" s="26">
        <f t="shared" si="130"/>
        <v>-252</v>
      </c>
      <c r="BH35" s="26">
        <f t="shared" si="130"/>
        <v>0</v>
      </c>
      <c r="BI35" s="26">
        <f t="shared" si="130"/>
        <v>0</v>
      </c>
      <c r="BJ35" s="26">
        <f t="shared" si="130"/>
        <v>-420</v>
      </c>
      <c r="BK35" s="26">
        <f t="shared" si="130"/>
        <v>-504</v>
      </c>
      <c r="BL35" s="26">
        <f t="shared" si="130"/>
        <v>0</v>
      </c>
      <c r="BM35" s="26">
        <f t="shared" si="130"/>
        <v>0</v>
      </c>
      <c r="BN35" s="26">
        <f t="shared" si="130"/>
        <v>-588</v>
      </c>
      <c r="BO35" s="26">
        <f t="shared" si="130"/>
        <v>-672</v>
      </c>
      <c r="BP35" s="26">
        <f t="shared" si="130"/>
        <v>-84</v>
      </c>
      <c r="BQ35" s="26">
        <f t="shared" ref="BQ35:CP35" si="131">BQ19*BQ10</f>
        <v>0</v>
      </c>
      <c r="BR35" s="26">
        <f t="shared" si="131"/>
        <v>-84</v>
      </c>
      <c r="BS35" s="26">
        <f t="shared" si="131"/>
        <v>0</v>
      </c>
      <c r="BT35" s="26">
        <f t="shared" si="131"/>
        <v>0</v>
      </c>
      <c r="BU35" s="26">
        <f t="shared" si="131"/>
        <v>0</v>
      </c>
      <c r="BV35" s="26">
        <f t="shared" si="131"/>
        <v>0</v>
      </c>
      <c r="BW35" s="26">
        <f t="shared" si="131"/>
        <v>0</v>
      </c>
      <c r="BX35" s="26">
        <f t="shared" si="131"/>
        <v>-84</v>
      </c>
      <c r="BY35" s="26">
        <f t="shared" si="131"/>
        <v>0</v>
      </c>
      <c r="BZ35" s="26">
        <f t="shared" si="131"/>
        <v>0</v>
      </c>
      <c r="CA35" s="26">
        <f t="shared" si="131"/>
        <v>-252</v>
      </c>
      <c r="CB35" s="26">
        <f t="shared" si="131"/>
        <v>-168</v>
      </c>
      <c r="CC35" s="26">
        <f t="shared" si="131"/>
        <v>-504</v>
      </c>
      <c r="CD35" s="26">
        <f t="shared" si="131"/>
        <v>0</v>
      </c>
      <c r="CE35" s="26">
        <f t="shared" si="131"/>
        <v>0</v>
      </c>
      <c r="CF35" s="26">
        <f t="shared" si="131"/>
        <v>-336</v>
      </c>
      <c r="CG35" s="26">
        <f t="shared" si="131"/>
        <v>0</v>
      </c>
      <c r="CH35" s="26">
        <f t="shared" si="131"/>
        <v>0</v>
      </c>
      <c r="CI35" s="26">
        <f t="shared" si="131"/>
        <v>-588</v>
      </c>
      <c r="CJ35" s="26">
        <f t="shared" si="131"/>
        <v>-336</v>
      </c>
      <c r="CK35" s="26">
        <f t="shared" si="131"/>
        <v>0</v>
      </c>
      <c r="CL35" s="26">
        <f t="shared" si="131"/>
        <v>-84</v>
      </c>
      <c r="CM35" s="26">
        <f t="shared" si="131"/>
        <v>0</v>
      </c>
      <c r="CN35" s="26">
        <f t="shared" si="131"/>
        <v>-84</v>
      </c>
      <c r="CO35" s="26">
        <f t="shared" si="131"/>
        <v>-168</v>
      </c>
      <c r="CP35" s="26">
        <f t="shared" si="131"/>
        <v>0</v>
      </c>
    </row>
    <row r="36" spans="2:94" ht="43.5" x14ac:dyDescent="0.35">
      <c r="B36" s="18" t="s">
        <v>146</v>
      </c>
      <c r="C36" s="15" t="s">
        <v>252</v>
      </c>
      <c r="D36" s="6">
        <f>D21*D6</f>
        <v>0</v>
      </c>
      <c r="E36" s="23">
        <f t="shared" ref="E36:AJ36" si="132">E33+E34+E35</f>
        <v>0</v>
      </c>
      <c r="F36" s="23">
        <f t="shared" si="132"/>
        <v>0</v>
      </c>
      <c r="G36" s="23">
        <f t="shared" si="132"/>
        <v>0</v>
      </c>
      <c r="H36" s="23">
        <f t="shared" si="132"/>
        <v>0</v>
      </c>
      <c r="I36" s="23">
        <f t="shared" si="132"/>
        <v>0</v>
      </c>
      <c r="J36" s="23">
        <f t="shared" si="132"/>
        <v>0</v>
      </c>
      <c r="K36" s="23">
        <f t="shared" si="132"/>
        <v>0</v>
      </c>
      <c r="L36" s="23">
        <f t="shared" si="132"/>
        <v>0</v>
      </c>
      <c r="M36" s="23">
        <f t="shared" si="132"/>
        <v>-300</v>
      </c>
      <c r="N36" s="23">
        <f t="shared" si="132"/>
        <v>0</v>
      </c>
      <c r="O36" s="23">
        <f t="shared" si="132"/>
        <v>-600</v>
      </c>
      <c r="P36" s="23">
        <f t="shared" si="132"/>
        <v>-450</v>
      </c>
      <c r="Q36" s="23">
        <f t="shared" si="132"/>
        <v>-675</v>
      </c>
      <c r="R36" s="23">
        <f t="shared" si="132"/>
        <v>0</v>
      </c>
      <c r="S36" s="23">
        <f t="shared" si="132"/>
        <v>0</v>
      </c>
      <c r="T36" s="23">
        <f t="shared" si="132"/>
        <v>0</v>
      </c>
      <c r="U36" s="23">
        <f t="shared" si="132"/>
        <v>0</v>
      </c>
      <c r="V36" s="23">
        <f t="shared" si="132"/>
        <v>0</v>
      </c>
      <c r="W36" s="23">
        <f t="shared" si="132"/>
        <v>0</v>
      </c>
      <c r="X36" s="23">
        <f t="shared" si="132"/>
        <v>-825</v>
      </c>
      <c r="Y36" s="23">
        <f t="shared" si="132"/>
        <v>0</v>
      </c>
      <c r="Z36" s="23">
        <f t="shared" si="132"/>
        <v>0</v>
      </c>
      <c r="AA36" s="34">
        <f t="shared" si="132"/>
        <v>0</v>
      </c>
      <c r="AB36" s="34">
        <f t="shared" si="132"/>
        <v>0</v>
      </c>
      <c r="AC36" s="34">
        <f t="shared" si="132"/>
        <v>0</v>
      </c>
      <c r="AD36" s="34">
        <f t="shared" si="132"/>
        <v>-630</v>
      </c>
      <c r="AE36" s="34">
        <f t="shared" si="132"/>
        <v>0</v>
      </c>
      <c r="AF36" s="34">
        <f t="shared" si="132"/>
        <v>-865</v>
      </c>
      <c r="AG36" s="34">
        <f t="shared" si="132"/>
        <v>-545</v>
      </c>
      <c r="AH36" s="34">
        <f t="shared" si="132"/>
        <v>0</v>
      </c>
      <c r="AI36" s="34">
        <f t="shared" si="132"/>
        <v>0</v>
      </c>
      <c r="AJ36" s="34">
        <f t="shared" si="132"/>
        <v>-1175</v>
      </c>
      <c r="AK36" s="34">
        <f t="shared" ref="AK36:BP36" si="133">AK33+AK34+AK35</f>
        <v>0</v>
      </c>
      <c r="AL36" s="34">
        <f t="shared" si="133"/>
        <v>0</v>
      </c>
      <c r="AM36" s="34">
        <f t="shared" si="133"/>
        <v>-860</v>
      </c>
      <c r="AN36" s="34">
        <f t="shared" si="133"/>
        <v>0</v>
      </c>
      <c r="AO36" s="34">
        <f t="shared" si="133"/>
        <v>-320</v>
      </c>
      <c r="AP36" s="34">
        <f t="shared" si="133"/>
        <v>-320</v>
      </c>
      <c r="AQ36" s="34">
        <f t="shared" si="133"/>
        <v>-540</v>
      </c>
      <c r="AR36" s="34">
        <f t="shared" si="133"/>
        <v>0</v>
      </c>
      <c r="AS36" s="34">
        <f t="shared" si="133"/>
        <v>0</v>
      </c>
      <c r="AT36" s="34">
        <f t="shared" si="133"/>
        <v>-700</v>
      </c>
      <c r="AU36" s="34">
        <f t="shared" si="133"/>
        <v>-690</v>
      </c>
      <c r="AV36" s="34">
        <f t="shared" si="133"/>
        <v>0</v>
      </c>
      <c r="AW36" s="26">
        <f t="shared" si="133"/>
        <v>0</v>
      </c>
      <c r="AX36" s="26">
        <f t="shared" si="133"/>
        <v>0</v>
      </c>
      <c r="AY36" s="26">
        <f t="shared" si="133"/>
        <v>-865</v>
      </c>
      <c r="AZ36" s="26">
        <f t="shared" si="133"/>
        <v>-320</v>
      </c>
      <c r="BA36" s="26">
        <f t="shared" si="133"/>
        <v>-555</v>
      </c>
      <c r="BB36" s="26">
        <f t="shared" si="133"/>
        <v>0</v>
      </c>
      <c r="BC36" s="26">
        <f t="shared" si="133"/>
        <v>0</v>
      </c>
      <c r="BD36" s="26">
        <f t="shared" si="133"/>
        <v>0</v>
      </c>
      <c r="BE36" s="26">
        <f t="shared" si="133"/>
        <v>0</v>
      </c>
      <c r="BF36" s="26">
        <f t="shared" si="133"/>
        <v>0</v>
      </c>
      <c r="BG36" s="26">
        <f t="shared" si="133"/>
        <v>-732</v>
      </c>
      <c r="BH36" s="26">
        <f t="shared" si="133"/>
        <v>0</v>
      </c>
      <c r="BI36" s="26">
        <f t="shared" si="133"/>
        <v>0</v>
      </c>
      <c r="BJ36" s="26">
        <f t="shared" si="133"/>
        <v>-420</v>
      </c>
      <c r="BK36" s="26">
        <f t="shared" si="133"/>
        <v>-584</v>
      </c>
      <c r="BL36" s="26">
        <f t="shared" si="133"/>
        <v>0</v>
      </c>
      <c r="BM36" s="26">
        <f t="shared" si="133"/>
        <v>0</v>
      </c>
      <c r="BN36" s="26">
        <f t="shared" si="133"/>
        <v>-743</v>
      </c>
      <c r="BO36" s="26">
        <f t="shared" si="133"/>
        <v>-902</v>
      </c>
      <c r="BP36" s="26">
        <f t="shared" si="133"/>
        <v>-159</v>
      </c>
      <c r="BQ36" s="26">
        <f t="shared" ref="BQ36:CP36" si="134">BQ33+BQ34+BQ35</f>
        <v>-160</v>
      </c>
      <c r="BR36" s="26">
        <f t="shared" si="134"/>
        <v>-164</v>
      </c>
      <c r="BS36" s="26">
        <f t="shared" si="134"/>
        <v>0</v>
      </c>
      <c r="BT36" s="26">
        <f t="shared" si="134"/>
        <v>0</v>
      </c>
      <c r="BU36" s="26">
        <f t="shared" si="134"/>
        <v>0</v>
      </c>
      <c r="BV36" s="26">
        <f t="shared" si="134"/>
        <v>0</v>
      </c>
      <c r="BW36" s="26">
        <f t="shared" si="134"/>
        <v>0</v>
      </c>
      <c r="BX36" s="26">
        <f t="shared" si="134"/>
        <v>-479</v>
      </c>
      <c r="BY36" s="26">
        <f t="shared" si="134"/>
        <v>0</v>
      </c>
      <c r="BZ36" s="26">
        <f t="shared" si="134"/>
        <v>0</v>
      </c>
      <c r="CA36" s="26">
        <f t="shared" si="134"/>
        <v>-637</v>
      </c>
      <c r="CB36" s="26">
        <f t="shared" si="134"/>
        <v>-483</v>
      </c>
      <c r="CC36" s="26">
        <f t="shared" si="134"/>
        <v>-984</v>
      </c>
      <c r="CD36" s="26">
        <f t="shared" si="134"/>
        <v>0</v>
      </c>
      <c r="CE36" s="26">
        <f t="shared" si="134"/>
        <v>0</v>
      </c>
      <c r="CF36" s="26">
        <f t="shared" si="134"/>
        <v>-891</v>
      </c>
      <c r="CG36" s="26">
        <f t="shared" si="134"/>
        <v>0</v>
      </c>
      <c r="CH36" s="26">
        <f t="shared" si="134"/>
        <v>0</v>
      </c>
      <c r="CI36" s="26">
        <f t="shared" si="134"/>
        <v>-1048</v>
      </c>
      <c r="CJ36" s="26">
        <f t="shared" si="134"/>
        <v>-561</v>
      </c>
      <c r="CK36" s="26">
        <f t="shared" si="134"/>
        <v>0</v>
      </c>
      <c r="CL36" s="26">
        <f t="shared" si="134"/>
        <v>-324</v>
      </c>
      <c r="CM36" s="26">
        <f t="shared" si="134"/>
        <v>-300</v>
      </c>
      <c r="CN36" s="26">
        <f t="shared" si="134"/>
        <v>-549</v>
      </c>
      <c r="CO36" s="26">
        <f t="shared" si="134"/>
        <v>-643</v>
      </c>
      <c r="CP36" s="26">
        <f t="shared" si="134"/>
        <v>-150</v>
      </c>
    </row>
    <row r="37" spans="2:94" s="30" customFormat="1" x14ac:dyDescent="0.35">
      <c r="B37" s="32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</row>
    <row r="38" spans="2:94" x14ac:dyDescent="0.35">
      <c r="B38" s="6" t="s">
        <v>97</v>
      </c>
      <c r="C38" s="21" t="s">
        <v>130</v>
      </c>
      <c r="D38" s="6">
        <v>0</v>
      </c>
      <c r="E38" s="23">
        <f t="shared" ref="E38:AJ38" si="135">E31+E36</f>
        <v>0</v>
      </c>
      <c r="F38" s="23">
        <f t="shared" si="135"/>
        <v>2925</v>
      </c>
      <c r="G38" s="23">
        <f t="shared" si="135"/>
        <v>0</v>
      </c>
      <c r="H38" s="23">
        <f t="shared" si="135"/>
        <v>0</v>
      </c>
      <c r="I38" s="23">
        <f t="shared" si="135"/>
        <v>0</v>
      </c>
      <c r="J38" s="23">
        <f t="shared" si="135"/>
        <v>3600</v>
      </c>
      <c r="K38" s="23">
        <f t="shared" si="135"/>
        <v>825</v>
      </c>
      <c r="L38" s="23">
        <f t="shared" si="135"/>
        <v>525</v>
      </c>
      <c r="M38" s="23">
        <f t="shared" si="135"/>
        <v>-300</v>
      </c>
      <c r="N38" s="23">
        <f t="shared" si="135"/>
        <v>1650</v>
      </c>
      <c r="O38" s="23">
        <f t="shared" si="135"/>
        <v>675</v>
      </c>
      <c r="P38" s="23">
        <f t="shared" si="135"/>
        <v>-450</v>
      </c>
      <c r="Q38" s="23">
        <f t="shared" si="135"/>
        <v>1050</v>
      </c>
      <c r="R38" s="23">
        <f t="shared" si="135"/>
        <v>1350</v>
      </c>
      <c r="S38" s="23">
        <f t="shared" si="135"/>
        <v>825</v>
      </c>
      <c r="T38" s="23">
        <f t="shared" si="135"/>
        <v>2550</v>
      </c>
      <c r="U38" s="23">
        <f t="shared" si="135"/>
        <v>0</v>
      </c>
      <c r="V38" s="23">
        <f t="shared" si="135"/>
        <v>0</v>
      </c>
      <c r="W38" s="23">
        <f t="shared" si="135"/>
        <v>2400</v>
      </c>
      <c r="X38" s="23">
        <f t="shared" si="135"/>
        <v>2475</v>
      </c>
      <c r="Y38" s="23">
        <f t="shared" si="135"/>
        <v>0</v>
      </c>
      <c r="Z38" s="23">
        <f t="shared" si="135"/>
        <v>0</v>
      </c>
      <c r="AA38" s="34">
        <f t="shared" si="135"/>
        <v>0</v>
      </c>
      <c r="AB38" s="34">
        <f t="shared" si="135"/>
        <v>2240</v>
      </c>
      <c r="AC38" s="34">
        <f t="shared" si="135"/>
        <v>2240</v>
      </c>
      <c r="AD38" s="34">
        <f t="shared" si="135"/>
        <v>-630</v>
      </c>
      <c r="AE38" s="34">
        <f t="shared" si="135"/>
        <v>0</v>
      </c>
      <c r="AF38" s="34">
        <f t="shared" si="135"/>
        <v>-145</v>
      </c>
      <c r="AG38" s="34">
        <f t="shared" si="135"/>
        <v>1775</v>
      </c>
      <c r="AH38" s="34">
        <f t="shared" si="135"/>
        <v>1200</v>
      </c>
      <c r="AI38" s="34">
        <f t="shared" si="135"/>
        <v>960</v>
      </c>
      <c r="AJ38" s="34">
        <f t="shared" si="135"/>
        <v>-215</v>
      </c>
      <c r="AK38" s="34">
        <f t="shared" ref="AK38:BP38" si="136">AK31+AK36</f>
        <v>2640</v>
      </c>
      <c r="AL38" s="34">
        <f t="shared" si="136"/>
        <v>0</v>
      </c>
      <c r="AM38" s="34">
        <f t="shared" si="136"/>
        <v>2260</v>
      </c>
      <c r="AN38" s="34">
        <f t="shared" si="136"/>
        <v>6480</v>
      </c>
      <c r="AO38" s="34">
        <f t="shared" si="136"/>
        <v>2720</v>
      </c>
      <c r="AP38" s="34">
        <f t="shared" si="136"/>
        <v>1360</v>
      </c>
      <c r="AQ38" s="34">
        <f t="shared" si="136"/>
        <v>3300</v>
      </c>
      <c r="AR38" s="34">
        <f t="shared" si="136"/>
        <v>2640</v>
      </c>
      <c r="AS38" s="34">
        <f t="shared" si="136"/>
        <v>4080</v>
      </c>
      <c r="AT38" s="34">
        <f t="shared" si="136"/>
        <v>-700</v>
      </c>
      <c r="AU38" s="34">
        <f t="shared" si="136"/>
        <v>-690</v>
      </c>
      <c r="AV38" s="34">
        <f t="shared" si="136"/>
        <v>880</v>
      </c>
      <c r="AW38" s="26">
        <f t="shared" si="136"/>
        <v>1092</v>
      </c>
      <c r="AX38" s="26">
        <f t="shared" si="136"/>
        <v>0</v>
      </c>
      <c r="AY38" s="26">
        <f t="shared" si="136"/>
        <v>-865</v>
      </c>
      <c r="AZ38" s="26">
        <f t="shared" si="136"/>
        <v>-320</v>
      </c>
      <c r="BA38" s="26">
        <f t="shared" si="136"/>
        <v>-555</v>
      </c>
      <c r="BB38" s="26">
        <f t="shared" si="136"/>
        <v>756</v>
      </c>
      <c r="BC38" s="26">
        <f t="shared" si="136"/>
        <v>1932</v>
      </c>
      <c r="BD38" s="26">
        <f t="shared" si="136"/>
        <v>0</v>
      </c>
      <c r="BE38" s="26">
        <f t="shared" si="136"/>
        <v>0</v>
      </c>
      <c r="BF38" s="26">
        <f t="shared" si="136"/>
        <v>0</v>
      </c>
      <c r="BG38" s="26">
        <f t="shared" si="136"/>
        <v>-732</v>
      </c>
      <c r="BH38" s="26">
        <f t="shared" si="136"/>
        <v>1428</v>
      </c>
      <c r="BI38" s="26">
        <f t="shared" si="136"/>
        <v>924</v>
      </c>
      <c r="BJ38" s="26">
        <f t="shared" si="136"/>
        <v>0</v>
      </c>
      <c r="BK38" s="26">
        <f t="shared" si="136"/>
        <v>-332</v>
      </c>
      <c r="BL38" s="26">
        <f t="shared" si="136"/>
        <v>756</v>
      </c>
      <c r="BM38" s="26">
        <f t="shared" si="136"/>
        <v>0</v>
      </c>
      <c r="BN38" s="26">
        <f t="shared" si="136"/>
        <v>-743</v>
      </c>
      <c r="BO38" s="26">
        <f t="shared" si="136"/>
        <v>-902</v>
      </c>
      <c r="BP38" s="26">
        <f t="shared" si="136"/>
        <v>1017</v>
      </c>
      <c r="BQ38" s="26">
        <f t="shared" ref="BQ38:CP38" si="137">BQ31+BQ36</f>
        <v>932</v>
      </c>
      <c r="BR38" s="26">
        <f t="shared" si="137"/>
        <v>1012</v>
      </c>
      <c r="BS38" s="26">
        <f t="shared" si="137"/>
        <v>168</v>
      </c>
      <c r="BT38" s="26">
        <f t="shared" si="137"/>
        <v>672</v>
      </c>
      <c r="BU38" s="26">
        <f t="shared" si="137"/>
        <v>0</v>
      </c>
      <c r="BV38" s="26">
        <f t="shared" si="137"/>
        <v>0</v>
      </c>
      <c r="BW38" s="26">
        <f t="shared" si="137"/>
        <v>84</v>
      </c>
      <c r="BX38" s="26">
        <f t="shared" si="137"/>
        <v>1033</v>
      </c>
      <c r="BY38" s="26">
        <f t="shared" si="137"/>
        <v>1596</v>
      </c>
      <c r="BZ38" s="26">
        <f t="shared" si="137"/>
        <v>924</v>
      </c>
      <c r="CA38" s="26">
        <f t="shared" si="137"/>
        <v>-637</v>
      </c>
      <c r="CB38" s="26">
        <f t="shared" si="137"/>
        <v>-231</v>
      </c>
      <c r="CC38" s="26">
        <f t="shared" si="137"/>
        <v>-984</v>
      </c>
      <c r="CD38" s="26">
        <f t="shared" si="137"/>
        <v>672</v>
      </c>
      <c r="CE38" s="26">
        <f t="shared" si="137"/>
        <v>1008</v>
      </c>
      <c r="CF38" s="26">
        <f t="shared" si="137"/>
        <v>117</v>
      </c>
      <c r="CG38" s="26">
        <f t="shared" si="137"/>
        <v>588</v>
      </c>
      <c r="CH38" s="26">
        <f t="shared" si="137"/>
        <v>588</v>
      </c>
      <c r="CI38" s="26">
        <f t="shared" si="137"/>
        <v>-1048</v>
      </c>
      <c r="CJ38" s="26">
        <f t="shared" si="137"/>
        <v>-57</v>
      </c>
      <c r="CK38" s="26">
        <f t="shared" si="137"/>
        <v>0</v>
      </c>
      <c r="CL38" s="26">
        <f t="shared" si="137"/>
        <v>12</v>
      </c>
      <c r="CM38" s="26">
        <f t="shared" si="137"/>
        <v>-300</v>
      </c>
      <c r="CN38" s="26">
        <f t="shared" si="137"/>
        <v>123</v>
      </c>
      <c r="CO38" s="26">
        <f t="shared" si="137"/>
        <v>113</v>
      </c>
      <c r="CP38" s="26">
        <f t="shared" si="137"/>
        <v>-150</v>
      </c>
    </row>
    <row r="39" spans="2:94" ht="29" x14ac:dyDescent="0.35">
      <c r="B39" s="18" t="s">
        <v>95</v>
      </c>
      <c r="C39" s="15" t="s">
        <v>122</v>
      </c>
      <c r="D39" s="6">
        <v>0</v>
      </c>
      <c r="E39" s="23">
        <f t="shared" ref="E39:AJ39" si="138">D39+E38</f>
        <v>0</v>
      </c>
      <c r="F39" s="23">
        <f t="shared" si="138"/>
        <v>2925</v>
      </c>
      <c r="G39" s="23">
        <f t="shared" si="138"/>
        <v>2925</v>
      </c>
      <c r="H39" s="23">
        <f t="shared" si="138"/>
        <v>2925</v>
      </c>
      <c r="I39" s="23">
        <f t="shared" si="138"/>
        <v>2925</v>
      </c>
      <c r="J39" s="23">
        <f t="shared" si="138"/>
        <v>6525</v>
      </c>
      <c r="K39" s="23">
        <f t="shared" si="138"/>
        <v>7350</v>
      </c>
      <c r="L39" s="23">
        <f t="shared" si="138"/>
        <v>7875</v>
      </c>
      <c r="M39" s="23">
        <f t="shared" si="138"/>
        <v>7575</v>
      </c>
      <c r="N39" s="23">
        <f t="shared" si="138"/>
        <v>9225</v>
      </c>
      <c r="O39" s="23">
        <f t="shared" si="138"/>
        <v>9900</v>
      </c>
      <c r="P39" s="23">
        <f t="shared" si="138"/>
        <v>9450</v>
      </c>
      <c r="Q39" s="23">
        <f t="shared" si="138"/>
        <v>10500</v>
      </c>
      <c r="R39" s="23">
        <f t="shared" si="138"/>
        <v>11850</v>
      </c>
      <c r="S39" s="23">
        <f t="shared" si="138"/>
        <v>12675</v>
      </c>
      <c r="T39" s="23">
        <f t="shared" si="138"/>
        <v>15225</v>
      </c>
      <c r="U39" s="23">
        <f t="shared" si="138"/>
        <v>15225</v>
      </c>
      <c r="V39" s="23">
        <f t="shared" si="138"/>
        <v>15225</v>
      </c>
      <c r="W39" s="23">
        <f t="shared" si="138"/>
        <v>17625</v>
      </c>
      <c r="X39" s="23">
        <f t="shared" si="138"/>
        <v>20100</v>
      </c>
      <c r="Y39" s="23">
        <f t="shared" si="138"/>
        <v>20100</v>
      </c>
      <c r="Z39" s="23">
        <f t="shared" si="138"/>
        <v>20100</v>
      </c>
      <c r="AA39" s="34">
        <f t="shared" si="138"/>
        <v>20100</v>
      </c>
      <c r="AB39" s="34">
        <f t="shared" si="138"/>
        <v>22340</v>
      </c>
      <c r="AC39" s="34">
        <f t="shared" si="138"/>
        <v>24580</v>
      </c>
      <c r="AD39" s="34">
        <f t="shared" si="138"/>
        <v>23950</v>
      </c>
      <c r="AE39" s="34">
        <f t="shared" si="138"/>
        <v>23950</v>
      </c>
      <c r="AF39" s="34">
        <f t="shared" si="138"/>
        <v>23805</v>
      </c>
      <c r="AG39" s="34">
        <f t="shared" si="138"/>
        <v>25580</v>
      </c>
      <c r="AH39" s="34">
        <f t="shared" si="138"/>
        <v>26780</v>
      </c>
      <c r="AI39" s="34">
        <f t="shared" si="138"/>
        <v>27740</v>
      </c>
      <c r="AJ39" s="34">
        <f t="shared" si="138"/>
        <v>27525</v>
      </c>
      <c r="AK39" s="34">
        <f t="shared" ref="AK39:BP39" si="139">AJ39+AK38</f>
        <v>30165</v>
      </c>
      <c r="AL39" s="34">
        <f t="shared" si="139"/>
        <v>30165</v>
      </c>
      <c r="AM39" s="34">
        <f t="shared" si="139"/>
        <v>32425</v>
      </c>
      <c r="AN39" s="34">
        <f t="shared" si="139"/>
        <v>38905</v>
      </c>
      <c r="AO39" s="34">
        <f t="shared" si="139"/>
        <v>41625</v>
      </c>
      <c r="AP39" s="34">
        <f t="shared" si="139"/>
        <v>42985</v>
      </c>
      <c r="AQ39" s="34">
        <f t="shared" si="139"/>
        <v>46285</v>
      </c>
      <c r="AR39" s="34">
        <f t="shared" si="139"/>
        <v>48925</v>
      </c>
      <c r="AS39" s="34">
        <f t="shared" si="139"/>
        <v>53005</v>
      </c>
      <c r="AT39" s="34">
        <f t="shared" si="139"/>
        <v>52305</v>
      </c>
      <c r="AU39" s="34">
        <f t="shared" si="139"/>
        <v>51615</v>
      </c>
      <c r="AV39" s="34">
        <f t="shared" si="139"/>
        <v>52495</v>
      </c>
      <c r="AW39" s="26">
        <f t="shared" si="139"/>
        <v>53587</v>
      </c>
      <c r="AX39" s="26">
        <f t="shared" si="139"/>
        <v>53587</v>
      </c>
      <c r="AY39" s="26">
        <f t="shared" si="139"/>
        <v>52722</v>
      </c>
      <c r="AZ39" s="26">
        <f t="shared" si="139"/>
        <v>52402</v>
      </c>
      <c r="BA39" s="26">
        <f t="shared" si="139"/>
        <v>51847</v>
      </c>
      <c r="BB39" s="26">
        <f t="shared" si="139"/>
        <v>52603</v>
      </c>
      <c r="BC39" s="26">
        <f t="shared" si="139"/>
        <v>54535</v>
      </c>
      <c r="BD39" s="26">
        <f t="shared" si="139"/>
        <v>54535</v>
      </c>
      <c r="BE39" s="26">
        <f t="shared" si="139"/>
        <v>54535</v>
      </c>
      <c r="BF39" s="26">
        <f t="shared" si="139"/>
        <v>54535</v>
      </c>
      <c r="BG39" s="26">
        <f t="shared" si="139"/>
        <v>53803</v>
      </c>
      <c r="BH39" s="26">
        <f t="shared" si="139"/>
        <v>55231</v>
      </c>
      <c r="BI39" s="26">
        <f t="shared" si="139"/>
        <v>56155</v>
      </c>
      <c r="BJ39" s="26">
        <f t="shared" si="139"/>
        <v>56155</v>
      </c>
      <c r="BK39" s="26">
        <f t="shared" si="139"/>
        <v>55823</v>
      </c>
      <c r="BL39" s="26">
        <f t="shared" si="139"/>
        <v>56579</v>
      </c>
      <c r="BM39" s="26">
        <f t="shared" si="139"/>
        <v>56579</v>
      </c>
      <c r="BN39" s="26">
        <f t="shared" si="139"/>
        <v>55836</v>
      </c>
      <c r="BO39" s="26">
        <f t="shared" si="139"/>
        <v>54934</v>
      </c>
      <c r="BP39" s="26">
        <f t="shared" si="139"/>
        <v>55951</v>
      </c>
      <c r="BQ39" s="26">
        <f t="shared" ref="BQ39:CP39" si="140">BP39+BQ38</f>
        <v>56883</v>
      </c>
      <c r="BR39" s="26">
        <f t="shared" si="140"/>
        <v>57895</v>
      </c>
      <c r="BS39" s="26">
        <f t="shared" si="140"/>
        <v>58063</v>
      </c>
      <c r="BT39" s="26">
        <f t="shared" si="140"/>
        <v>58735</v>
      </c>
      <c r="BU39" s="26">
        <f t="shared" si="140"/>
        <v>58735</v>
      </c>
      <c r="BV39" s="26">
        <f t="shared" si="140"/>
        <v>58735</v>
      </c>
      <c r="BW39" s="26">
        <f t="shared" si="140"/>
        <v>58819</v>
      </c>
      <c r="BX39" s="26">
        <f t="shared" si="140"/>
        <v>59852</v>
      </c>
      <c r="BY39" s="26">
        <f t="shared" si="140"/>
        <v>61448</v>
      </c>
      <c r="BZ39" s="26">
        <f t="shared" si="140"/>
        <v>62372</v>
      </c>
      <c r="CA39" s="26">
        <f t="shared" si="140"/>
        <v>61735</v>
      </c>
      <c r="CB39" s="26">
        <f t="shared" si="140"/>
        <v>61504</v>
      </c>
      <c r="CC39" s="26">
        <f t="shared" si="140"/>
        <v>60520</v>
      </c>
      <c r="CD39" s="26">
        <f t="shared" si="140"/>
        <v>61192</v>
      </c>
      <c r="CE39" s="26">
        <f t="shared" si="140"/>
        <v>62200</v>
      </c>
      <c r="CF39" s="26">
        <f t="shared" si="140"/>
        <v>62317</v>
      </c>
      <c r="CG39" s="26">
        <f t="shared" si="140"/>
        <v>62905</v>
      </c>
      <c r="CH39" s="26">
        <f t="shared" si="140"/>
        <v>63493</v>
      </c>
      <c r="CI39" s="26">
        <f t="shared" si="140"/>
        <v>62445</v>
      </c>
      <c r="CJ39" s="26">
        <f t="shared" si="140"/>
        <v>62388</v>
      </c>
      <c r="CK39" s="26">
        <f t="shared" si="140"/>
        <v>62388</v>
      </c>
      <c r="CL39" s="26">
        <f t="shared" si="140"/>
        <v>62400</v>
      </c>
      <c r="CM39" s="26">
        <f t="shared" si="140"/>
        <v>62100</v>
      </c>
      <c r="CN39" s="26">
        <f t="shared" si="140"/>
        <v>62223</v>
      </c>
      <c r="CO39" s="26">
        <f t="shared" si="140"/>
        <v>62336</v>
      </c>
      <c r="CP39" s="26">
        <f t="shared" si="140"/>
        <v>62186</v>
      </c>
    </row>
    <row r="40" spans="2:94" x14ac:dyDescent="0.35">
      <c r="B40" s="6" t="s">
        <v>96</v>
      </c>
      <c r="C40" s="15" t="s">
        <v>116</v>
      </c>
      <c r="D40" s="6">
        <f t="shared" ref="D40:AI40" si="141">D39*12</f>
        <v>0</v>
      </c>
      <c r="E40" s="23">
        <f t="shared" si="141"/>
        <v>0</v>
      </c>
      <c r="F40" s="23">
        <f t="shared" si="141"/>
        <v>35100</v>
      </c>
      <c r="G40" s="23">
        <f t="shared" si="141"/>
        <v>35100</v>
      </c>
      <c r="H40" s="23">
        <f t="shared" si="141"/>
        <v>35100</v>
      </c>
      <c r="I40" s="23">
        <f t="shared" si="141"/>
        <v>35100</v>
      </c>
      <c r="J40" s="23">
        <f t="shared" si="141"/>
        <v>78300</v>
      </c>
      <c r="K40" s="23">
        <f t="shared" si="141"/>
        <v>88200</v>
      </c>
      <c r="L40" s="23">
        <f t="shared" si="141"/>
        <v>94500</v>
      </c>
      <c r="M40" s="23">
        <f t="shared" si="141"/>
        <v>90900</v>
      </c>
      <c r="N40" s="23">
        <f t="shared" si="141"/>
        <v>110700</v>
      </c>
      <c r="O40" s="23">
        <f t="shared" si="141"/>
        <v>118800</v>
      </c>
      <c r="P40" s="23">
        <f t="shared" si="141"/>
        <v>113400</v>
      </c>
      <c r="Q40" s="23">
        <f t="shared" si="141"/>
        <v>126000</v>
      </c>
      <c r="R40" s="23">
        <f t="shared" si="141"/>
        <v>142200</v>
      </c>
      <c r="S40" s="23">
        <f t="shared" si="141"/>
        <v>152100</v>
      </c>
      <c r="T40" s="23">
        <f t="shared" si="141"/>
        <v>182700</v>
      </c>
      <c r="U40" s="23">
        <f t="shared" si="141"/>
        <v>182700</v>
      </c>
      <c r="V40" s="23">
        <f t="shared" si="141"/>
        <v>182700</v>
      </c>
      <c r="W40" s="23">
        <f t="shared" si="141"/>
        <v>211500</v>
      </c>
      <c r="X40" s="23">
        <f t="shared" si="141"/>
        <v>241200</v>
      </c>
      <c r="Y40" s="23">
        <f t="shared" si="141"/>
        <v>241200</v>
      </c>
      <c r="Z40" s="23">
        <f t="shared" si="141"/>
        <v>241200</v>
      </c>
      <c r="AA40" s="34">
        <f t="shared" si="141"/>
        <v>241200</v>
      </c>
      <c r="AB40" s="34">
        <f t="shared" si="141"/>
        <v>268080</v>
      </c>
      <c r="AC40" s="34">
        <f t="shared" si="141"/>
        <v>294960</v>
      </c>
      <c r="AD40" s="34">
        <f t="shared" si="141"/>
        <v>287400</v>
      </c>
      <c r="AE40" s="34">
        <f t="shared" si="141"/>
        <v>287400</v>
      </c>
      <c r="AF40" s="34">
        <f t="shared" si="141"/>
        <v>285660</v>
      </c>
      <c r="AG40" s="34">
        <f t="shared" si="141"/>
        <v>306960</v>
      </c>
      <c r="AH40" s="34">
        <f t="shared" si="141"/>
        <v>321360</v>
      </c>
      <c r="AI40" s="34">
        <f t="shared" si="141"/>
        <v>332880</v>
      </c>
      <c r="AJ40" s="34">
        <f t="shared" ref="AJ40:BO40" si="142">AJ39*12</f>
        <v>330300</v>
      </c>
      <c r="AK40" s="34">
        <f t="shared" si="142"/>
        <v>361980</v>
      </c>
      <c r="AL40" s="34">
        <f t="shared" si="142"/>
        <v>361980</v>
      </c>
      <c r="AM40" s="34">
        <f t="shared" si="142"/>
        <v>389100</v>
      </c>
      <c r="AN40" s="34">
        <f t="shared" si="142"/>
        <v>466860</v>
      </c>
      <c r="AO40" s="34">
        <f t="shared" si="142"/>
        <v>499500</v>
      </c>
      <c r="AP40" s="34">
        <f t="shared" si="142"/>
        <v>515820</v>
      </c>
      <c r="AQ40" s="34">
        <f t="shared" si="142"/>
        <v>555420</v>
      </c>
      <c r="AR40" s="34">
        <f t="shared" si="142"/>
        <v>587100</v>
      </c>
      <c r="AS40" s="34">
        <f t="shared" si="142"/>
        <v>636060</v>
      </c>
      <c r="AT40" s="34">
        <f t="shared" si="142"/>
        <v>627660</v>
      </c>
      <c r="AU40" s="34">
        <f t="shared" si="142"/>
        <v>619380</v>
      </c>
      <c r="AV40" s="34">
        <f t="shared" si="142"/>
        <v>629940</v>
      </c>
      <c r="AW40" s="26">
        <f t="shared" si="142"/>
        <v>643044</v>
      </c>
      <c r="AX40" s="26">
        <f t="shared" si="142"/>
        <v>643044</v>
      </c>
      <c r="AY40" s="26">
        <f t="shared" si="142"/>
        <v>632664</v>
      </c>
      <c r="AZ40" s="26">
        <f t="shared" si="142"/>
        <v>628824</v>
      </c>
      <c r="BA40" s="26">
        <f t="shared" si="142"/>
        <v>622164</v>
      </c>
      <c r="BB40" s="26">
        <f t="shared" si="142"/>
        <v>631236</v>
      </c>
      <c r="BC40" s="26">
        <f t="shared" si="142"/>
        <v>654420</v>
      </c>
      <c r="BD40" s="26">
        <f t="shared" si="142"/>
        <v>654420</v>
      </c>
      <c r="BE40" s="26">
        <f t="shared" si="142"/>
        <v>654420</v>
      </c>
      <c r="BF40" s="26">
        <f t="shared" si="142"/>
        <v>654420</v>
      </c>
      <c r="BG40" s="26">
        <f t="shared" si="142"/>
        <v>645636</v>
      </c>
      <c r="BH40" s="26">
        <f t="shared" si="142"/>
        <v>662772</v>
      </c>
      <c r="BI40" s="26">
        <f t="shared" si="142"/>
        <v>673860</v>
      </c>
      <c r="BJ40" s="26">
        <f t="shared" si="142"/>
        <v>673860</v>
      </c>
      <c r="BK40" s="26">
        <f t="shared" si="142"/>
        <v>669876</v>
      </c>
      <c r="BL40" s="26">
        <f t="shared" si="142"/>
        <v>678948</v>
      </c>
      <c r="BM40" s="26">
        <f t="shared" si="142"/>
        <v>678948</v>
      </c>
      <c r="BN40" s="26">
        <f t="shared" si="142"/>
        <v>670032</v>
      </c>
      <c r="BO40" s="26">
        <f t="shared" si="142"/>
        <v>659208</v>
      </c>
      <c r="BP40" s="26">
        <f t="shared" ref="BP40:CP40" si="143">BP39*12</f>
        <v>671412</v>
      </c>
      <c r="BQ40" s="26">
        <f t="shared" si="143"/>
        <v>682596</v>
      </c>
      <c r="BR40" s="26">
        <f t="shared" si="143"/>
        <v>694740</v>
      </c>
      <c r="BS40" s="26">
        <f t="shared" si="143"/>
        <v>696756</v>
      </c>
      <c r="BT40" s="26">
        <f t="shared" si="143"/>
        <v>704820</v>
      </c>
      <c r="BU40" s="26">
        <f t="shared" si="143"/>
        <v>704820</v>
      </c>
      <c r="BV40" s="26">
        <f t="shared" si="143"/>
        <v>704820</v>
      </c>
      <c r="BW40" s="26">
        <f t="shared" si="143"/>
        <v>705828</v>
      </c>
      <c r="BX40" s="26">
        <f t="shared" si="143"/>
        <v>718224</v>
      </c>
      <c r="BY40" s="26">
        <f t="shared" si="143"/>
        <v>737376</v>
      </c>
      <c r="BZ40" s="26">
        <f t="shared" si="143"/>
        <v>748464</v>
      </c>
      <c r="CA40" s="26">
        <f t="shared" si="143"/>
        <v>740820</v>
      </c>
      <c r="CB40" s="26">
        <f t="shared" si="143"/>
        <v>738048</v>
      </c>
      <c r="CC40" s="26">
        <f t="shared" si="143"/>
        <v>726240</v>
      </c>
      <c r="CD40" s="26">
        <f t="shared" si="143"/>
        <v>734304</v>
      </c>
      <c r="CE40" s="26">
        <f t="shared" si="143"/>
        <v>746400</v>
      </c>
      <c r="CF40" s="26">
        <f t="shared" si="143"/>
        <v>747804</v>
      </c>
      <c r="CG40" s="26">
        <f t="shared" si="143"/>
        <v>754860</v>
      </c>
      <c r="CH40" s="26">
        <f t="shared" si="143"/>
        <v>761916</v>
      </c>
      <c r="CI40" s="26">
        <f t="shared" si="143"/>
        <v>749340</v>
      </c>
      <c r="CJ40" s="26">
        <f t="shared" si="143"/>
        <v>748656</v>
      </c>
      <c r="CK40" s="26">
        <f t="shared" si="143"/>
        <v>748656</v>
      </c>
      <c r="CL40" s="26">
        <f t="shared" si="143"/>
        <v>748800</v>
      </c>
      <c r="CM40" s="26">
        <f t="shared" si="143"/>
        <v>745200</v>
      </c>
      <c r="CN40" s="26">
        <f t="shared" si="143"/>
        <v>746676</v>
      </c>
      <c r="CO40" s="26">
        <f t="shared" si="143"/>
        <v>748032</v>
      </c>
      <c r="CP40" s="26">
        <f t="shared" si="143"/>
        <v>746232</v>
      </c>
    </row>
    <row r="41" spans="2:94" s="30" customFormat="1" x14ac:dyDescent="0.35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</row>
    <row r="42" spans="2:94" x14ac:dyDescent="0.35">
      <c r="B42" s="16" t="s">
        <v>98</v>
      </c>
      <c r="C42" s="15" t="s">
        <v>137</v>
      </c>
      <c r="D42" s="17">
        <v>0</v>
      </c>
      <c r="E42" s="25">
        <f t="shared" ref="E42:AJ42" si="144">IF(D39&lt;&gt;0,-(E36/D39),0)</f>
        <v>0</v>
      </c>
      <c r="F42" s="25">
        <f t="shared" si="144"/>
        <v>0</v>
      </c>
      <c r="G42" s="25">
        <f t="shared" si="144"/>
        <v>0</v>
      </c>
      <c r="H42" s="25">
        <f t="shared" si="144"/>
        <v>0</v>
      </c>
      <c r="I42" s="25">
        <f t="shared" si="144"/>
        <v>0</v>
      </c>
      <c r="J42" s="25">
        <f t="shared" si="144"/>
        <v>0</v>
      </c>
      <c r="K42" s="25">
        <f t="shared" si="144"/>
        <v>0</v>
      </c>
      <c r="L42" s="25">
        <f t="shared" si="144"/>
        <v>0</v>
      </c>
      <c r="M42" s="25">
        <f t="shared" si="144"/>
        <v>3.8095238095238099E-2</v>
      </c>
      <c r="N42" s="25">
        <f t="shared" si="144"/>
        <v>0</v>
      </c>
      <c r="O42" s="25">
        <f t="shared" si="144"/>
        <v>6.5040650406504072E-2</v>
      </c>
      <c r="P42" s="25">
        <f t="shared" si="144"/>
        <v>4.5454545454545456E-2</v>
      </c>
      <c r="Q42" s="25">
        <f t="shared" si="144"/>
        <v>7.1428571428571425E-2</v>
      </c>
      <c r="R42" s="25">
        <f t="shared" si="144"/>
        <v>0</v>
      </c>
      <c r="S42" s="25">
        <f t="shared" si="144"/>
        <v>0</v>
      </c>
      <c r="T42" s="25">
        <f t="shared" si="144"/>
        <v>0</v>
      </c>
      <c r="U42" s="25">
        <f t="shared" si="144"/>
        <v>0</v>
      </c>
      <c r="V42" s="25">
        <f t="shared" si="144"/>
        <v>0</v>
      </c>
      <c r="W42" s="25">
        <f t="shared" si="144"/>
        <v>0</v>
      </c>
      <c r="X42" s="25">
        <f t="shared" si="144"/>
        <v>4.6808510638297871E-2</v>
      </c>
      <c r="Y42" s="25">
        <f t="shared" si="144"/>
        <v>0</v>
      </c>
      <c r="Z42" s="25">
        <f t="shared" si="144"/>
        <v>0</v>
      </c>
      <c r="AA42" s="36">
        <f t="shared" si="144"/>
        <v>0</v>
      </c>
      <c r="AB42" s="36">
        <f t="shared" si="144"/>
        <v>0</v>
      </c>
      <c r="AC42" s="36">
        <f t="shared" si="144"/>
        <v>0</v>
      </c>
      <c r="AD42" s="36">
        <f t="shared" si="144"/>
        <v>2.5630593978844589E-2</v>
      </c>
      <c r="AE42" s="36">
        <f t="shared" si="144"/>
        <v>0</v>
      </c>
      <c r="AF42" s="36">
        <f t="shared" si="144"/>
        <v>3.6116910229645097E-2</v>
      </c>
      <c r="AG42" s="36">
        <f t="shared" si="144"/>
        <v>2.2894349926486032E-2</v>
      </c>
      <c r="AH42" s="36">
        <f t="shared" si="144"/>
        <v>0</v>
      </c>
      <c r="AI42" s="36">
        <f t="shared" si="144"/>
        <v>0</v>
      </c>
      <c r="AJ42" s="36">
        <f t="shared" si="144"/>
        <v>4.2357606344628693E-2</v>
      </c>
      <c r="AK42" s="36">
        <f t="shared" ref="AK42:BP42" si="145">IF(AJ39&lt;&gt;0,-(AK36/AJ39),0)</f>
        <v>0</v>
      </c>
      <c r="AL42" s="36">
        <f t="shared" si="145"/>
        <v>0</v>
      </c>
      <c r="AM42" s="36">
        <f t="shared" si="145"/>
        <v>2.8509862423338306E-2</v>
      </c>
      <c r="AN42" s="36">
        <f t="shared" si="145"/>
        <v>0</v>
      </c>
      <c r="AO42" s="36">
        <f t="shared" si="145"/>
        <v>8.2251638606862867E-3</v>
      </c>
      <c r="AP42" s="36">
        <f t="shared" si="145"/>
        <v>7.6876876876876875E-3</v>
      </c>
      <c r="AQ42" s="36">
        <f t="shared" si="145"/>
        <v>1.2562521809933698E-2</v>
      </c>
      <c r="AR42" s="36">
        <f t="shared" si="145"/>
        <v>0</v>
      </c>
      <c r="AS42" s="36">
        <f t="shared" si="145"/>
        <v>0</v>
      </c>
      <c r="AT42" s="36">
        <f t="shared" si="145"/>
        <v>1.3206301292330911E-2</v>
      </c>
      <c r="AU42" s="36">
        <f t="shared" si="145"/>
        <v>1.3191855463148839E-2</v>
      </c>
      <c r="AV42" s="36">
        <f t="shared" si="145"/>
        <v>0</v>
      </c>
      <c r="AW42" s="28">
        <f t="shared" si="145"/>
        <v>0</v>
      </c>
      <c r="AX42" s="28">
        <f t="shared" si="145"/>
        <v>0</v>
      </c>
      <c r="AY42" s="28">
        <f t="shared" si="145"/>
        <v>1.6141974732677703E-2</v>
      </c>
      <c r="AZ42" s="28">
        <f t="shared" si="145"/>
        <v>6.0695724744888281E-3</v>
      </c>
      <c r="BA42" s="28">
        <f t="shared" si="145"/>
        <v>1.0591198809205756E-2</v>
      </c>
      <c r="BB42" s="28">
        <f t="shared" si="145"/>
        <v>0</v>
      </c>
      <c r="BC42" s="28">
        <f t="shared" si="145"/>
        <v>0</v>
      </c>
      <c r="BD42" s="28">
        <f t="shared" si="145"/>
        <v>0</v>
      </c>
      <c r="BE42" s="28">
        <f t="shared" si="145"/>
        <v>0</v>
      </c>
      <c r="BF42" s="28">
        <f t="shared" si="145"/>
        <v>0</v>
      </c>
      <c r="BG42" s="28">
        <f t="shared" si="145"/>
        <v>1.3422572659759787E-2</v>
      </c>
      <c r="BH42" s="28">
        <f t="shared" si="145"/>
        <v>0</v>
      </c>
      <c r="BI42" s="28">
        <f t="shared" si="145"/>
        <v>0</v>
      </c>
      <c r="BJ42" s="28">
        <f t="shared" si="145"/>
        <v>7.4792983705814263E-3</v>
      </c>
      <c r="BK42" s="28">
        <f t="shared" si="145"/>
        <v>1.039978630576084E-2</v>
      </c>
      <c r="BL42" s="28">
        <f t="shared" si="145"/>
        <v>0</v>
      </c>
      <c r="BM42" s="28">
        <f t="shared" si="145"/>
        <v>0</v>
      </c>
      <c r="BN42" s="28">
        <f t="shared" si="145"/>
        <v>1.313208080736669E-2</v>
      </c>
      <c r="BO42" s="28">
        <f t="shared" si="145"/>
        <v>1.615445232466509E-2</v>
      </c>
      <c r="BP42" s="28">
        <f t="shared" si="145"/>
        <v>2.8943823497287655E-3</v>
      </c>
      <c r="BQ42" s="28">
        <f t="shared" ref="BQ42:CP42" si="146">IF(BP39&lt;&gt;0,-(BQ36/BP39),0)</f>
        <v>2.859645046558596E-3</v>
      </c>
      <c r="BR42" s="28">
        <f t="shared" si="146"/>
        <v>2.8831109470316262E-3</v>
      </c>
      <c r="BS42" s="28">
        <f t="shared" si="146"/>
        <v>0</v>
      </c>
      <c r="BT42" s="28">
        <f t="shared" si="146"/>
        <v>0</v>
      </c>
      <c r="BU42" s="28">
        <f t="shared" si="146"/>
        <v>0</v>
      </c>
      <c r="BV42" s="28">
        <f t="shared" si="146"/>
        <v>0</v>
      </c>
      <c r="BW42" s="28">
        <f t="shared" si="146"/>
        <v>0</v>
      </c>
      <c r="BX42" s="28">
        <f t="shared" si="146"/>
        <v>8.1436270592835647E-3</v>
      </c>
      <c r="BY42" s="28">
        <f t="shared" si="146"/>
        <v>0</v>
      </c>
      <c r="BZ42" s="28">
        <f t="shared" si="146"/>
        <v>0</v>
      </c>
      <c r="CA42" s="28">
        <f t="shared" si="146"/>
        <v>1.0212916052074649E-2</v>
      </c>
      <c r="CB42" s="28">
        <f t="shared" si="146"/>
        <v>7.8237628573742616E-3</v>
      </c>
      <c r="CC42" s="28">
        <f t="shared" si="146"/>
        <v>1.5998959417273674E-2</v>
      </c>
      <c r="CD42" s="28">
        <f t="shared" si="146"/>
        <v>0</v>
      </c>
      <c r="CE42" s="28">
        <f t="shared" si="146"/>
        <v>0</v>
      </c>
      <c r="CF42" s="28">
        <f t="shared" si="146"/>
        <v>1.4324758842443729E-2</v>
      </c>
      <c r="CG42" s="28">
        <f t="shared" si="146"/>
        <v>0</v>
      </c>
      <c r="CH42" s="28">
        <f t="shared" si="146"/>
        <v>0</v>
      </c>
      <c r="CI42" s="28">
        <f t="shared" si="146"/>
        <v>1.6505756540091034E-2</v>
      </c>
      <c r="CJ42" s="28">
        <f t="shared" si="146"/>
        <v>8.9839058371366798E-3</v>
      </c>
      <c r="CK42" s="28">
        <f t="shared" si="146"/>
        <v>0</v>
      </c>
      <c r="CL42" s="28">
        <f t="shared" si="146"/>
        <v>5.1933064050779E-3</v>
      </c>
      <c r="CM42" s="28">
        <f t="shared" si="146"/>
        <v>4.807692307692308E-3</v>
      </c>
      <c r="CN42" s="28">
        <f t="shared" si="146"/>
        <v>8.8405797101449267E-3</v>
      </c>
      <c r="CO42" s="28">
        <f t="shared" si="146"/>
        <v>1.0333799398936085E-2</v>
      </c>
      <c r="CP42" s="28">
        <f t="shared" si="146"/>
        <v>2.4063141683778235E-3</v>
      </c>
    </row>
    <row r="43" spans="2:94" x14ac:dyDescent="0.35">
      <c r="B43" s="6" t="s">
        <v>99</v>
      </c>
      <c r="C43" s="15" t="s">
        <v>262</v>
      </c>
      <c r="D43" s="6">
        <v>0</v>
      </c>
      <c r="E43" s="24">
        <f t="shared" ref="E43:AJ43" si="147">IF(E30&lt;&gt;0,-E36/E30,0)</f>
        <v>0</v>
      </c>
      <c r="F43" s="24">
        <f t="shared" si="147"/>
        <v>0</v>
      </c>
      <c r="G43" s="24">
        <f t="shared" si="147"/>
        <v>0</v>
      </c>
      <c r="H43" s="24">
        <f t="shared" si="147"/>
        <v>0</v>
      </c>
      <c r="I43" s="24">
        <f t="shared" si="147"/>
        <v>0</v>
      </c>
      <c r="J43" s="24">
        <f t="shared" si="147"/>
        <v>0</v>
      </c>
      <c r="K43" s="24">
        <f t="shared" si="147"/>
        <v>0</v>
      </c>
      <c r="L43" s="24">
        <f t="shared" si="147"/>
        <v>0</v>
      </c>
      <c r="M43" s="24">
        <f t="shared" si="147"/>
        <v>3.8095238095238099E-2</v>
      </c>
      <c r="N43" s="24">
        <f t="shared" si="147"/>
        <v>0</v>
      </c>
      <c r="O43" s="24">
        <f t="shared" si="147"/>
        <v>6.5040650406504072E-2</v>
      </c>
      <c r="P43" s="24">
        <f t="shared" si="147"/>
        <v>4.5454545454545456E-2</v>
      </c>
      <c r="Q43" s="24">
        <f t="shared" si="147"/>
        <v>7.1428571428571425E-2</v>
      </c>
      <c r="R43" s="24">
        <f t="shared" si="147"/>
        <v>0</v>
      </c>
      <c r="S43" s="24">
        <f t="shared" si="147"/>
        <v>0</v>
      </c>
      <c r="T43" s="24">
        <f t="shared" si="147"/>
        <v>0</v>
      </c>
      <c r="U43" s="24">
        <f t="shared" si="147"/>
        <v>0</v>
      </c>
      <c r="V43" s="24">
        <f t="shared" si="147"/>
        <v>0</v>
      </c>
      <c r="W43" s="24">
        <f t="shared" si="147"/>
        <v>0</v>
      </c>
      <c r="X43" s="24">
        <f t="shared" si="147"/>
        <v>4.6808510638297871E-2</v>
      </c>
      <c r="Y43" s="24">
        <f t="shared" si="147"/>
        <v>0</v>
      </c>
      <c r="Z43" s="24">
        <f t="shared" si="147"/>
        <v>0</v>
      </c>
      <c r="AA43" s="35">
        <f t="shared" si="147"/>
        <v>0</v>
      </c>
      <c r="AB43" s="35">
        <f t="shared" si="147"/>
        <v>0</v>
      </c>
      <c r="AC43" s="35">
        <f t="shared" si="147"/>
        <v>0</v>
      </c>
      <c r="AD43" s="35">
        <f t="shared" si="147"/>
        <v>2.5630593978844589E-2</v>
      </c>
      <c r="AE43" s="35">
        <f t="shared" si="147"/>
        <v>0</v>
      </c>
      <c r="AF43" s="35">
        <f t="shared" si="147"/>
        <v>3.6116910229645097E-2</v>
      </c>
      <c r="AG43" s="35">
        <f t="shared" si="147"/>
        <v>2.2894349926486032E-2</v>
      </c>
      <c r="AH43" s="35">
        <f t="shared" si="147"/>
        <v>0</v>
      </c>
      <c r="AI43" s="35">
        <f t="shared" si="147"/>
        <v>0</v>
      </c>
      <c r="AJ43" s="35">
        <f t="shared" si="147"/>
        <v>4.2357606344628693E-2</v>
      </c>
      <c r="AK43" s="35">
        <f t="shared" ref="AK43:BP43" si="148">IF(AK30&lt;&gt;0,-AK36/AK30,0)</f>
        <v>0</v>
      </c>
      <c r="AL43" s="35">
        <f t="shared" si="148"/>
        <v>0</v>
      </c>
      <c r="AM43" s="35">
        <f t="shared" si="148"/>
        <v>2.8509862423338306E-2</v>
      </c>
      <c r="AN43" s="35">
        <f t="shared" si="148"/>
        <v>0</v>
      </c>
      <c r="AO43" s="35">
        <f t="shared" si="148"/>
        <v>8.2251638606862867E-3</v>
      </c>
      <c r="AP43" s="35">
        <f t="shared" si="148"/>
        <v>7.6876876876876875E-3</v>
      </c>
      <c r="AQ43" s="35">
        <f t="shared" si="148"/>
        <v>1.2562521809933698E-2</v>
      </c>
      <c r="AR43" s="35">
        <f t="shared" si="148"/>
        <v>0</v>
      </c>
      <c r="AS43" s="35">
        <f t="shared" si="148"/>
        <v>0</v>
      </c>
      <c r="AT43" s="35">
        <f t="shared" si="148"/>
        <v>1.3206301292330911E-2</v>
      </c>
      <c r="AU43" s="35">
        <f t="shared" si="148"/>
        <v>1.3191855463148839E-2</v>
      </c>
      <c r="AV43" s="35">
        <f t="shared" si="148"/>
        <v>0</v>
      </c>
      <c r="AW43" s="27">
        <f t="shared" si="148"/>
        <v>0</v>
      </c>
      <c r="AX43" s="27">
        <f t="shared" si="148"/>
        <v>0</v>
      </c>
      <c r="AY43" s="27">
        <f t="shared" si="148"/>
        <v>1.6141974732677703E-2</v>
      </c>
      <c r="AZ43" s="27">
        <f t="shared" si="148"/>
        <v>6.0695724744888281E-3</v>
      </c>
      <c r="BA43" s="27">
        <f t="shared" si="148"/>
        <v>1.0591198809205756E-2</v>
      </c>
      <c r="BB43" s="27">
        <f t="shared" si="148"/>
        <v>0</v>
      </c>
      <c r="BC43" s="27">
        <f t="shared" si="148"/>
        <v>0</v>
      </c>
      <c r="BD43" s="27">
        <f t="shared" si="148"/>
        <v>0</v>
      </c>
      <c r="BE43" s="27">
        <f t="shared" si="148"/>
        <v>0</v>
      </c>
      <c r="BF43" s="27">
        <f t="shared" si="148"/>
        <v>0</v>
      </c>
      <c r="BG43" s="27">
        <f t="shared" si="148"/>
        <v>1.3422572659759787E-2</v>
      </c>
      <c r="BH43" s="27">
        <f t="shared" si="148"/>
        <v>0</v>
      </c>
      <c r="BI43" s="27">
        <f t="shared" si="148"/>
        <v>0</v>
      </c>
      <c r="BJ43" s="27">
        <f t="shared" si="148"/>
        <v>7.4792983705814263E-3</v>
      </c>
      <c r="BK43" s="27">
        <f t="shared" si="148"/>
        <v>1.039978630576084E-2</v>
      </c>
      <c r="BL43" s="27">
        <f t="shared" si="148"/>
        <v>0</v>
      </c>
      <c r="BM43" s="27">
        <f t="shared" si="148"/>
        <v>0</v>
      </c>
      <c r="BN43" s="27">
        <f t="shared" si="148"/>
        <v>1.313208080736669E-2</v>
      </c>
      <c r="BO43" s="27">
        <f t="shared" si="148"/>
        <v>1.615445232466509E-2</v>
      </c>
      <c r="BP43" s="27">
        <f t="shared" si="148"/>
        <v>2.8943823497287655E-3</v>
      </c>
      <c r="BQ43" s="27">
        <f t="shared" ref="BQ43:CP43" si="149">IF(BQ30&lt;&gt;0,-BQ36/BQ30,0)</f>
        <v>2.859645046558596E-3</v>
      </c>
      <c r="BR43" s="27">
        <f t="shared" si="149"/>
        <v>2.8831109470316262E-3</v>
      </c>
      <c r="BS43" s="27">
        <f t="shared" si="149"/>
        <v>0</v>
      </c>
      <c r="BT43" s="27">
        <f t="shared" si="149"/>
        <v>0</v>
      </c>
      <c r="BU43" s="27">
        <f t="shared" si="149"/>
        <v>0</v>
      </c>
      <c r="BV43" s="27">
        <f t="shared" si="149"/>
        <v>0</v>
      </c>
      <c r="BW43" s="27">
        <f t="shared" si="149"/>
        <v>0</v>
      </c>
      <c r="BX43" s="27">
        <f t="shared" si="149"/>
        <v>8.1436270592835647E-3</v>
      </c>
      <c r="BY43" s="27">
        <f t="shared" si="149"/>
        <v>0</v>
      </c>
      <c r="BZ43" s="27">
        <f t="shared" si="149"/>
        <v>0</v>
      </c>
      <c r="CA43" s="27">
        <f t="shared" si="149"/>
        <v>1.0212916052074649E-2</v>
      </c>
      <c r="CB43" s="27">
        <f t="shared" si="149"/>
        <v>7.8237628573742616E-3</v>
      </c>
      <c r="CC43" s="27">
        <f t="shared" si="149"/>
        <v>1.5998959417273674E-2</v>
      </c>
      <c r="CD43" s="27">
        <f t="shared" si="149"/>
        <v>0</v>
      </c>
      <c r="CE43" s="27">
        <f t="shared" si="149"/>
        <v>0</v>
      </c>
      <c r="CF43" s="27">
        <f t="shared" si="149"/>
        <v>1.4324758842443729E-2</v>
      </c>
      <c r="CG43" s="27">
        <f t="shared" si="149"/>
        <v>0</v>
      </c>
      <c r="CH43" s="27">
        <f t="shared" si="149"/>
        <v>0</v>
      </c>
      <c r="CI43" s="27">
        <f t="shared" si="149"/>
        <v>1.6505756540091034E-2</v>
      </c>
      <c r="CJ43" s="27">
        <f t="shared" si="149"/>
        <v>8.9839058371366798E-3</v>
      </c>
      <c r="CK43" s="27">
        <f t="shared" si="149"/>
        <v>0</v>
      </c>
      <c r="CL43" s="27">
        <f t="shared" si="149"/>
        <v>5.1933064050779E-3</v>
      </c>
      <c r="CM43" s="27">
        <f t="shared" si="149"/>
        <v>4.807692307692308E-3</v>
      </c>
      <c r="CN43" s="27">
        <f t="shared" si="149"/>
        <v>8.8405797101449267E-3</v>
      </c>
      <c r="CO43" s="27">
        <f t="shared" si="149"/>
        <v>1.0333799398936085E-2</v>
      </c>
      <c r="CP43" s="27">
        <f t="shared" si="149"/>
        <v>2.4063141683778235E-3</v>
      </c>
    </row>
    <row r="44" spans="2:94" s="30" customFormat="1" x14ac:dyDescent="0.35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</row>
    <row r="45" spans="2:94" x14ac:dyDescent="0.35">
      <c r="B45" s="6" t="s">
        <v>90</v>
      </c>
      <c r="C45" s="15" t="s">
        <v>142</v>
      </c>
      <c r="D45" s="6"/>
      <c r="E45" s="23">
        <f t="shared" ref="E45:AJ45" si="150">IF(E15&lt;&gt;0,E31/E15*1000,0)</f>
        <v>0</v>
      </c>
      <c r="F45" s="23">
        <f t="shared" si="150"/>
        <v>75000</v>
      </c>
      <c r="G45" s="23">
        <f t="shared" si="150"/>
        <v>0</v>
      </c>
      <c r="H45" s="23">
        <f t="shared" si="150"/>
        <v>0</v>
      </c>
      <c r="I45" s="23">
        <f t="shared" si="150"/>
        <v>0</v>
      </c>
      <c r="J45" s="23">
        <f t="shared" si="150"/>
        <v>75000</v>
      </c>
      <c r="K45" s="23">
        <f t="shared" si="150"/>
        <v>75000</v>
      </c>
      <c r="L45" s="23">
        <f t="shared" si="150"/>
        <v>75000</v>
      </c>
      <c r="M45" s="23">
        <f t="shared" si="150"/>
        <v>0</v>
      </c>
      <c r="N45" s="23">
        <f t="shared" si="150"/>
        <v>75000</v>
      </c>
      <c r="O45" s="23">
        <f t="shared" si="150"/>
        <v>75000</v>
      </c>
      <c r="P45" s="23">
        <f t="shared" si="150"/>
        <v>0</v>
      </c>
      <c r="Q45" s="23">
        <f t="shared" si="150"/>
        <v>75000</v>
      </c>
      <c r="R45" s="23">
        <f t="shared" si="150"/>
        <v>75000</v>
      </c>
      <c r="S45" s="23">
        <f t="shared" si="150"/>
        <v>75000</v>
      </c>
      <c r="T45" s="23">
        <f t="shared" si="150"/>
        <v>75000</v>
      </c>
      <c r="U45" s="23">
        <f t="shared" si="150"/>
        <v>0</v>
      </c>
      <c r="V45" s="23">
        <f t="shared" si="150"/>
        <v>0</v>
      </c>
      <c r="W45" s="23">
        <f t="shared" si="150"/>
        <v>75000</v>
      </c>
      <c r="X45" s="23">
        <f t="shared" si="150"/>
        <v>75000</v>
      </c>
      <c r="Y45" s="23">
        <f t="shared" si="150"/>
        <v>0</v>
      </c>
      <c r="Z45" s="23">
        <f t="shared" si="150"/>
        <v>0</v>
      </c>
      <c r="AA45" s="34">
        <f t="shared" si="150"/>
        <v>0</v>
      </c>
      <c r="AB45" s="34">
        <f t="shared" si="150"/>
        <v>80000</v>
      </c>
      <c r="AC45" s="34">
        <f t="shared" si="150"/>
        <v>80000</v>
      </c>
      <c r="AD45" s="34">
        <f t="shared" si="150"/>
        <v>0</v>
      </c>
      <c r="AE45" s="34">
        <f t="shared" si="150"/>
        <v>0</v>
      </c>
      <c r="AF45" s="34">
        <f t="shared" si="150"/>
        <v>80000</v>
      </c>
      <c r="AG45" s="34">
        <f t="shared" si="150"/>
        <v>80000</v>
      </c>
      <c r="AH45" s="34">
        <f t="shared" si="150"/>
        <v>80000</v>
      </c>
      <c r="AI45" s="34">
        <f t="shared" si="150"/>
        <v>80000</v>
      </c>
      <c r="AJ45" s="34">
        <f t="shared" si="150"/>
        <v>80000</v>
      </c>
      <c r="AK45" s="34">
        <f t="shared" ref="AK45:BP45" si="151">IF(AK15&lt;&gt;0,AK31/AK15*1000,0)</f>
        <v>80000</v>
      </c>
      <c r="AL45" s="34">
        <f t="shared" si="151"/>
        <v>0</v>
      </c>
      <c r="AM45" s="34">
        <f t="shared" si="151"/>
        <v>80000</v>
      </c>
      <c r="AN45" s="34">
        <f t="shared" si="151"/>
        <v>80000</v>
      </c>
      <c r="AO45" s="34">
        <f t="shared" si="151"/>
        <v>80000</v>
      </c>
      <c r="AP45" s="34">
        <f t="shared" si="151"/>
        <v>80000</v>
      </c>
      <c r="AQ45" s="34">
        <f t="shared" si="151"/>
        <v>80000</v>
      </c>
      <c r="AR45" s="34">
        <f t="shared" si="151"/>
        <v>80000</v>
      </c>
      <c r="AS45" s="34">
        <f t="shared" si="151"/>
        <v>80000</v>
      </c>
      <c r="AT45" s="34">
        <f t="shared" si="151"/>
        <v>0</v>
      </c>
      <c r="AU45" s="34">
        <f t="shared" si="151"/>
        <v>0</v>
      </c>
      <c r="AV45" s="34">
        <f t="shared" si="151"/>
        <v>80000</v>
      </c>
      <c r="AW45" s="26">
        <f t="shared" si="151"/>
        <v>84000</v>
      </c>
      <c r="AX45" s="26">
        <f t="shared" si="151"/>
        <v>0</v>
      </c>
      <c r="AY45" s="26">
        <f t="shared" si="151"/>
        <v>0</v>
      </c>
      <c r="AZ45" s="26">
        <f t="shared" si="151"/>
        <v>0</v>
      </c>
      <c r="BA45" s="26">
        <f t="shared" si="151"/>
        <v>0</v>
      </c>
      <c r="BB45" s="26">
        <f t="shared" si="151"/>
        <v>84000</v>
      </c>
      <c r="BC45" s="26">
        <f t="shared" si="151"/>
        <v>84000</v>
      </c>
      <c r="BD45" s="26">
        <f t="shared" si="151"/>
        <v>0</v>
      </c>
      <c r="BE45" s="26">
        <f t="shared" si="151"/>
        <v>0</v>
      </c>
      <c r="BF45" s="26">
        <f t="shared" si="151"/>
        <v>0</v>
      </c>
      <c r="BG45" s="26">
        <f t="shared" si="151"/>
        <v>0</v>
      </c>
      <c r="BH45" s="26">
        <f t="shared" si="151"/>
        <v>84000</v>
      </c>
      <c r="BI45" s="26">
        <f t="shared" si="151"/>
        <v>84000</v>
      </c>
      <c r="BJ45" s="26">
        <f t="shared" si="151"/>
        <v>84000</v>
      </c>
      <c r="BK45" s="26">
        <f t="shared" si="151"/>
        <v>84000</v>
      </c>
      <c r="BL45" s="26">
        <f t="shared" si="151"/>
        <v>84000</v>
      </c>
      <c r="BM45" s="26">
        <f t="shared" si="151"/>
        <v>0</v>
      </c>
      <c r="BN45" s="26">
        <f t="shared" si="151"/>
        <v>0</v>
      </c>
      <c r="BO45" s="26">
        <f t="shared" si="151"/>
        <v>0</v>
      </c>
      <c r="BP45" s="26">
        <f t="shared" si="151"/>
        <v>84000</v>
      </c>
      <c r="BQ45" s="26">
        <f t="shared" ref="BQ45:CP45" si="152">IF(BQ15&lt;&gt;0,BQ31/BQ15*1000,0)</f>
        <v>84000</v>
      </c>
      <c r="BR45" s="26">
        <f t="shared" si="152"/>
        <v>84000</v>
      </c>
      <c r="BS45" s="26">
        <f t="shared" si="152"/>
        <v>84000</v>
      </c>
      <c r="BT45" s="26">
        <f t="shared" si="152"/>
        <v>84000</v>
      </c>
      <c r="BU45" s="26">
        <f t="shared" si="152"/>
        <v>0</v>
      </c>
      <c r="BV45" s="26">
        <f t="shared" si="152"/>
        <v>0</v>
      </c>
      <c r="BW45" s="26">
        <f t="shared" si="152"/>
        <v>84000</v>
      </c>
      <c r="BX45" s="26">
        <f t="shared" si="152"/>
        <v>84000</v>
      </c>
      <c r="BY45" s="26">
        <f t="shared" si="152"/>
        <v>84000</v>
      </c>
      <c r="BZ45" s="26">
        <f t="shared" si="152"/>
        <v>84000</v>
      </c>
      <c r="CA45" s="26">
        <f t="shared" si="152"/>
        <v>0</v>
      </c>
      <c r="CB45" s="26">
        <f t="shared" si="152"/>
        <v>84000</v>
      </c>
      <c r="CC45" s="26">
        <f t="shared" si="152"/>
        <v>0</v>
      </c>
      <c r="CD45" s="26">
        <f t="shared" si="152"/>
        <v>84000</v>
      </c>
      <c r="CE45" s="26">
        <f t="shared" si="152"/>
        <v>84000</v>
      </c>
      <c r="CF45" s="26">
        <f t="shared" si="152"/>
        <v>84000</v>
      </c>
      <c r="CG45" s="26">
        <f t="shared" si="152"/>
        <v>84000</v>
      </c>
      <c r="CH45" s="26">
        <f t="shared" si="152"/>
        <v>84000</v>
      </c>
      <c r="CI45" s="26">
        <f t="shared" si="152"/>
        <v>0</v>
      </c>
      <c r="CJ45" s="26">
        <f t="shared" si="152"/>
        <v>84000</v>
      </c>
      <c r="CK45" s="26">
        <f t="shared" si="152"/>
        <v>0</v>
      </c>
      <c r="CL45" s="26">
        <f t="shared" si="152"/>
        <v>84000</v>
      </c>
      <c r="CM45" s="26">
        <f t="shared" si="152"/>
        <v>0</v>
      </c>
      <c r="CN45" s="26">
        <f t="shared" si="152"/>
        <v>84000</v>
      </c>
      <c r="CO45" s="26">
        <f t="shared" si="152"/>
        <v>84000</v>
      </c>
      <c r="CP45" s="26">
        <f t="shared" si="152"/>
        <v>0</v>
      </c>
    </row>
    <row r="46" spans="2:94" x14ac:dyDescent="0.35">
      <c r="B46" s="6" t="s">
        <v>88</v>
      </c>
      <c r="C46" s="15" t="s">
        <v>143</v>
      </c>
      <c r="D46" s="6"/>
      <c r="E46" s="23">
        <f t="shared" ref="E46:AJ46" si="153">IF(E23&lt;&gt;0,E39/E23*1000,0)</f>
        <v>0</v>
      </c>
      <c r="F46" s="23">
        <f t="shared" si="153"/>
        <v>75000</v>
      </c>
      <c r="G46" s="23">
        <f t="shared" si="153"/>
        <v>75000</v>
      </c>
      <c r="H46" s="23">
        <f t="shared" si="153"/>
        <v>75000</v>
      </c>
      <c r="I46" s="23">
        <f t="shared" si="153"/>
        <v>75000</v>
      </c>
      <c r="J46" s="23">
        <f t="shared" si="153"/>
        <v>75000</v>
      </c>
      <c r="K46" s="23">
        <f t="shared" si="153"/>
        <v>75000</v>
      </c>
      <c r="L46" s="23">
        <f t="shared" si="153"/>
        <v>75000</v>
      </c>
      <c r="M46" s="23">
        <f t="shared" si="153"/>
        <v>75000</v>
      </c>
      <c r="N46" s="23">
        <f t="shared" si="153"/>
        <v>75000</v>
      </c>
      <c r="O46" s="23">
        <f t="shared" si="153"/>
        <v>75000</v>
      </c>
      <c r="P46" s="23">
        <f t="shared" si="153"/>
        <v>75000</v>
      </c>
      <c r="Q46" s="23">
        <f t="shared" si="153"/>
        <v>75000</v>
      </c>
      <c r="R46" s="23">
        <f t="shared" si="153"/>
        <v>75000</v>
      </c>
      <c r="S46" s="23">
        <f t="shared" si="153"/>
        <v>75000</v>
      </c>
      <c r="T46" s="23">
        <f t="shared" si="153"/>
        <v>75000</v>
      </c>
      <c r="U46" s="23">
        <f t="shared" si="153"/>
        <v>75000</v>
      </c>
      <c r="V46" s="23">
        <f t="shared" si="153"/>
        <v>75000</v>
      </c>
      <c r="W46" s="23">
        <f t="shared" si="153"/>
        <v>75000</v>
      </c>
      <c r="X46" s="23">
        <f t="shared" si="153"/>
        <v>75000</v>
      </c>
      <c r="Y46" s="23">
        <f t="shared" si="153"/>
        <v>75000</v>
      </c>
      <c r="Z46" s="23">
        <f t="shared" si="153"/>
        <v>75000</v>
      </c>
      <c r="AA46" s="34">
        <f t="shared" si="153"/>
        <v>75000</v>
      </c>
      <c r="AB46" s="34">
        <f t="shared" si="153"/>
        <v>75472.972972972973</v>
      </c>
      <c r="AC46" s="34">
        <f t="shared" si="153"/>
        <v>75864.1975308642</v>
      </c>
      <c r="AD46" s="34">
        <f t="shared" si="153"/>
        <v>75791.139240506323</v>
      </c>
      <c r="AE46" s="34">
        <f t="shared" si="153"/>
        <v>75791.139240506323</v>
      </c>
      <c r="AF46" s="34">
        <f t="shared" si="153"/>
        <v>75812.101910828016</v>
      </c>
      <c r="AG46" s="34">
        <f t="shared" si="153"/>
        <v>76130.952380952382</v>
      </c>
      <c r="AH46" s="34">
        <f t="shared" si="153"/>
        <v>76296.296296296292</v>
      </c>
      <c r="AI46" s="34">
        <f t="shared" si="153"/>
        <v>76418.732782369145</v>
      </c>
      <c r="AJ46" s="34">
        <f t="shared" si="153"/>
        <v>76458.333333333328</v>
      </c>
      <c r="AK46" s="34">
        <f t="shared" ref="AK46:BP46" si="154">IF(AK23&lt;&gt;0,AK39/AK23*1000,0)</f>
        <v>76755.725190839701</v>
      </c>
      <c r="AL46" s="34">
        <f t="shared" si="154"/>
        <v>76755.725190839701</v>
      </c>
      <c r="AM46" s="34">
        <f t="shared" si="154"/>
        <v>77019.002375296914</v>
      </c>
      <c r="AN46" s="34">
        <f t="shared" si="154"/>
        <v>77500</v>
      </c>
      <c r="AO46" s="34">
        <f t="shared" si="154"/>
        <v>77658.582089552234</v>
      </c>
      <c r="AP46" s="34">
        <f t="shared" si="154"/>
        <v>77730.560578661854</v>
      </c>
      <c r="AQ46" s="34">
        <f t="shared" si="154"/>
        <v>77920.875420875425</v>
      </c>
      <c r="AR46" s="34">
        <f t="shared" si="154"/>
        <v>78030.303030303025</v>
      </c>
      <c r="AS46" s="34">
        <f t="shared" si="154"/>
        <v>78178.466076696175</v>
      </c>
      <c r="AT46" s="34">
        <f t="shared" si="154"/>
        <v>78183.856502242154</v>
      </c>
      <c r="AU46" s="34">
        <f t="shared" si="154"/>
        <v>78204.545454545456</v>
      </c>
      <c r="AV46" s="34">
        <f t="shared" si="154"/>
        <v>78233.979135618487</v>
      </c>
      <c r="AW46" s="26">
        <f t="shared" si="154"/>
        <v>78343.567251461995</v>
      </c>
      <c r="AX46" s="26">
        <f t="shared" si="154"/>
        <v>78343.567251461995</v>
      </c>
      <c r="AY46" s="26">
        <f t="shared" si="154"/>
        <v>78338.781575037152</v>
      </c>
      <c r="AZ46" s="26">
        <f t="shared" si="154"/>
        <v>78328.849028400597</v>
      </c>
      <c r="BA46" s="26">
        <f t="shared" si="154"/>
        <v>78318.731117824762</v>
      </c>
      <c r="BB46" s="26">
        <f t="shared" si="154"/>
        <v>78394.932935916542</v>
      </c>
      <c r="BC46" s="26">
        <f t="shared" si="154"/>
        <v>78580.691642651305</v>
      </c>
      <c r="BD46" s="26">
        <f t="shared" si="154"/>
        <v>78580.691642651305</v>
      </c>
      <c r="BE46" s="26">
        <f t="shared" si="154"/>
        <v>78580.691642651305</v>
      </c>
      <c r="BF46" s="26">
        <f t="shared" si="154"/>
        <v>78580.691642651305</v>
      </c>
      <c r="BG46" s="26">
        <f t="shared" si="154"/>
        <v>78544.525547445257</v>
      </c>
      <c r="BH46" s="26">
        <f t="shared" si="154"/>
        <v>78676.638176638182</v>
      </c>
      <c r="BI46" s="26">
        <f t="shared" si="154"/>
        <v>78758.765778401124</v>
      </c>
      <c r="BJ46" s="26">
        <f t="shared" si="154"/>
        <v>78758.765778401124</v>
      </c>
      <c r="BK46" s="26">
        <f t="shared" si="154"/>
        <v>78734.837799717905</v>
      </c>
      <c r="BL46" s="26">
        <f t="shared" si="154"/>
        <v>78800.8356545961</v>
      </c>
      <c r="BM46" s="26">
        <f t="shared" si="154"/>
        <v>78800.8356545961</v>
      </c>
      <c r="BN46" s="26">
        <f t="shared" si="154"/>
        <v>78753.173483779974</v>
      </c>
      <c r="BO46" s="26">
        <f t="shared" si="154"/>
        <v>78702.005730659032</v>
      </c>
      <c r="BP46" s="26">
        <f t="shared" si="154"/>
        <v>78804.225352112684</v>
      </c>
      <c r="BQ46" s="26">
        <f t="shared" ref="BQ46:CP46" si="155">IF(BQ23&lt;&gt;0,BQ39/BQ23*1000,0)</f>
        <v>78894.590846047155</v>
      </c>
      <c r="BR46" s="26">
        <f t="shared" si="155"/>
        <v>78983.628922237389</v>
      </c>
      <c r="BS46" s="26">
        <f t="shared" si="155"/>
        <v>78997.278911564616</v>
      </c>
      <c r="BT46" s="26">
        <f t="shared" si="155"/>
        <v>79051.144010767166</v>
      </c>
      <c r="BU46" s="26">
        <f t="shared" si="155"/>
        <v>79051.144010767166</v>
      </c>
      <c r="BV46" s="26">
        <f t="shared" si="155"/>
        <v>79051.144010767166</v>
      </c>
      <c r="BW46" s="26">
        <f t="shared" si="155"/>
        <v>79057.795698924732</v>
      </c>
      <c r="BX46" s="26">
        <f t="shared" si="155"/>
        <v>79169.312169312165</v>
      </c>
      <c r="BY46" s="26">
        <f t="shared" si="155"/>
        <v>79287.741935483864</v>
      </c>
      <c r="BZ46" s="26">
        <f t="shared" si="155"/>
        <v>79353.689567430018</v>
      </c>
      <c r="CA46" s="26">
        <f t="shared" si="155"/>
        <v>79350.899742930589</v>
      </c>
      <c r="CB46" s="26">
        <f t="shared" si="155"/>
        <v>79360</v>
      </c>
      <c r="CC46" s="26">
        <f t="shared" si="155"/>
        <v>79318.479685452156</v>
      </c>
      <c r="CD46" s="26">
        <f t="shared" si="155"/>
        <v>79367.055771725034</v>
      </c>
      <c r="CE46" s="26">
        <f t="shared" si="155"/>
        <v>79438.058748403579</v>
      </c>
      <c r="CF46" s="26">
        <f t="shared" si="155"/>
        <v>79485.969387755104</v>
      </c>
      <c r="CG46" s="26">
        <f t="shared" si="155"/>
        <v>79525.916561314792</v>
      </c>
      <c r="CH46" s="26">
        <f t="shared" si="155"/>
        <v>79565.162907268168</v>
      </c>
      <c r="CI46" s="26">
        <f t="shared" si="155"/>
        <v>79547.770700636946</v>
      </c>
      <c r="CJ46" s="26">
        <f t="shared" si="155"/>
        <v>79576.530612244896</v>
      </c>
      <c r="CK46" s="26">
        <f t="shared" si="155"/>
        <v>79576.530612244896</v>
      </c>
      <c r="CL46" s="26">
        <f t="shared" si="155"/>
        <v>79591.836734693876</v>
      </c>
      <c r="CM46" s="26">
        <f t="shared" si="155"/>
        <v>79615.38461538461</v>
      </c>
      <c r="CN46" s="26">
        <f t="shared" si="155"/>
        <v>79670.934699103716</v>
      </c>
      <c r="CO46" s="26">
        <f t="shared" si="155"/>
        <v>79713.554987212279</v>
      </c>
      <c r="CP46" s="26">
        <f t="shared" si="155"/>
        <v>79725.641025641031</v>
      </c>
    </row>
    <row r="47" spans="2:94" s="30" customFormat="1" x14ac:dyDescent="0.35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</row>
    <row r="48" spans="2:94" x14ac:dyDescent="0.35">
      <c r="B48" s="6" t="s">
        <v>101</v>
      </c>
      <c r="C48" s="15" t="s">
        <v>95</v>
      </c>
      <c r="D48" s="6">
        <v>0</v>
      </c>
      <c r="E48" s="23">
        <f t="shared" ref="E48:AJ48" si="156">E39</f>
        <v>0</v>
      </c>
      <c r="F48" s="23">
        <f t="shared" si="156"/>
        <v>2925</v>
      </c>
      <c r="G48" s="23">
        <f t="shared" si="156"/>
        <v>2925</v>
      </c>
      <c r="H48" s="23">
        <f t="shared" si="156"/>
        <v>2925</v>
      </c>
      <c r="I48" s="23">
        <f t="shared" si="156"/>
        <v>2925</v>
      </c>
      <c r="J48" s="23">
        <f t="shared" si="156"/>
        <v>6525</v>
      </c>
      <c r="K48" s="23">
        <f t="shared" si="156"/>
        <v>7350</v>
      </c>
      <c r="L48" s="23">
        <f t="shared" si="156"/>
        <v>7875</v>
      </c>
      <c r="M48" s="23">
        <f t="shared" si="156"/>
        <v>7575</v>
      </c>
      <c r="N48" s="23">
        <f t="shared" si="156"/>
        <v>9225</v>
      </c>
      <c r="O48" s="23">
        <f t="shared" si="156"/>
        <v>9900</v>
      </c>
      <c r="P48" s="23">
        <f t="shared" si="156"/>
        <v>9450</v>
      </c>
      <c r="Q48" s="23">
        <f t="shared" si="156"/>
        <v>10500</v>
      </c>
      <c r="R48" s="23">
        <f t="shared" si="156"/>
        <v>11850</v>
      </c>
      <c r="S48" s="23">
        <f t="shared" si="156"/>
        <v>12675</v>
      </c>
      <c r="T48" s="23">
        <f t="shared" si="156"/>
        <v>15225</v>
      </c>
      <c r="U48" s="23">
        <f t="shared" si="156"/>
        <v>15225</v>
      </c>
      <c r="V48" s="23">
        <f t="shared" si="156"/>
        <v>15225</v>
      </c>
      <c r="W48" s="23">
        <f t="shared" si="156"/>
        <v>17625</v>
      </c>
      <c r="X48" s="23">
        <f t="shared" si="156"/>
        <v>20100</v>
      </c>
      <c r="Y48" s="23">
        <f t="shared" si="156"/>
        <v>20100</v>
      </c>
      <c r="Z48" s="23">
        <f t="shared" si="156"/>
        <v>20100</v>
      </c>
      <c r="AA48" s="34">
        <f t="shared" si="156"/>
        <v>20100</v>
      </c>
      <c r="AB48" s="34">
        <f t="shared" si="156"/>
        <v>22340</v>
      </c>
      <c r="AC48" s="34">
        <f t="shared" si="156"/>
        <v>24580</v>
      </c>
      <c r="AD48" s="34">
        <f t="shared" si="156"/>
        <v>23950</v>
      </c>
      <c r="AE48" s="34">
        <f t="shared" si="156"/>
        <v>23950</v>
      </c>
      <c r="AF48" s="34">
        <f t="shared" si="156"/>
        <v>23805</v>
      </c>
      <c r="AG48" s="34">
        <f t="shared" si="156"/>
        <v>25580</v>
      </c>
      <c r="AH48" s="34">
        <f t="shared" si="156"/>
        <v>26780</v>
      </c>
      <c r="AI48" s="34">
        <f t="shared" si="156"/>
        <v>27740</v>
      </c>
      <c r="AJ48" s="34">
        <f t="shared" si="156"/>
        <v>27525</v>
      </c>
      <c r="AK48" s="34">
        <f t="shared" ref="AK48:BP48" si="157">AK39</f>
        <v>30165</v>
      </c>
      <c r="AL48" s="34">
        <f t="shared" si="157"/>
        <v>30165</v>
      </c>
      <c r="AM48" s="34">
        <f t="shared" si="157"/>
        <v>32425</v>
      </c>
      <c r="AN48" s="34">
        <f t="shared" si="157"/>
        <v>38905</v>
      </c>
      <c r="AO48" s="34">
        <f t="shared" si="157"/>
        <v>41625</v>
      </c>
      <c r="AP48" s="34">
        <f t="shared" si="157"/>
        <v>42985</v>
      </c>
      <c r="AQ48" s="34">
        <f t="shared" si="157"/>
        <v>46285</v>
      </c>
      <c r="AR48" s="34">
        <f t="shared" si="157"/>
        <v>48925</v>
      </c>
      <c r="AS48" s="34">
        <f t="shared" si="157"/>
        <v>53005</v>
      </c>
      <c r="AT48" s="34">
        <f t="shared" si="157"/>
        <v>52305</v>
      </c>
      <c r="AU48" s="34">
        <f t="shared" si="157"/>
        <v>51615</v>
      </c>
      <c r="AV48" s="34">
        <f t="shared" si="157"/>
        <v>52495</v>
      </c>
      <c r="AW48" s="26">
        <f t="shared" si="157"/>
        <v>53587</v>
      </c>
      <c r="AX48" s="26">
        <f t="shared" si="157"/>
        <v>53587</v>
      </c>
      <c r="AY48" s="26">
        <f t="shared" si="157"/>
        <v>52722</v>
      </c>
      <c r="AZ48" s="26">
        <f t="shared" si="157"/>
        <v>52402</v>
      </c>
      <c r="BA48" s="26">
        <f t="shared" si="157"/>
        <v>51847</v>
      </c>
      <c r="BB48" s="26">
        <f t="shared" si="157"/>
        <v>52603</v>
      </c>
      <c r="BC48" s="26">
        <f t="shared" si="157"/>
        <v>54535</v>
      </c>
      <c r="BD48" s="26">
        <f t="shared" si="157"/>
        <v>54535</v>
      </c>
      <c r="BE48" s="26">
        <f t="shared" si="157"/>
        <v>54535</v>
      </c>
      <c r="BF48" s="26">
        <f t="shared" si="157"/>
        <v>54535</v>
      </c>
      <c r="BG48" s="26">
        <f t="shared" si="157"/>
        <v>53803</v>
      </c>
      <c r="BH48" s="26">
        <f t="shared" si="157"/>
        <v>55231</v>
      </c>
      <c r="BI48" s="26">
        <f t="shared" si="157"/>
        <v>56155</v>
      </c>
      <c r="BJ48" s="26">
        <f t="shared" si="157"/>
        <v>56155</v>
      </c>
      <c r="BK48" s="26">
        <f t="shared" si="157"/>
        <v>55823</v>
      </c>
      <c r="BL48" s="26">
        <f t="shared" si="157"/>
        <v>56579</v>
      </c>
      <c r="BM48" s="26">
        <f t="shared" si="157"/>
        <v>56579</v>
      </c>
      <c r="BN48" s="26">
        <f t="shared" si="157"/>
        <v>55836</v>
      </c>
      <c r="BO48" s="26">
        <f t="shared" si="157"/>
        <v>54934</v>
      </c>
      <c r="BP48" s="26">
        <f t="shared" si="157"/>
        <v>55951</v>
      </c>
      <c r="BQ48" s="26">
        <f t="shared" ref="BQ48:CP48" si="158">BQ39</f>
        <v>56883</v>
      </c>
      <c r="BR48" s="26">
        <f t="shared" si="158"/>
        <v>57895</v>
      </c>
      <c r="BS48" s="26">
        <f t="shared" si="158"/>
        <v>58063</v>
      </c>
      <c r="BT48" s="26">
        <f t="shared" si="158"/>
        <v>58735</v>
      </c>
      <c r="BU48" s="26">
        <f t="shared" si="158"/>
        <v>58735</v>
      </c>
      <c r="BV48" s="26">
        <f t="shared" si="158"/>
        <v>58735</v>
      </c>
      <c r="BW48" s="26">
        <f t="shared" si="158"/>
        <v>58819</v>
      </c>
      <c r="BX48" s="26">
        <f t="shared" si="158"/>
        <v>59852</v>
      </c>
      <c r="BY48" s="26">
        <f t="shared" si="158"/>
        <v>61448</v>
      </c>
      <c r="BZ48" s="26">
        <f t="shared" si="158"/>
        <v>62372</v>
      </c>
      <c r="CA48" s="26">
        <f t="shared" si="158"/>
        <v>61735</v>
      </c>
      <c r="CB48" s="26">
        <f t="shared" si="158"/>
        <v>61504</v>
      </c>
      <c r="CC48" s="26">
        <f t="shared" si="158"/>
        <v>60520</v>
      </c>
      <c r="CD48" s="26">
        <f t="shared" si="158"/>
        <v>61192</v>
      </c>
      <c r="CE48" s="26">
        <f t="shared" si="158"/>
        <v>62200</v>
      </c>
      <c r="CF48" s="26">
        <f t="shared" si="158"/>
        <v>62317</v>
      </c>
      <c r="CG48" s="26">
        <f t="shared" si="158"/>
        <v>62905</v>
      </c>
      <c r="CH48" s="26">
        <f t="shared" si="158"/>
        <v>63493</v>
      </c>
      <c r="CI48" s="26">
        <f t="shared" si="158"/>
        <v>62445</v>
      </c>
      <c r="CJ48" s="26">
        <f t="shared" si="158"/>
        <v>62388</v>
      </c>
      <c r="CK48" s="26">
        <f t="shared" si="158"/>
        <v>62388</v>
      </c>
      <c r="CL48" s="26">
        <f t="shared" si="158"/>
        <v>62400</v>
      </c>
      <c r="CM48" s="26">
        <f t="shared" si="158"/>
        <v>62100</v>
      </c>
      <c r="CN48" s="26">
        <f t="shared" si="158"/>
        <v>62223</v>
      </c>
      <c r="CO48" s="26">
        <f t="shared" si="158"/>
        <v>62336</v>
      </c>
      <c r="CP48" s="26">
        <f t="shared" si="158"/>
        <v>62186</v>
      </c>
    </row>
    <row r="49" spans="2:94" s="30" customFormat="1" x14ac:dyDescent="0.35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</row>
    <row r="50" spans="2:94" x14ac:dyDescent="0.35">
      <c r="B50" s="6" t="s">
        <v>102</v>
      </c>
      <c r="C50" s="15" t="s">
        <v>260</v>
      </c>
      <c r="D50" s="6">
        <v>0</v>
      </c>
      <c r="E50" s="23">
        <f t="shared" ref="E50:AJ50" si="159">E5*E23</f>
        <v>0</v>
      </c>
      <c r="F50" s="23">
        <f t="shared" si="159"/>
        <v>1755</v>
      </c>
      <c r="G50" s="23">
        <f t="shared" si="159"/>
        <v>1755</v>
      </c>
      <c r="H50" s="23">
        <f t="shared" si="159"/>
        <v>1755</v>
      </c>
      <c r="I50" s="23">
        <f t="shared" si="159"/>
        <v>1755</v>
      </c>
      <c r="J50" s="23">
        <f t="shared" si="159"/>
        <v>3915</v>
      </c>
      <c r="K50" s="23">
        <f t="shared" si="159"/>
        <v>4410</v>
      </c>
      <c r="L50" s="23">
        <f t="shared" si="159"/>
        <v>4725</v>
      </c>
      <c r="M50" s="23">
        <f t="shared" si="159"/>
        <v>4545</v>
      </c>
      <c r="N50" s="23">
        <f t="shared" si="159"/>
        <v>5535</v>
      </c>
      <c r="O50" s="23">
        <f t="shared" si="159"/>
        <v>5940</v>
      </c>
      <c r="P50" s="23">
        <f t="shared" si="159"/>
        <v>5670</v>
      </c>
      <c r="Q50" s="23">
        <f t="shared" si="159"/>
        <v>6300</v>
      </c>
      <c r="R50" s="23">
        <f t="shared" si="159"/>
        <v>7110</v>
      </c>
      <c r="S50" s="23">
        <f t="shared" si="159"/>
        <v>7605</v>
      </c>
      <c r="T50" s="23">
        <f t="shared" si="159"/>
        <v>9135</v>
      </c>
      <c r="U50" s="23">
        <f t="shared" si="159"/>
        <v>9135</v>
      </c>
      <c r="V50" s="23">
        <f t="shared" si="159"/>
        <v>9135</v>
      </c>
      <c r="W50" s="23">
        <f t="shared" si="159"/>
        <v>10575</v>
      </c>
      <c r="X50" s="23">
        <f t="shared" si="159"/>
        <v>12060</v>
      </c>
      <c r="Y50" s="23">
        <f t="shared" si="159"/>
        <v>12060</v>
      </c>
      <c r="Z50" s="23">
        <f t="shared" si="159"/>
        <v>12060</v>
      </c>
      <c r="AA50" s="34">
        <f t="shared" si="159"/>
        <v>13132</v>
      </c>
      <c r="AB50" s="34">
        <f t="shared" si="159"/>
        <v>14504</v>
      </c>
      <c r="AC50" s="34">
        <f t="shared" si="159"/>
        <v>15876</v>
      </c>
      <c r="AD50" s="34">
        <f t="shared" si="159"/>
        <v>15484</v>
      </c>
      <c r="AE50" s="34">
        <f t="shared" si="159"/>
        <v>15484</v>
      </c>
      <c r="AF50" s="34">
        <f t="shared" si="159"/>
        <v>15386</v>
      </c>
      <c r="AG50" s="34">
        <f t="shared" si="159"/>
        <v>16464</v>
      </c>
      <c r="AH50" s="34">
        <f t="shared" si="159"/>
        <v>17199</v>
      </c>
      <c r="AI50" s="34">
        <f t="shared" si="159"/>
        <v>17787</v>
      </c>
      <c r="AJ50" s="34">
        <f t="shared" si="159"/>
        <v>17640</v>
      </c>
      <c r="AK50" s="34">
        <f t="shared" ref="AK50:BP50" si="160">AK5*AK23</f>
        <v>19257</v>
      </c>
      <c r="AL50" s="34">
        <f t="shared" si="160"/>
        <v>19257</v>
      </c>
      <c r="AM50" s="34">
        <f t="shared" si="160"/>
        <v>20629</v>
      </c>
      <c r="AN50" s="34">
        <f t="shared" si="160"/>
        <v>24598</v>
      </c>
      <c r="AO50" s="34">
        <f t="shared" si="160"/>
        <v>26264</v>
      </c>
      <c r="AP50" s="34">
        <f t="shared" si="160"/>
        <v>27097</v>
      </c>
      <c r="AQ50" s="34">
        <f t="shared" si="160"/>
        <v>29106</v>
      </c>
      <c r="AR50" s="34">
        <f t="shared" si="160"/>
        <v>30723</v>
      </c>
      <c r="AS50" s="34">
        <f t="shared" si="160"/>
        <v>33222</v>
      </c>
      <c r="AT50" s="34">
        <f t="shared" si="160"/>
        <v>32781</v>
      </c>
      <c r="AU50" s="34">
        <f t="shared" si="160"/>
        <v>32340</v>
      </c>
      <c r="AV50" s="34">
        <f t="shared" si="160"/>
        <v>32879</v>
      </c>
      <c r="AW50" s="26">
        <f t="shared" si="160"/>
        <v>35568</v>
      </c>
      <c r="AX50" s="26">
        <f t="shared" si="160"/>
        <v>35568</v>
      </c>
      <c r="AY50" s="26">
        <f t="shared" si="160"/>
        <v>34996</v>
      </c>
      <c r="AZ50" s="26">
        <f t="shared" si="160"/>
        <v>34788</v>
      </c>
      <c r="BA50" s="26">
        <f t="shared" si="160"/>
        <v>34424</v>
      </c>
      <c r="BB50" s="26">
        <f t="shared" si="160"/>
        <v>34892</v>
      </c>
      <c r="BC50" s="26">
        <f t="shared" si="160"/>
        <v>36088</v>
      </c>
      <c r="BD50" s="26">
        <f t="shared" si="160"/>
        <v>36088</v>
      </c>
      <c r="BE50" s="26">
        <f t="shared" si="160"/>
        <v>36088</v>
      </c>
      <c r="BF50" s="26">
        <f t="shared" si="160"/>
        <v>36088</v>
      </c>
      <c r="BG50" s="26">
        <f t="shared" si="160"/>
        <v>35620</v>
      </c>
      <c r="BH50" s="26">
        <f t="shared" si="160"/>
        <v>36504</v>
      </c>
      <c r="BI50" s="26">
        <f t="shared" si="160"/>
        <v>37076</v>
      </c>
      <c r="BJ50" s="26">
        <f t="shared" si="160"/>
        <v>37076</v>
      </c>
      <c r="BK50" s="26">
        <f t="shared" si="160"/>
        <v>36868</v>
      </c>
      <c r="BL50" s="26">
        <f t="shared" si="160"/>
        <v>37336</v>
      </c>
      <c r="BM50" s="26">
        <f t="shared" si="160"/>
        <v>37336</v>
      </c>
      <c r="BN50" s="26">
        <f t="shared" si="160"/>
        <v>36868</v>
      </c>
      <c r="BO50" s="26">
        <f t="shared" si="160"/>
        <v>36296</v>
      </c>
      <c r="BP50" s="26">
        <f t="shared" si="160"/>
        <v>36920</v>
      </c>
      <c r="BQ50" s="26">
        <f t="shared" ref="BQ50:CP50" si="161">BQ5*BQ23</f>
        <v>37492</v>
      </c>
      <c r="BR50" s="26">
        <f t="shared" si="161"/>
        <v>38116</v>
      </c>
      <c r="BS50" s="26">
        <f t="shared" si="161"/>
        <v>38220</v>
      </c>
      <c r="BT50" s="26">
        <f t="shared" si="161"/>
        <v>38636</v>
      </c>
      <c r="BU50" s="26">
        <f t="shared" si="161"/>
        <v>38636</v>
      </c>
      <c r="BV50" s="26">
        <f t="shared" si="161"/>
        <v>38636</v>
      </c>
      <c r="BW50" s="26">
        <f t="shared" si="161"/>
        <v>38688</v>
      </c>
      <c r="BX50" s="26">
        <f t="shared" si="161"/>
        <v>39312</v>
      </c>
      <c r="BY50" s="26">
        <f t="shared" si="161"/>
        <v>40300</v>
      </c>
      <c r="BZ50" s="26">
        <f t="shared" si="161"/>
        <v>40872</v>
      </c>
      <c r="CA50" s="26">
        <f t="shared" si="161"/>
        <v>40456</v>
      </c>
      <c r="CB50" s="26">
        <f t="shared" si="161"/>
        <v>40300</v>
      </c>
      <c r="CC50" s="26">
        <f t="shared" si="161"/>
        <v>39676</v>
      </c>
      <c r="CD50" s="26">
        <f t="shared" si="161"/>
        <v>40092</v>
      </c>
      <c r="CE50" s="26">
        <f t="shared" si="161"/>
        <v>40716</v>
      </c>
      <c r="CF50" s="26">
        <f t="shared" si="161"/>
        <v>40768</v>
      </c>
      <c r="CG50" s="26">
        <f t="shared" si="161"/>
        <v>41132</v>
      </c>
      <c r="CH50" s="26">
        <f t="shared" si="161"/>
        <v>41496</v>
      </c>
      <c r="CI50" s="26">
        <f t="shared" si="161"/>
        <v>40820</v>
      </c>
      <c r="CJ50" s="26">
        <f t="shared" si="161"/>
        <v>40768</v>
      </c>
      <c r="CK50" s="26">
        <f t="shared" si="161"/>
        <v>40768</v>
      </c>
      <c r="CL50" s="26">
        <f t="shared" si="161"/>
        <v>40768</v>
      </c>
      <c r="CM50" s="26">
        <f t="shared" si="161"/>
        <v>40560</v>
      </c>
      <c r="CN50" s="26">
        <f t="shared" si="161"/>
        <v>40612</v>
      </c>
      <c r="CO50" s="26">
        <f t="shared" si="161"/>
        <v>40664</v>
      </c>
      <c r="CP50" s="26">
        <f t="shared" si="161"/>
        <v>40560</v>
      </c>
    </row>
    <row r="51" spans="2:94" x14ac:dyDescent="0.35">
      <c r="B51" s="6" t="s">
        <v>69</v>
      </c>
      <c r="C51" s="15" t="s">
        <v>119</v>
      </c>
      <c r="D51" s="6">
        <v>0</v>
      </c>
      <c r="E51" s="23">
        <f t="shared" ref="E51:AJ51" si="162">E48-E50</f>
        <v>0</v>
      </c>
      <c r="F51" s="23">
        <f t="shared" si="162"/>
        <v>1170</v>
      </c>
      <c r="G51" s="23">
        <f t="shared" si="162"/>
        <v>1170</v>
      </c>
      <c r="H51" s="23">
        <f t="shared" si="162"/>
        <v>1170</v>
      </c>
      <c r="I51" s="23">
        <f t="shared" si="162"/>
        <v>1170</v>
      </c>
      <c r="J51" s="23">
        <f t="shared" si="162"/>
        <v>2610</v>
      </c>
      <c r="K51" s="23">
        <f t="shared" si="162"/>
        <v>2940</v>
      </c>
      <c r="L51" s="23">
        <f t="shared" si="162"/>
        <v>3150</v>
      </c>
      <c r="M51" s="23">
        <f t="shared" si="162"/>
        <v>3030</v>
      </c>
      <c r="N51" s="23">
        <f t="shared" si="162"/>
        <v>3690</v>
      </c>
      <c r="O51" s="23">
        <f t="shared" si="162"/>
        <v>3960</v>
      </c>
      <c r="P51" s="23">
        <f t="shared" si="162"/>
        <v>3780</v>
      </c>
      <c r="Q51" s="23">
        <f t="shared" si="162"/>
        <v>4200</v>
      </c>
      <c r="R51" s="23">
        <f t="shared" si="162"/>
        <v>4740</v>
      </c>
      <c r="S51" s="23">
        <f t="shared" si="162"/>
        <v>5070</v>
      </c>
      <c r="T51" s="23">
        <f t="shared" si="162"/>
        <v>6090</v>
      </c>
      <c r="U51" s="23">
        <f t="shared" si="162"/>
        <v>6090</v>
      </c>
      <c r="V51" s="23">
        <f t="shared" si="162"/>
        <v>6090</v>
      </c>
      <c r="W51" s="23">
        <f t="shared" si="162"/>
        <v>7050</v>
      </c>
      <c r="X51" s="23">
        <f t="shared" si="162"/>
        <v>8040</v>
      </c>
      <c r="Y51" s="23">
        <f t="shared" si="162"/>
        <v>8040</v>
      </c>
      <c r="Z51" s="23">
        <f t="shared" si="162"/>
        <v>8040</v>
      </c>
      <c r="AA51" s="34">
        <f t="shared" si="162"/>
        <v>6968</v>
      </c>
      <c r="AB51" s="34">
        <f t="shared" si="162"/>
        <v>7836</v>
      </c>
      <c r="AC51" s="34">
        <f t="shared" si="162"/>
        <v>8704</v>
      </c>
      <c r="AD51" s="34">
        <f t="shared" si="162"/>
        <v>8466</v>
      </c>
      <c r="AE51" s="34">
        <f t="shared" si="162"/>
        <v>8466</v>
      </c>
      <c r="AF51" s="34">
        <f t="shared" si="162"/>
        <v>8419</v>
      </c>
      <c r="AG51" s="34">
        <f t="shared" si="162"/>
        <v>9116</v>
      </c>
      <c r="AH51" s="34">
        <f t="shared" si="162"/>
        <v>9581</v>
      </c>
      <c r="AI51" s="34">
        <f t="shared" si="162"/>
        <v>9953</v>
      </c>
      <c r="AJ51" s="34">
        <f t="shared" si="162"/>
        <v>9885</v>
      </c>
      <c r="AK51" s="34">
        <f t="shared" ref="AK51:BP51" si="163">AK48-AK50</f>
        <v>10908</v>
      </c>
      <c r="AL51" s="34">
        <f t="shared" si="163"/>
        <v>10908</v>
      </c>
      <c r="AM51" s="34">
        <f t="shared" si="163"/>
        <v>11796</v>
      </c>
      <c r="AN51" s="34">
        <f t="shared" si="163"/>
        <v>14307</v>
      </c>
      <c r="AO51" s="34">
        <f t="shared" si="163"/>
        <v>15361</v>
      </c>
      <c r="AP51" s="34">
        <f t="shared" si="163"/>
        <v>15888</v>
      </c>
      <c r="AQ51" s="34">
        <f t="shared" si="163"/>
        <v>17179</v>
      </c>
      <c r="AR51" s="34">
        <f t="shared" si="163"/>
        <v>18202</v>
      </c>
      <c r="AS51" s="34">
        <f t="shared" si="163"/>
        <v>19783</v>
      </c>
      <c r="AT51" s="34">
        <f t="shared" si="163"/>
        <v>19524</v>
      </c>
      <c r="AU51" s="34">
        <f t="shared" si="163"/>
        <v>19275</v>
      </c>
      <c r="AV51" s="34">
        <f t="shared" si="163"/>
        <v>19616</v>
      </c>
      <c r="AW51" s="26">
        <f t="shared" si="163"/>
        <v>18019</v>
      </c>
      <c r="AX51" s="26">
        <f t="shared" si="163"/>
        <v>18019</v>
      </c>
      <c r="AY51" s="26">
        <f t="shared" si="163"/>
        <v>17726</v>
      </c>
      <c r="AZ51" s="26">
        <f t="shared" si="163"/>
        <v>17614</v>
      </c>
      <c r="BA51" s="26">
        <f t="shared" si="163"/>
        <v>17423</v>
      </c>
      <c r="BB51" s="26">
        <f t="shared" si="163"/>
        <v>17711</v>
      </c>
      <c r="BC51" s="26">
        <f t="shared" si="163"/>
        <v>18447</v>
      </c>
      <c r="BD51" s="26">
        <f t="shared" si="163"/>
        <v>18447</v>
      </c>
      <c r="BE51" s="26">
        <f t="shared" si="163"/>
        <v>18447</v>
      </c>
      <c r="BF51" s="26">
        <f t="shared" si="163"/>
        <v>18447</v>
      </c>
      <c r="BG51" s="26">
        <f t="shared" si="163"/>
        <v>18183</v>
      </c>
      <c r="BH51" s="26">
        <f t="shared" si="163"/>
        <v>18727</v>
      </c>
      <c r="BI51" s="26">
        <f t="shared" si="163"/>
        <v>19079</v>
      </c>
      <c r="BJ51" s="26">
        <f t="shared" si="163"/>
        <v>19079</v>
      </c>
      <c r="BK51" s="26">
        <f t="shared" si="163"/>
        <v>18955</v>
      </c>
      <c r="BL51" s="26">
        <f t="shared" si="163"/>
        <v>19243</v>
      </c>
      <c r="BM51" s="26">
        <f t="shared" si="163"/>
        <v>19243</v>
      </c>
      <c r="BN51" s="26">
        <f t="shared" si="163"/>
        <v>18968</v>
      </c>
      <c r="BO51" s="26">
        <f t="shared" si="163"/>
        <v>18638</v>
      </c>
      <c r="BP51" s="26">
        <f t="shared" si="163"/>
        <v>19031</v>
      </c>
      <c r="BQ51" s="26">
        <f t="shared" ref="BQ51:CP51" si="164">BQ48-BQ50</f>
        <v>19391</v>
      </c>
      <c r="BR51" s="26">
        <f t="shared" si="164"/>
        <v>19779</v>
      </c>
      <c r="BS51" s="26">
        <f t="shared" si="164"/>
        <v>19843</v>
      </c>
      <c r="BT51" s="26">
        <f t="shared" si="164"/>
        <v>20099</v>
      </c>
      <c r="BU51" s="26">
        <f t="shared" si="164"/>
        <v>20099</v>
      </c>
      <c r="BV51" s="26">
        <f t="shared" si="164"/>
        <v>20099</v>
      </c>
      <c r="BW51" s="26">
        <f t="shared" si="164"/>
        <v>20131</v>
      </c>
      <c r="BX51" s="26">
        <f t="shared" si="164"/>
        <v>20540</v>
      </c>
      <c r="BY51" s="26">
        <f t="shared" si="164"/>
        <v>21148</v>
      </c>
      <c r="BZ51" s="26">
        <f t="shared" si="164"/>
        <v>21500</v>
      </c>
      <c r="CA51" s="26">
        <f t="shared" si="164"/>
        <v>21279</v>
      </c>
      <c r="CB51" s="26">
        <f t="shared" si="164"/>
        <v>21204</v>
      </c>
      <c r="CC51" s="26">
        <f t="shared" si="164"/>
        <v>20844</v>
      </c>
      <c r="CD51" s="26">
        <f t="shared" si="164"/>
        <v>21100</v>
      </c>
      <c r="CE51" s="26">
        <f t="shared" si="164"/>
        <v>21484</v>
      </c>
      <c r="CF51" s="26">
        <f t="shared" si="164"/>
        <v>21549</v>
      </c>
      <c r="CG51" s="26">
        <f t="shared" si="164"/>
        <v>21773</v>
      </c>
      <c r="CH51" s="26">
        <f t="shared" si="164"/>
        <v>21997</v>
      </c>
      <c r="CI51" s="26">
        <f t="shared" si="164"/>
        <v>21625</v>
      </c>
      <c r="CJ51" s="26">
        <f t="shared" si="164"/>
        <v>21620</v>
      </c>
      <c r="CK51" s="26">
        <f t="shared" si="164"/>
        <v>21620</v>
      </c>
      <c r="CL51" s="26">
        <f t="shared" si="164"/>
        <v>21632</v>
      </c>
      <c r="CM51" s="26">
        <f t="shared" si="164"/>
        <v>21540</v>
      </c>
      <c r="CN51" s="26">
        <f t="shared" si="164"/>
        <v>21611</v>
      </c>
      <c r="CO51" s="26">
        <f t="shared" si="164"/>
        <v>21672</v>
      </c>
      <c r="CP51" s="26">
        <f t="shared" si="164"/>
        <v>21626</v>
      </c>
    </row>
    <row r="52" spans="2:94" x14ac:dyDescent="0.35">
      <c r="B52" s="6" t="s">
        <v>103</v>
      </c>
      <c r="C52" s="15" t="s">
        <v>120</v>
      </c>
      <c r="D52" s="17">
        <v>0</v>
      </c>
      <c r="E52" s="24">
        <f t="shared" ref="E52:AJ52" si="165">IF(E48&lt;&gt;0,E51/E48,0)</f>
        <v>0</v>
      </c>
      <c r="F52" s="24">
        <f t="shared" si="165"/>
        <v>0.4</v>
      </c>
      <c r="G52" s="24">
        <f t="shared" si="165"/>
        <v>0.4</v>
      </c>
      <c r="H52" s="24">
        <f t="shared" si="165"/>
        <v>0.4</v>
      </c>
      <c r="I52" s="24">
        <f t="shared" si="165"/>
        <v>0.4</v>
      </c>
      <c r="J52" s="24">
        <f t="shared" si="165"/>
        <v>0.4</v>
      </c>
      <c r="K52" s="24">
        <f t="shared" si="165"/>
        <v>0.4</v>
      </c>
      <c r="L52" s="24">
        <f t="shared" si="165"/>
        <v>0.4</v>
      </c>
      <c r="M52" s="24">
        <f t="shared" si="165"/>
        <v>0.4</v>
      </c>
      <c r="N52" s="24">
        <f t="shared" si="165"/>
        <v>0.4</v>
      </c>
      <c r="O52" s="24">
        <f t="shared" si="165"/>
        <v>0.4</v>
      </c>
      <c r="P52" s="24">
        <f t="shared" si="165"/>
        <v>0.4</v>
      </c>
      <c r="Q52" s="24">
        <f t="shared" si="165"/>
        <v>0.4</v>
      </c>
      <c r="R52" s="24">
        <f t="shared" si="165"/>
        <v>0.4</v>
      </c>
      <c r="S52" s="24">
        <f t="shared" si="165"/>
        <v>0.4</v>
      </c>
      <c r="T52" s="24">
        <f t="shared" si="165"/>
        <v>0.4</v>
      </c>
      <c r="U52" s="24">
        <f t="shared" si="165"/>
        <v>0.4</v>
      </c>
      <c r="V52" s="24">
        <f t="shared" si="165"/>
        <v>0.4</v>
      </c>
      <c r="W52" s="24">
        <f t="shared" si="165"/>
        <v>0.4</v>
      </c>
      <c r="X52" s="24">
        <f t="shared" si="165"/>
        <v>0.4</v>
      </c>
      <c r="Y52" s="24">
        <f t="shared" si="165"/>
        <v>0.4</v>
      </c>
      <c r="Z52" s="24">
        <f t="shared" si="165"/>
        <v>0.4</v>
      </c>
      <c r="AA52" s="35">
        <f t="shared" si="165"/>
        <v>0.34666666666666668</v>
      </c>
      <c r="AB52" s="35">
        <f t="shared" si="165"/>
        <v>0.35076096687555952</v>
      </c>
      <c r="AC52" s="35">
        <f t="shared" si="165"/>
        <v>0.35410903173311636</v>
      </c>
      <c r="AD52" s="35">
        <f t="shared" si="165"/>
        <v>0.35348643006263047</v>
      </c>
      <c r="AE52" s="35">
        <f t="shared" si="165"/>
        <v>0.35348643006263047</v>
      </c>
      <c r="AF52" s="35">
        <f t="shared" si="165"/>
        <v>0.35366519638731359</v>
      </c>
      <c r="AG52" s="35">
        <f t="shared" si="165"/>
        <v>0.35637216575449571</v>
      </c>
      <c r="AH52" s="35">
        <f t="shared" si="165"/>
        <v>0.35776699029126213</v>
      </c>
      <c r="AI52" s="35">
        <f t="shared" si="165"/>
        <v>0.35879596250901225</v>
      </c>
      <c r="AJ52" s="35">
        <f t="shared" si="165"/>
        <v>0.35912806539509534</v>
      </c>
      <c r="AK52" s="35">
        <f t="shared" ref="AK52:BP52" si="166">IF(AK48&lt;&gt;0,AK51/AK48,0)</f>
        <v>0.36161113873694678</v>
      </c>
      <c r="AL52" s="35">
        <f t="shared" si="166"/>
        <v>0.36161113873694678</v>
      </c>
      <c r="AM52" s="35">
        <f t="shared" si="166"/>
        <v>0.36379336931380107</v>
      </c>
      <c r="AN52" s="35">
        <f t="shared" si="166"/>
        <v>0.36774193548387096</v>
      </c>
      <c r="AO52" s="35">
        <f t="shared" si="166"/>
        <v>0.36903303303303303</v>
      </c>
      <c r="AP52" s="35">
        <f t="shared" si="166"/>
        <v>0.36961730836338258</v>
      </c>
      <c r="AQ52" s="35">
        <f t="shared" si="166"/>
        <v>0.37115696229880091</v>
      </c>
      <c r="AR52" s="35">
        <f t="shared" si="166"/>
        <v>0.37203883495145629</v>
      </c>
      <c r="AS52" s="35">
        <f t="shared" si="166"/>
        <v>0.3732289406659749</v>
      </c>
      <c r="AT52" s="35">
        <f t="shared" si="166"/>
        <v>0.37327215371379407</v>
      </c>
      <c r="AU52" s="35">
        <f t="shared" si="166"/>
        <v>0.37343795408311536</v>
      </c>
      <c r="AV52" s="35">
        <f t="shared" si="166"/>
        <v>0.37367368320792455</v>
      </c>
      <c r="AW52" s="27">
        <f t="shared" si="166"/>
        <v>0.33625692798626533</v>
      </c>
      <c r="AX52" s="27">
        <f t="shared" si="166"/>
        <v>0.33625692798626533</v>
      </c>
      <c r="AY52" s="27">
        <f t="shared" si="166"/>
        <v>0.33621638025871553</v>
      </c>
      <c r="AZ52" s="27">
        <f t="shared" si="166"/>
        <v>0.33613220869432464</v>
      </c>
      <c r="BA52" s="27">
        <f t="shared" si="166"/>
        <v>0.33604644434586378</v>
      </c>
      <c r="BB52" s="27">
        <f t="shared" si="166"/>
        <v>0.33669182366024752</v>
      </c>
      <c r="BC52" s="27">
        <f t="shared" si="166"/>
        <v>0.33825983313468416</v>
      </c>
      <c r="BD52" s="27">
        <f t="shared" si="166"/>
        <v>0.33825983313468416</v>
      </c>
      <c r="BE52" s="27">
        <f t="shared" si="166"/>
        <v>0.33825983313468416</v>
      </c>
      <c r="BF52" s="27">
        <f t="shared" si="166"/>
        <v>0.33825983313468416</v>
      </c>
      <c r="BG52" s="27">
        <f t="shared" si="166"/>
        <v>0.33795513261342303</v>
      </c>
      <c r="BH52" s="27">
        <f t="shared" si="166"/>
        <v>0.33906682841158048</v>
      </c>
      <c r="BI52" s="27">
        <f t="shared" si="166"/>
        <v>0.33975603241029295</v>
      </c>
      <c r="BJ52" s="27">
        <f t="shared" si="166"/>
        <v>0.33975603241029295</v>
      </c>
      <c r="BK52" s="27">
        <f t="shared" si="166"/>
        <v>0.33955538039876038</v>
      </c>
      <c r="BL52" s="27">
        <f t="shared" si="166"/>
        <v>0.34010852082928295</v>
      </c>
      <c r="BM52" s="27">
        <f t="shared" si="166"/>
        <v>0.34010852082928295</v>
      </c>
      <c r="BN52" s="27">
        <f t="shared" si="166"/>
        <v>0.33970914821978654</v>
      </c>
      <c r="BO52" s="27">
        <f t="shared" si="166"/>
        <v>0.33927986310845742</v>
      </c>
      <c r="BP52" s="27">
        <f t="shared" si="166"/>
        <v>0.34013690550660397</v>
      </c>
      <c r="BQ52" s="27">
        <f t="shared" ref="BQ52:CP52" si="167">IF(BQ48&lt;&gt;0,BQ51/BQ48,0)</f>
        <v>0.34089270959689189</v>
      </c>
      <c r="BR52" s="27">
        <f t="shared" si="167"/>
        <v>0.34163571983763708</v>
      </c>
      <c r="BS52" s="27">
        <f t="shared" si="167"/>
        <v>0.34174947901417424</v>
      </c>
      <c r="BT52" s="27">
        <f t="shared" si="167"/>
        <v>0.34219800800204309</v>
      </c>
      <c r="BU52" s="27">
        <f t="shared" si="167"/>
        <v>0.34219800800204309</v>
      </c>
      <c r="BV52" s="27">
        <f t="shared" si="167"/>
        <v>0.34219800800204309</v>
      </c>
      <c r="BW52" s="27">
        <f t="shared" si="167"/>
        <v>0.34225335350822012</v>
      </c>
      <c r="BX52" s="27">
        <f t="shared" si="167"/>
        <v>0.34317984361424847</v>
      </c>
      <c r="BY52" s="27">
        <f t="shared" si="167"/>
        <v>0.34416091654732456</v>
      </c>
      <c r="BZ52" s="27">
        <f t="shared" si="167"/>
        <v>0.34470595780157764</v>
      </c>
      <c r="CA52" s="27">
        <f t="shared" si="167"/>
        <v>0.34468291892767472</v>
      </c>
      <c r="CB52" s="27">
        <f t="shared" si="167"/>
        <v>0.34475806451612906</v>
      </c>
      <c r="CC52" s="27">
        <f t="shared" si="167"/>
        <v>0.34441506939854594</v>
      </c>
      <c r="CD52" s="27">
        <f t="shared" si="167"/>
        <v>0.34481631585828215</v>
      </c>
      <c r="CE52" s="27">
        <f t="shared" si="167"/>
        <v>0.34540192926045016</v>
      </c>
      <c r="CF52" s="27">
        <f t="shared" si="167"/>
        <v>0.34579649212895358</v>
      </c>
      <c r="CG52" s="27">
        <f t="shared" si="167"/>
        <v>0.34612510929178919</v>
      </c>
      <c r="CH52" s="27">
        <f t="shared" si="167"/>
        <v>0.34644763989731153</v>
      </c>
      <c r="CI52" s="27">
        <f t="shared" si="167"/>
        <v>0.34630474817839701</v>
      </c>
      <c r="CJ52" s="27">
        <f t="shared" si="167"/>
        <v>0.34654100147464256</v>
      </c>
      <c r="CK52" s="27">
        <f t="shared" si="167"/>
        <v>0.34654100147464256</v>
      </c>
      <c r="CL52" s="27">
        <f t="shared" si="167"/>
        <v>0.34666666666666668</v>
      </c>
      <c r="CM52" s="27">
        <f t="shared" si="167"/>
        <v>0.34685990338164252</v>
      </c>
      <c r="CN52" s="27">
        <f t="shared" si="167"/>
        <v>0.34731530141587513</v>
      </c>
      <c r="CO52" s="27">
        <f t="shared" si="167"/>
        <v>0.34766427104722791</v>
      </c>
      <c r="CP52" s="27">
        <f t="shared" si="167"/>
        <v>0.34776316212652364</v>
      </c>
    </row>
    <row r="53" spans="2:94" s="30" customFormat="1" x14ac:dyDescent="0.35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</row>
    <row r="54" spans="2:94" ht="29" x14ac:dyDescent="0.35">
      <c r="B54" s="14" t="s">
        <v>138</v>
      </c>
      <c r="C54" s="6" t="s">
        <v>268</v>
      </c>
      <c r="D54" s="6"/>
      <c r="E54" s="23">
        <f>IF((E48*0.1)&gt;550,(E48*0.1),550)</f>
        <v>550</v>
      </c>
      <c r="F54" s="23">
        <f t="shared" ref="F54:U54" si="168">IF((F48*0.1)&gt;550,(F48*0.1),550)</f>
        <v>550</v>
      </c>
      <c r="G54" s="23">
        <f t="shared" si="168"/>
        <v>550</v>
      </c>
      <c r="H54" s="23">
        <f t="shared" si="168"/>
        <v>550</v>
      </c>
      <c r="I54" s="23">
        <f t="shared" si="168"/>
        <v>550</v>
      </c>
      <c r="J54" s="23">
        <f t="shared" si="168"/>
        <v>652.5</v>
      </c>
      <c r="K54" s="23">
        <f t="shared" si="168"/>
        <v>735</v>
      </c>
      <c r="L54" s="23">
        <f t="shared" si="168"/>
        <v>787.5</v>
      </c>
      <c r="M54" s="23">
        <f t="shared" si="168"/>
        <v>757.5</v>
      </c>
      <c r="N54" s="23">
        <f t="shared" si="168"/>
        <v>922.5</v>
      </c>
      <c r="O54" s="23">
        <f t="shared" si="168"/>
        <v>990</v>
      </c>
      <c r="P54" s="23">
        <f t="shared" si="168"/>
        <v>945</v>
      </c>
      <c r="Q54" s="23">
        <f t="shared" si="168"/>
        <v>1050</v>
      </c>
      <c r="R54" s="23">
        <f t="shared" si="168"/>
        <v>1185</v>
      </c>
      <c r="S54" s="23">
        <f t="shared" si="168"/>
        <v>1267.5</v>
      </c>
      <c r="T54" s="23">
        <f t="shared" si="168"/>
        <v>1522.5</v>
      </c>
      <c r="U54" s="23">
        <f t="shared" si="168"/>
        <v>1522.5</v>
      </c>
      <c r="V54" s="23">
        <f>V23*10</f>
        <v>2030</v>
      </c>
      <c r="W54" s="23">
        <f t="shared" ref="W54:CH54" si="169">W23*10</f>
        <v>2350</v>
      </c>
      <c r="X54" s="23">
        <f t="shared" si="169"/>
        <v>2680</v>
      </c>
      <c r="Y54" s="23">
        <f t="shared" si="169"/>
        <v>2680</v>
      </c>
      <c r="Z54" s="23">
        <f t="shared" si="169"/>
        <v>2680</v>
      </c>
      <c r="AA54" s="23">
        <f t="shared" si="169"/>
        <v>2680</v>
      </c>
      <c r="AB54" s="23">
        <f t="shared" si="169"/>
        <v>2960</v>
      </c>
      <c r="AC54" s="23">
        <f t="shared" si="169"/>
        <v>3240</v>
      </c>
      <c r="AD54" s="23">
        <f t="shared" si="169"/>
        <v>3160</v>
      </c>
      <c r="AE54" s="23">
        <f t="shared" si="169"/>
        <v>3160</v>
      </c>
      <c r="AF54" s="23">
        <f t="shared" si="169"/>
        <v>3140</v>
      </c>
      <c r="AG54" s="23">
        <f t="shared" si="169"/>
        <v>3360</v>
      </c>
      <c r="AH54" s="23">
        <f t="shared" si="169"/>
        <v>3510</v>
      </c>
      <c r="AI54" s="23">
        <f t="shared" si="169"/>
        <v>3630</v>
      </c>
      <c r="AJ54" s="23">
        <f t="shared" si="169"/>
        <v>3600</v>
      </c>
      <c r="AK54" s="23">
        <f t="shared" si="169"/>
        <v>3930</v>
      </c>
      <c r="AL54" s="23">
        <f t="shared" si="169"/>
        <v>3930</v>
      </c>
      <c r="AM54" s="23">
        <f t="shared" si="169"/>
        <v>4210</v>
      </c>
      <c r="AN54" s="23">
        <f t="shared" si="169"/>
        <v>5020</v>
      </c>
      <c r="AO54" s="23">
        <f t="shared" si="169"/>
        <v>5360</v>
      </c>
      <c r="AP54" s="23">
        <f t="shared" si="169"/>
        <v>5530</v>
      </c>
      <c r="AQ54" s="23">
        <f t="shared" si="169"/>
        <v>5940</v>
      </c>
      <c r="AR54" s="23">
        <f t="shared" si="169"/>
        <v>6270</v>
      </c>
      <c r="AS54" s="23">
        <f t="shared" si="169"/>
        <v>6780</v>
      </c>
      <c r="AT54" s="23">
        <f t="shared" si="169"/>
        <v>6690</v>
      </c>
      <c r="AU54" s="23">
        <f t="shared" si="169"/>
        <v>6600</v>
      </c>
      <c r="AV54" s="23">
        <f t="shared" si="169"/>
        <v>6710</v>
      </c>
      <c r="AW54" s="23">
        <f t="shared" si="169"/>
        <v>6840</v>
      </c>
      <c r="AX54" s="23">
        <f t="shared" si="169"/>
        <v>6840</v>
      </c>
      <c r="AY54" s="23">
        <f t="shared" si="169"/>
        <v>6730</v>
      </c>
      <c r="AZ54" s="23">
        <f t="shared" si="169"/>
        <v>6690</v>
      </c>
      <c r="BA54" s="23">
        <f t="shared" si="169"/>
        <v>6620</v>
      </c>
      <c r="BB54" s="23">
        <f t="shared" si="169"/>
        <v>6710</v>
      </c>
      <c r="BC54" s="23">
        <f t="shared" si="169"/>
        <v>6940</v>
      </c>
      <c r="BD54" s="23">
        <f t="shared" si="169"/>
        <v>6940</v>
      </c>
      <c r="BE54" s="23">
        <f t="shared" si="169"/>
        <v>6940</v>
      </c>
      <c r="BF54" s="23">
        <f t="shared" si="169"/>
        <v>6940</v>
      </c>
      <c r="BG54" s="23">
        <f t="shared" si="169"/>
        <v>6850</v>
      </c>
      <c r="BH54" s="23">
        <f t="shared" si="169"/>
        <v>7020</v>
      </c>
      <c r="BI54" s="23">
        <f t="shared" si="169"/>
        <v>7130</v>
      </c>
      <c r="BJ54" s="23">
        <f t="shared" si="169"/>
        <v>7130</v>
      </c>
      <c r="BK54" s="23">
        <f t="shared" si="169"/>
        <v>7090</v>
      </c>
      <c r="BL54" s="23">
        <f t="shared" si="169"/>
        <v>7180</v>
      </c>
      <c r="BM54" s="23">
        <f t="shared" si="169"/>
        <v>7180</v>
      </c>
      <c r="BN54" s="23">
        <f t="shared" si="169"/>
        <v>7090</v>
      </c>
      <c r="BO54" s="23">
        <f t="shared" si="169"/>
        <v>6980</v>
      </c>
      <c r="BP54" s="23">
        <f t="shared" si="169"/>
        <v>7100</v>
      </c>
      <c r="BQ54" s="23">
        <f t="shared" si="169"/>
        <v>7210</v>
      </c>
      <c r="BR54" s="23">
        <f t="shared" si="169"/>
        <v>7330</v>
      </c>
      <c r="BS54" s="23">
        <f t="shared" si="169"/>
        <v>7350</v>
      </c>
      <c r="BT54" s="23">
        <f t="shared" si="169"/>
        <v>7430</v>
      </c>
      <c r="BU54" s="23">
        <f t="shared" si="169"/>
        <v>7430</v>
      </c>
      <c r="BV54" s="23">
        <f t="shared" si="169"/>
        <v>7430</v>
      </c>
      <c r="BW54" s="23">
        <f t="shared" si="169"/>
        <v>7440</v>
      </c>
      <c r="BX54" s="23">
        <f t="shared" si="169"/>
        <v>7560</v>
      </c>
      <c r="BY54" s="23">
        <f t="shared" si="169"/>
        <v>7750</v>
      </c>
      <c r="BZ54" s="23">
        <f t="shared" si="169"/>
        <v>7860</v>
      </c>
      <c r="CA54" s="23">
        <f t="shared" si="169"/>
        <v>7780</v>
      </c>
      <c r="CB54" s="23">
        <f t="shared" si="169"/>
        <v>7750</v>
      </c>
      <c r="CC54" s="23">
        <f t="shared" si="169"/>
        <v>7630</v>
      </c>
      <c r="CD54" s="23">
        <f t="shared" si="169"/>
        <v>7710</v>
      </c>
      <c r="CE54" s="23">
        <f t="shared" si="169"/>
        <v>7830</v>
      </c>
      <c r="CF54" s="23">
        <f t="shared" si="169"/>
        <v>7840</v>
      </c>
      <c r="CG54" s="23">
        <f t="shared" si="169"/>
        <v>7910</v>
      </c>
      <c r="CH54" s="23">
        <f t="shared" si="169"/>
        <v>7980</v>
      </c>
      <c r="CI54" s="23">
        <f t="shared" ref="CI54:CP54" si="170">CI23*10</f>
        <v>7850</v>
      </c>
      <c r="CJ54" s="23">
        <f t="shared" si="170"/>
        <v>7840</v>
      </c>
      <c r="CK54" s="23">
        <f t="shared" si="170"/>
        <v>7840</v>
      </c>
      <c r="CL54" s="23">
        <f t="shared" si="170"/>
        <v>7840</v>
      </c>
      <c r="CM54" s="23">
        <f t="shared" si="170"/>
        <v>7800</v>
      </c>
      <c r="CN54" s="23">
        <f t="shared" si="170"/>
        <v>7810</v>
      </c>
      <c r="CO54" s="23">
        <f t="shared" si="170"/>
        <v>7820</v>
      </c>
      <c r="CP54" s="23">
        <f t="shared" si="170"/>
        <v>7800</v>
      </c>
    </row>
    <row r="55" spans="2:94" s="30" customFormat="1" x14ac:dyDescent="0.35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</row>
    <row r="56" spans="2:94" x14ac:dyDescent="0.35">
      <c r="B56" s="6" t="s">
        <v>104</v>
      </c>
      <c r="C56" s="15" t="s">
        <v>133</v>
      </c>
      <c r="D56" s="6"/>
      <c r="E56" s="23">
        <f t="shared" ref="E56:AJ56" si="171">E48*E52-E54</f>
        <v>-550</v>
      </c>
      <c r="F56" s="23">
        <f t="shared" si="171"/>
        <v>620</v>
      </c>
      <c r="G56" s="23">
        <f t="shared" si="171"/>
        <v>620</v>
      </c>
      <c r="H56" s="23">
        <f t="shared" si="171"/>
        <v>620</v>
      </c>
      <c r="I56" s="23">
        <f t="shared" si="171"/>
        <v>620</v>
      </c>
      <c r="J56" s="23">
        <f t="shared" si="171"/>
        <v>1957.5</v>
      </c>
      <c r="K56" s="23">
        <f t="shared" si="171"/>
        <v>2205</v>
      </c>
      <c r="L56" s="23">
        <f t="shared" si="171"/>
        <v>2362.5</v>
      </c>
      <c r="M56" s="23">
        <f t="shared" si="171"/>
        <v>2272.5</v>
      </c>
      <c r="N56" s="23">
        <f t="shared" si="171"/>
        <v>2767.5</v>
      </c>
      <c r="O56" s="23">
        <f t="shared" si="171"/>
        <v>2970</v>
      </c>
      <c r="P56" s="23">
        <f t="shared" si="171"/>
        <v>2835</v>
      </c>
      <c r="Q56" s="23">
        <f t="shared" si="171"/>
        <v>3150</v>
      </c>
      <c r="R56" s="23">
        <f t="shared" si="171"/>
        <v>3555</v>
      </c>
      <c r="S56" s="23">
        <f t="shared" si="171"/>
        <v>3802.5</v>
      </c>
      <c r="T56" s="23">
        <f t="shared" si="171"/>
        <v>4567.5</v>
      </c>
      <c r="U56" s="23">
        <f t="shared" si="171"/>
        <v>4567.5</v>
      </c>
      <c r="V56" s="23">
        <f t="shared" si="171"/>
        <v>4060</v>
      </c>
      <c r="W56" s="23">
        <f t="shared" si="171"/>
        <v>4700</v>
      </c>
      <c r="X56" s="23">
        <f t="shared" si="171"/>
        <v>5360</v>
      </c>
      <c r="Y56" s="23">
        <f t="shared" si="171"/>
        <v>5360</v>
      </c>
      <c r="Z56" s="23">
        <f t="shared" si="171"/>
        <v>5360</v>
      </c>
      <c r="AA56" s="34">
        <f t="shared" si="171"/>
        <v>4288</v>
      </c>
      <c r="AB56" s="34">
        <f t="shared" si="171"/>
        <v>4876</v>
      </c>
      <c r="AC56" s="34">
        <f t="shared" si="171"/>
        <v>5464</v>
      </c>
      <c r="AD56" s="34">
        <f t="shared" si="171"/>
        <v>5306</v>
      </c>
      <c r="AE56" s="34">
        <f t="shared" si="171"/>
        <v>5306</v>
      </c>
      <c r="AF56" s="34">
        <f t="shared" si="171"/>
        <v>5279</v>
      </c>
      <c r="AG56" s="34">
        <f t="shared" si="171"/>
        <v>5756</v>
      </c>
      <c r="AH56" s="34">
        <f t="shared" si="171"/>
        <v>6071</v>
      </c>
      <c r="AI56" s="34">
        <f t="shared" si="171"/>
        <v>6323</v>
      </c>
      <c r="AJ56" s="34">
        <f t="shared" si="171"/>
        <v>6285</v>
      </c>
      <c r="AK56" s="34">
        <f t="shared" ref="AK56:BP56" si="172">AK48*AK52-AK54</f>
        <v>6978</v>
      </c>
      <c r="AL56" s="34">
        <f t="shared" si="172"/>
        <v>6978</v>
      </c>
      <c r="AM56" s="34">
        <f t="shared" si="172"/>
        <v>7586</v>
      </c>
      <c r="AN56" s="34">
        <f t="shared" si="172"/>
        <v>9287</v>
      </c>
      <c r="AO56" s="34">
        <f t="shared" si="172"/>
        <v>10001</v>
      </c>
      <c r="AP56" s="34">
        <f t="shared" si="172"/>
        <v>10358</v>
      </c>
      <c r="AQ56" s="34">
        <f t="shared" si="172"/>
        <v>11239</v>
      </c>
      <c r="AR56" s="34">
        <f t="shared" si="172"/>
        <v>11932</v>
      </c>
      <c r="AS56" s="34">
        <f t="shared" si="172"/>
        <v>13003</v>
      </c>
      <c r="AT56" s="34">
        <f t="shared" si="172"/>
        <v>12834</v>
      </c>
      <c r="AU56" s="34">
        <f t="shared" si="172"/>
        <v>12675</v>
      </c>
      <c r="AV56" s="34">
        <f t="shared" si="172"/>
        <v>12906</v>
      </c>
      <c r="AW56" s="26">
        <f t="shared" si="172"/>
        <v>11179</v>
      </c>
      <c r="AX56" s="26">
        <f t="shared" si="172"/>
        <v>11179</v>
      </c>
      <c r="AY56" s="26">
        <f t="shared" si="172"/>
        <v>10996</v>
      </c>
      <c r="AZ56" s="26">
        <f t="shared" si="172"/>
        <v>10924</v>
      </c>
      <c r="BA56" s="26">
        <f t="shared" si="172"/>
        <v>10803</v>
      </c>
      <c r="BB56" s="26">
        <f t="shared" si="172"/>
        <v>11001</v>
      </c>
      <c r="BC56" s="26">
        <f t="shared" si="172"/>
        <v>11507</v>
      </c>
      <c r="BD56" s="26">
        <f t="shared" si="172"/>
        <v>11507</v>
      </c>
      <c r="BE56" s="26">
        <f t="shared" si="172"/>
        <v>11507</v>
      </c>
      <c r="BF56" s="26">
        <f t="shared" si="172"/>
        <v>11507</v>
      </c>
      <c r="BG56" s="26">
        <f t="shared" si="172"/>
        <v>11333</v>
      </c>
      <c r="BH56" s="26">
        <f t="shared" si="172"/>
        <v>11707</v>
      </c>
      <c r="BI56" s="26">
        <f t="shared" si="172"/>
        <v>11949</v>
      </c>
      <c r="BJ56" s="26">
        <f t="shared" si="172"/>
        <v>11949</v>
      </c>
      <c r="BK56" s="26">
        <f t="shared" si="172"/>
        <v>11865</v>
      </c>
      <c r="BL56" s="26">
        <f t="shared" si="172"/>
        <v>12063</v>
      </c>
      <c r="BM56" s="26">
        <f t="shared" si="172"/>
        <v>12063</v>
      </c>
      <c r="BN56" s="26">
        <f t="shared" si="172"/>
        <v>11878</v>
      </c>
      <c r="BO56" s="26">
        <f t="shared" si="172"/>
        <v>11658</v>
      </c>
      <c r="BP56" s="26">
        <f t="shared" si="172"/>
        <v>11931</v>
      </c>
      <c r="BQ56" s="26">
        <f t="shared" ref="BQ56:CP56" si="173">BQ48*BQ52-BQ54</f>
        <v>12181</v>
      </c>
      <c r="BR56" s="26">
        <f t="shared" si="173"/>
        <v>12449</v>
      </c>
      <c r="BS56" s="26">
        <f t="shared" si="173"/>
        <v>12493</v>
      </c>
      <c r="BT56" s="26">
        <f t="shared" si="173"/>
        <v>12669</v>
      </c>
      <c r="BU56" s="26">
        <f t="shared" si="173"/>
        <v>12669</v>
      </c>
      <c r="BV56" s="26">
        <f t="shared" si="173"/>
        <v>12669</v>
      </c>
      <c r="BW56" s="26">
        <f t="shared" si="173"/>
        <v>12691</v>
      </c>
      <c r="BX56" s="26">
        <f t="shared" si="173"/>
        <v>12980</v>
      </c>
      <c r="BY56" s="26">
        <f t="shared" si="173"/>
        <v>13398</v>
      </c>
      <c r="BZ56" s="26">
        <f t="shared" si="173"/>
        <v>13640</v>
      </c>
      <c r="CA56" s="26">
        <f t="shared" si="173"/>
        <v>13499</v>
      </c>
      <c r="CB56" s="26">
        <f t="shared" si="173"/>
        <v>13454</v>
      </c>
      <c r="CC56" s="26">
        <f t="shared" si="173"/>
        <v>13214</v>
      </c>
      <c r="CD56" s="26">
        <f t="shared" si="173"/>
        <v>13390</v>
      </c>
      <c r="CE56" s="26">
        <f t="shared" si="173"/>
        <v>13654</v>
      </c>
      <c r="CF56" s="26">
        <f t="shared" si="173"/>
        <v>13709</v>
      </c>
      <c r="CG56" s="26">
        <f t="shared" si="173"/>
        <v>13863</v>
      </c>
      <c r="CH56" s="26">
        <f t="shared" si="173"/>
        <v>14017</v>
      </c>
      <c r="CI56" s="26">
        <f t="shared" si="173"/>
        <v>13775</v>
      </c>
      <c r="CJ56" s="26">
        <f t="shared" si="173"/>
        <v>13780</v>
      </c>
      <c r="CK56" s="26">
        <f t="shared" si="173"/>
        <v>13780</v>
      </c>
      <c r="CL56" s="26">
        <f t="shared" si="173"/>
        <v>13792</v>
      </c>
      <c r="CM56" s="26">
        <f t="shared" si="173"/>
        <v>13740</v>
      </c>
      <c r="CN56" s="26">
        <f t="shared" si="173"/>
        <v>13801</v>
      </c>
      <c r="CO56" s="26">
        <f t="shared" si="173"/>
        <v>13852</v>
      </c>
      <c r="CP56" s="26">
        <f t="shared" si="173"/>
        <v>13826</v>
      </c>
    </row>
    <row r="57" spans="2:94" x14ac:dyDescent="0.35">
      <c r="B57" s="6" t="s">
        <v>132</v>
      </c>
      <c r="C57" s="15" t="s">
        <v>257</v>
      </c>
      <c r="D57" s="6"/>
      <c r="E57" s="24">
        <f>IF(E50&lt;&gt;0,E56/E50,0)</f>
        <v>0</v>
      </c>
      <c r="F57" s="24">
        <f t="shared" ref="F57:BQ57" si="174">IF(F50&lt;&gt;0,F56/F50,0)</f>
        <v>0.35327635327635326</v>
      </c>
      <c r="G57" s="24">
        <f t="shared" si="174"/>
        <v>0.35327635327635326</v>
      </c>
      <c r="H57" s="24">
        <f t="shared" si="174"/>
        <v>0.35327635327635326</v>
      </c>
      <c r="I57" s="24">
        <f t="shared" si="174"/>
        <v>0.35327635327635326</v>
      </c>
      <c r="J57" s="24">
        <f t="shared" si="174"/>
        <v>0.5</v>
      </c>
      <c r="K57" s="24">
        <f t="shared" si="174"/>
        <v>0.5</v>
      </c>
      <c r="L57" s="24">
        <f t="shared" si="174"/>
        <v>0.5</v>
      </c>
      <c r="M57" s="24">
        <f t="shared" si="174"/>
        <v>0.5</v>
      </c>
      <c r="N57" s="24">
        <f t="shared" si="174"/>
        <v>0.5</v>
      </c>
      <c r="O57" s="24">
        <f t="shared" si="174"/>
        <v>0.5</v>
      </c>
      <c r="P57" s="24">
        <f t="shared" si="174"/>
        <v>0.5</v>
      </c>
      <c r="Q57" s="24">
        <f t="shared" si="174"/>
        <v>0.5</v>
      </c>
      <c r="R57" s="24">
        <f t="shared" si="174"/>
        <v>0.5</v>
      </c>
      <c r="S57" s="24">
        <f t="shared" si="174"/>
        <v>0.5</v>
      </c>
      <c r="T57" s="24">
        <f t="shared" si="174"/>
        <v>0.5</v>
      </c>
      <c r="U57" s="24">
        <f t="shared" si="174"/>
        <v>0.5</v>
      </c>
      <c r="V57" s="24">
        <f t="shared" si="174"/>
        <v>0.44444444444444442</v>
      </c>
      <c r="W57" s="24">
        <f t="shared" si="174"/>
        <v>0.44444444444444442</v>
      </c>
      <c r="X57" s="24">
        <f t="shared" si="174"/>
        <v>0.44444444444444442</v>
      </c>
      <c r="Y57" s="24">
        <f t="shared" si="174"/>
        <v>0.44444444444444442</v>
      </c>
      <c r="Z57" s="24">
        <f t="shared" si="174"/>
        <v>0.44444444444444442</v>
      </c>
      <c r="AA57" s="35">
        <f t="shared" si="174"/>
        <v>0.32653061224489793</v>
      </c>
      <c r="AB57" s="35">
        <f t="shared" si="174"/>
        <v>0.33618312189740762</v>
      </c>
      <c r="AC57" s="35">
        <f t="shared" si="174"/>
        <v>0.3441672965482489</v>
      </c>
      <c r="AD57" s="35">
        <f t="shared" si="174"/>
        <v>0.34267631103074142</v>
      </c>
      <c r="AE57" s="35">
        <f t="shared" si="174"/>
        <v>0.34267631103074142</v>
      </c>
      <c r="AF57" s="35">
        <f t="shared" si="174"/>
        <v>0.34310412062914336</v>
      </c>
      <c r="AG57" s="35">
        <f t="shared" si="174"/>
        <v>0.34961127308066081</v>
      </c>
      <c r="AH57" s="35">
        <f t="shared" si="174"/>
        <v>0.35298563869992439</v>
      </c>
      <c r="AI57" s="35">
        <f t="shared" si="174"/>
        <v>0.35548434249732952</v>
      </c>
      <c r="AJ57" s="35">
        <f t="shared" si="174"/>
        <v>0.3562925170068027</v>
      </c>
      <c r="AK57" s="35">
        <f t="shared" si="174"/>
        <v>0.36236173858856519</v>
      </c>
      <c r="AL57" s="35">
        <f t="shared" si="174"/>
        <v>0.36236173858856519</v>
      </c>
      <c r="AM57" s="35">
        <f t="shared" si="174"/>
        <v>0.36773474235299819</v>
      </c>
      <c r="AN57" s="35">
        <f t="shared" si="174"/>
        <v>0.37755102040816324</v>
      </c>
      <c r="AO57" s="35">
        <f t="shared" si="174"/>
        <v>0.38078738958269875</v>
      </c>
      <c r="AP57" s="35">
        <f t="shared" si="174"/>
        <v>0.38225633834003764</v>
      </c>
      <c r="AQ57" s="35">
        <f t="shared" si="174"/>
        <v>0.38614031471174326</v>
      </c>
      <c r="AR57" s="35">
        <f t="shared" si="174"/>
        <v>0.38837353123067409</v>
      </c>
      <c r="AS57" s="35">
        <f t="shared" si="174"/>
        <v>0.39139726687135029</v>
      </c>
      <c r="AT57" s="35">
        <f t="shared" si="174"/>
        <v>0.39150727555596232</v>
      </c>
      <c r="AU57" s="35">
        <f t="shared" si="174"/>
        <v>0.39192949907235619</v>
      </c>
      <c r="AV57" s="35">
        <f t="shared" si="174"/>
        <v>0.39253018644119347</v>
      </c>
      <c r="AW57" s="27">
        <f t="shared" si="174"/>
        <v>0.31429937022042287</v>
      </c>
      <c r="AX57" s="27">
        <f t="shared" si="174"/>
        <v>0.31429937022042287</v>
      </c>
      <c r="AY57" s="27">
        <f t="shared" si="174"/>
        <v>0.31420733798148359</v>
      </c>
      <c r="AZ57" s="27">
        <f t="shared" si="174"/>
        <v>0.31401632746924224</v>
      </c>
      <c r="BA57" s="27">
        <f t="shared" si="174"/>
        <v>0.31382175226586101</v>
      </c>
      <c r="BB57" s="27">
        <f t="shared" si="174"/>
        <v>0.31528717184454891</v>
      </c>
      <c r="BC57" s="27">
        <f t="shared" si="174"/>
        <v>0.31885945466637111</v>
      </c>
      <c r="BD57" s="27">
        <f t="shared" si="174"/>
        <v>0.31885945466637111</v>
      </c>
      <c r="BE57" s="27">
        <f t="shared" si="174"/>
        <v>0.31885945466637111</v>
      </c>
      <c r="BF57" s="27">
        <f t="shared" si="174"/>
        <v>0.31885945466637111</v>
      </c>
      <c r="BG57" s="27">
        <f t="shared" si="174"/>
        <v>0.31816395283548571</v>
      </c>
      <c r="BH57" s="27">
        <f t="shared" si="174"/>
        <v>0.32070458031996496</v>
      </c>
      <c r="BI57" s="27">
        <f t="shared" si="174"/>
        <v>0.32228395727694464</v>
      </c>
      <c r="BJ57" s="27">
        <f t="shared" si="174"/>
        <v>0.32228395727694464</v>
      </c>
      <c r="BK57" s="27">
        <f t="shared" si="174"/>
        <v>0.32182380384072906</v>
      </c>
      <c r="BL57" s="27">
        <f t="shared" si="174"/>
        <v>0.32309299335761732</v>
      </c>
      <c r="BM57" s="27">
        <f t="shared" si="174"/>
        <v>0.32309299335761732</v>
      </c>
      <c r="BN57" s="27">
        <f t="shared" si="174"/>
        <v>0.32217641314961482</v>
      </c>
      <c r="BO57" s="27">
        <f t="shared" si="174"/>
        <v>0.32119241789728897</v>
      </c>
      <c r="BP57" s="27">
        <f t="shared" si="174"/>
        <v>0.32315817984832068</v>
      </c>
      <c r="BQ57" s="27">
        <f t="shared" si="174"/>
        <v>0.32489597780859919</v>
      </c>
      <c r="BR57" s="27">
        <f t="shared" ref="BR57:CP57" si="175">IF(BR50&lt;&gt;0,BR56/BR50,0)</f>
        <v>0.32660824850456499</v>
      </c>
      <c r="BS57" s="27">
        <f t="shared" si="175"/>
        <v>0.32687074829931972</v>
      </c>
      <c r="BT57" s="27">
        <f t="shared" si="175"/>
        <v>0.32790661559167616</v>
      </c>
      <c r="BU57" s="27">
        <f t="shared" si="175"/>
        <v>0.32790661559167616</v>
      </c>
      <c r="BV57" s="27">
        <f t="shared" si="175"/>
        <v>0.32790661559167616</v>
      </c>
      <c r="BW57" s="27">
        <f t="shared" si="175"/>
        <v>0.32803453267162946</v>
      </c>
      <c r="BX57" s="27">
        <f t="shared" si="175"/>
        <v>0.33017908017908015</v>
      </c>
      <c r="BY57" s="27">
        <f t="shared" si="175"/>
        <v>0.33245657568238213</v>
      </c>
      <c r="BZ57" s="27">
        <f t="shared" si="175"/>
        <v>0.33372479937365435</v>
      </c>
      <c r="CA57" s="27">
        <f t="shared" si="175"/>
        <v>0.33367114890251137</v>
      </c>
      <c r="CB57" s="27">
        <f t="shared" si="175"/>
        <v>0.33384615384615385</v>
      </c>
      <c r="CC57" s="27">
        <f t="shared" si="175"/>
        <v>0.33304768625869541</v>
      </c>
      <c r="CD57" s="27">
        <f t="shared" si="175"/>
        <v>0.33398184176394291</v>
      </c>
      <c r="CE57" s="27">
        <f t="shared" si="175"/>
        <v>0.3353472836231457</v>
      </c>
      <c r="CF57" s="27">
        <f t="shared" si="175"/>
        <v>0.33626864207221352</v>
      </c>
      <c r="CG57" s="27">
        <f t="shared" si="175"/>
        <v>0.33703685694836139</v>
      </c>
      <c r="CH57" s="27">
        <f t="shared" si="175"/>
        <v>0.33779159437054174</v>
      </c>
      <c r="CI57" s="27">
        <f t="shared" si="175"/>
        <v>0.33745712885840273</v>
      </c>
      <c r="CJ57" s="27">
        <f t="shared" si="175"/>
        <v>0.33801020408163263</v>
      </c>
      <c r="CK57" s="27">
        <f t="shared" si="175"/>
        <v>0.33801020408163263</v>
      </c>
      <c r="CL57" s="27">
        <f t="shared" si="175"/>
        <v>0.33830455259026687</v>
      </c>
      <c r="CM57" s="27">
        <f t="shared" si="175"/>
        <v>0.33875739644970415</v>
      </c>
      <c r="CN57" s="27">
        <f t="shared" si="175"/>
        <v>0.33982566729045605</v>
      </c>
      <c r="CO57" s="27">
        <f t="shared" si="175"/>
        <v>0.34064528821562068</v>
      </c>
      <c r="CP57" s="27">
        <f t="shared" si="175"/>
        <v>0.3408777120315582</v>
      </c>
    </row>
    <row r="58" spans="2:94" s="30" customFormat="1" x14ac:dyDescent="0.35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</row>
    <row r="59" spans="2:94" ht="29" x14ac:dyDescent="0.35">
      <c r="B59" s="19" t="s">
        <v>105</v>
      </c>
      <c r="C59" s="6" t="s">
        <v>261</v>
      </c>
      <c r="D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</row>
    <row r="60" spans="2:94" ht="29" x14ac:dyDescent="0.35">
      <c r="B60" s="6" t="s">
        <v>100</v>
      </c>
      <c r="C60" s="15" t="s">
        <v>121</v>
      </c>
      <c r="D60" s="6"/>
      <c r="E60" s="23">
        <f t="shared" ref="E60:AJ60" si="176">IF(E42&lt;&gt;0,E45*E52/E42,0)</f>
        <v>0</v>
      </c>
      <c r="F60" s="23">
        <f t="shared" si="176"/>
        <v>0</v>
      </c>
      <c r="G60" s="23">
        <f t="shared" si="176"/>
        <v>0</v>
      </c>
      <c r="H60" s="23">
        <f t="shared" si="176"/>
        <v>0</v>
      </c>
      <c r="I60" s="23">
        <f t="shared" si="176"/>
        <v>0</v>
      </c>
      <c r="J60" s="23">
        <f t="shared" si="176"/>
        <v>0</v>
      </c>
      <c r="K60" s="23">
        <f t="shared" si="176"/>
        <v>0</v>
      </c>
      <c r="L60" s="23">
        <f t="shared" si="176"/>
        <v>0</v>
      </c>
      <c r="M60" s="23">
        <f t="shared" si="176"/>
        <v>0</v>
      </c>
      <c r="N60" s="23">
        <f t="shared" si="176"/>
        <v>0</v>
      </c>
      <c r="O60" s="23">
        <f t="shared" si="176"/>
        <v>461249.99999999994</v>
      </c>
      <c r="P60" s="23">
        <f t="shared" si="176"/>
        <v>0</v>
      </c>
      <c r="Q60" s="23">
        <f t="shared" si="176"/>
        <v>420000</v>
      </c>
      <c r="R60" s="23">
        <f t="shared" si="176"/>
        <v>0</v>
      </c>
      <c r="S60" s="23">
        <f t="shared" si="176"/>
        <v>0</v>
      </c>
      <c r="T60" s="23">
        <f t="shared" si="176"/>
        <v>0</v>
      </c>
      <c r="U60" s="23">
        <f t="shared" si="176"/>
        <v>0</v>
      </c>
      <c r="V60" s="23">
        <f t="shared" si="176"/>
        <v>0</v>
      </c>
      <c r="W60" s="23">
        <f t="shared" si="176"/>
        <v>0</v>
      </c>
      <c r="X60" s="23">
        <f t="shared" si="176"/>
        <v>640909.09090909094</v>
      </c>
      <c r="Y60" s="23">
        <f t="shared" si="176"/>
        <v>0</v>
      </c>
      <c r="Z60" s="23">
        <f t="shared" si="176"/>
        <v>0</v>
      </c>
      <c r="AA60" s="34">
        <f t="shared" si="176"/>
        <v>0</v>
      </c>
      <c r="AB60" s="34">
        <f t="shared" si="176"/>
        <v>0</v>
      </c>
      <c r="AC60" s="34">
        <f t="shared" si="176"/>
        <v>0</v>
      </c>
      <c r="AD60" s="34">
        <f t="shared" si="176"/>
        <v>0</v>
      </c>
      <c r="AE60" s="34">
        <f t="shared" si="176"/>
        <v>0</v>
      </c>
      <c r="AF60" s="34">
        <f t="shared" si="176"/>
        <v>783378.63153536734</v>
      </c>
      <c r="AG60" s="34">
        <f t="shared" si="176"/>
        <v>1245275.5091061681</v>
      </c>
      <c r="AH60" s="34">
        <f t="shared" si="176"/>
        <v>0</v>
      </c>
      <c r="AI60" s="34">
        <f t="shared" si="176"/>
        <v>0</v>
      </c>
      <c r="AJ60" s="34">
        <f t="shared" si="176"/>
        <v>678278.30019131547</v>
      </c>
      <c r="AK60" s="34">
        <f t="shared" ref="AK60:BP60" si="177">IF(AK42&lt;&gt;0,AK45*AK52/AK42,0)</f>
        <v>0</v>
      </c>
      <c r="AL60" s="34">
        <f t="shared" si="177"/>
        <v>0</v>
      </c>
      <c r="AM60" s="34">
        <f t="shared" si="177"/>
        <v>1020821.1149163544</v>
      </c>
      <c r="AN60" s="34">
        <f t="shared" si="177"/>
        <v>0</v>
      </c>
      <c r="AO60" s="34">
        <f t="shared" si="177"/>
        <v>3589307.537537538</v>
      </c>
      <c r="AP60" s="34">
        <f t="shared" si="177"/>
        <v>3846330.1151564498</v>
      </c>
      <c r="AQ60" s="34">
        <f t="shared" si="177"/>
        <v>2363582.5221354011</v>
      </c>
      <c r="AR60" s="34">
        <f t="shared" si="177"/>
        <v>0</v>
      </c>
      <c r="AS60" s="34">
        <f t="shared" si="177"/>
        <v>0</v>
      </c>
      <c r="AT60" s="34">
        <f t="shared" si="177"/>
        <v>0</v>
      </c>
      <c r="AU60" s="34">
        <f t="shared" si="177"/>
        <v>0</v>
      </c>
      <c r="AV60" s="34">
        <f t="shared" si="177"/>
        <v>0</v>
      </c>
      <c r="AW60" s="26">
        <f t="shared" si="177"/>
        <v>0</v>
      </c>
      <c r="AX60" s="26">
        <f t="shared" si="177"/>
        <v>0</v>
      </c>
      <c r="AY60" s="26">
        <f t="shared" si="177"/>
        <v>0</v>
      </c>
      <c r="AZ60" s="26">
        <f t="shared" si="177"/>
        <v>0</v>
      </c>
      <c r="BA60" s="26">
        <f t="shared" si="177"/>
        <v>0</v>
      </c>
      <c r="BB60" s="26">
        <f t="shared" si="177"/>
        <v>0</v>
      </c>
      <c r="BC60" s="26">
        <f t="shared" si="177"/>
        <v>0</v>
      </c>
      <c r="BD60" s="26">
        <f t="shared" si="177"/>
        <v>0</v>
      </c>
      <c r="BE60" s="26">
        <f t="shared" si="177"/>
        <v>0</v>
      </c>
      <c r="BF60" s="26">
        <f t="shared" si="177"/>
        <v>0</v>
      </c>
      <c r="BG60" s="26">
        <f t="shared" si="177"/>
        <v>0</v>
      </c>
      <c r="BH60" s="26">
        <f t="shared" si="177"/>
        <v>0</v>
      </c>
      <c r="BI60" s="26">
        <f t="shared" si="177"/>
        <v>0</v>
      </c>
      <c r="BJ60" s="26">
        <f t="shared" si="177"/>
        <v>3815800</v>
      </c>
      <c r="BK60" s="26">
        <f t="shared" si="177"/>
        <v>2742619.0418639742</v>
      </c>
      <c r="BL60" s="26">
        <f t="shared" si="177"/>
        <v>0</v>
      </c>
      <c r="BM60" s="26">
        <f t="shared" si="177"/>
        <v>0</v>
      </c>
      <c r="BN60" s="26">
        <f t="shared" si="177"/>
        <v>0</v>
      </c>
      <c r="BO60" s="26">
        <f t="shared" si="177"/>
        <v>0</v>
      </c>
      <c r="BP60" s="26">
        <f t="shared" si="177"/>
        <v>9871363.424128186</v>
      </c>
      <c r="BQ60" s="26">
        <f t="shared" ref="BQ60:CP60" si="178">IF(BQ42&lt;&gt;0,BQ45*BQ52/BQ42,0)</f>
        <v>10013476.197194241</v>
      </c>
      <c r="BR60" s="26">
        <f t="shared" si="178"/>
        <v>9953623.3580978177</v>
      </c>
      <c r="BS60" s="26">
        <f t="shared" si="178"/>
        <v>0</v>
      </c>
      <c r="BT60" s="26">
        <f t="shared" si="178"/>
        <v>0</v>
      </c>
      <c r="BU60" s="26">
        <f t="shared" si="178"/>
        <v>0</v>
      </c>
      <c r="BV60" s="26">
        <f t="shared" si="178"/>
        <v>0</v>
      </c>
      <c r="BW60" s="26">
        <f t="shared" si="178"/>
        <v>0</v>
      </c>
      <c r="BX60" s="26">
        <f t="shared" si="178"/>
        <v>3539836.3227764186</v>
      </c>
      <c r="BY60" s="26">
        <f t="shared" si="178"/>
        <v>0</v>
      </c>
      <c r="BZ60" s="26">
        <f t="shared" si="178"/>
        <v>0</v>
      </c>
      <c r="CA60" s="26">
        <f t="shared" si="178"/>
        <v>0</v>
      </c>
      <c r="CB60" s="26">
        <f t="shared" si="178"/>
        <v>3701502.4544179523</v>
      </c>
      <c r="CC60" s="26">
        <f t="shared" si="178"/>
        <v>0</v>
      </c>
      <c r="CD60" s="26">
        <f t="shared" si="178"/>
        <v>0</v>
      </c>
      <c r="CE60" s="26">
        <f t="shared" si="178"/>
        <v>0</v>
      </c>
      <c r="CF60" s="26">
        <f t="shared" si="178"/>
        <v>2027741.3154605576</v>
      </c>
      <c r="CG60" s="26">
        <f t="shared" si="178"/>
        <v>0</v>
      </c>
      <c r="CH60" s="26">
        <f t="shared" si="178"/>
        <v>0</v>
      </c>
      <c r="CI60" s="26">
        <f t="shared" si="178"/>
        <v>0</v>
      </c>
      <c r="CJ60" s="26">
        <f t="shared" si="178"/>
        <v>3240176.8953922652</v>
      </c>
      <c r="CK60" s="26">
        <f t="shared" si="178"/>
        <v>0</v>
      </c>
      <c r="CL60" s="26">
        <f t="shared" si="178"/>
        <v>5607217.7777777771</v>
      </c>
      <c r="CM60" s="26">
        <f t="shared" si="178"/>
        <v>0</v>
      </c>
      <c r="CN60" s="26">
        <f t="shared" si="178"/>
        <v>3300064.7327973978</v>
      </c>
      <c r="CO60" s="26">
        <f t="shared" si="178"/>
        <v>2826046.6107919435</v>
      </c>
      <c r="CP60" s="26">
        <f t="shared" si="178"/>
        <v>0</v>
      </c>
    </row>
    <row r="61" spans="2:94" x14ac:dyDescent="0.35">
      <c r="B61" s="6" t="s">
        <v>135</v>
      </c>
      <c r="C61" s="15" t="s">
        <v>136</v>
      </c>
      <c r="D61" s="6"/>
      <c r="E61" s="23">
        <f t="shared" ref="E61:AJ61" si="179">IF(E24&lt;&gt;0,1/E24,0)</f>
        <v>0</v>
      </c>
      <c r="F61" s="23">
        <f t="shared" si="179"/>
        <v>0</v>
      </c>
      <c r="G61" s="23">
        <f t="shared" si="179"/>
        <v>0</v>
      </c>
      <c r="H61" s="23">
        <f t="shared" si="179"/>
        <v>0</v>
      </c>
      <c r="I61" s="23">
        <f t="shared" si="179"/>
        <v>0</v>
      </c>
      <c r="J61" s="23">
        <f t="shared" si="179"/>
        <v>0</v>
      </c>
      <c r="K61" s="23">
        <f t="shared" si="179"/>
        <v>0</v>
      </c>
      <c r="L61" s="23">
        <f t="shared" si="179"/>
        <v>0</v>
      </c>
      <c r="M61" s="23">
        <f t="shared" si="179"/>
        <v>26.249999999999996</v>
      </c>
      <c r="N61" s="23">
        <f t="shared" si="179"/>
        <v>0</v>
      </c>
      <c r="O61" s="23">
        <f t="shared" si="179"/>
        <v>15.374999999999998</v>
      </c>
      <c r="P61" s="23">
        <f t="shared" si="179"/>
        <v>22</v>
      </c>
      <c r="Q61" s="23">
        <f t="shared" si="179"/>
        <v>14</v>
      </c>
      <c r="R61" s="23">
        <f t="shared" si="179"/>
        <v>0</v>
      </c>
      <c r="S61" s="23">
        <f t="shared" si="179"/>
        <v>0</v>
      </c>
      <c r="T61" s="23">
        <f t="shared" si="179"/>
        <v>0</v>
      </c>
      <c r="U61" s="23">
        <f t="shared" si="179"/>
        <v>0</v>
      </c>
      <c r="V61" s="23">
        <f t="shared" si="179"/>
        <v>0</v>
      </c>
      <c r="W61" s="23">
        <f t="shared" si="179"/>
        <v>0</v>
      </c>
      <c r="X61" s="23">
        <f t="shared" si="179"/>
        <v>21.363636363636363</v>
      </c>
      <c r="Y61" s="23">
        <f t="shared" si="179"/>
        <v>0</v>
      </c>
      <c r="Z61" s="23">
        <f t="shared" si="179"/>
        <v>0</v>
      </c>
      <c r="AA61" s="34">
        <f t="shared" si="179"/>
        <v>0</v>
      </c>
      <c r="AB61" s="34">
        <f t="shared" si="179"/>
        <v>0</v>
      </c>
      <c r="AC61" s="34">
        <f t="shared" si="179"/>
        <v>0</v>
      </c>
      <c r="AD61" s="34">
        <f t="shared" si="179"/>
        <v>40.5</v>
      </c>
      <c r="AE61" s="34">
        <f t="shared" si="179"/>
        <v>0</v>
      </c>
      <c r="AF61" s="34">
        <f t="shared" si="179"/>
        <v>28.72727272727273</v>
      </c>
      <c r="AG61" s="34">
        <f t="shared" si="179"/>
        <v>44.857142857142861</v>
      </c>
      <c r="AH61" s="34">
        <f t="shared" si="179"/>
        <v>0</v>
      </c>
      <c r="AI61" s="34">
        <f t="shared" si="179"/>
        <v>0</v>
      </c>
      <c r="AJ61" s="34">
        <f t="shared" si="179"/>
        <v>24.2</v>
      </c>
      <c r="AK61" s="34">
        <f t="shared" ref="AK61:BP61" si="180">IF(AK24&lt;&gt;0,1/AK24,0)</f>
        <v>0</v>
      </c>
      <c r="AL61" s="34">
        <f t="shared" si="180"/>
        <v>0</v>
      </c>
      <c r="AM61" s="34">
        <f t="shared" si="180"/>
        <v>35.727272727272727</v>
      </c>
      <c r="AN61" s="34">
        <f t="shared" si="180"/>
        <v>0</v>
      </c>
      <c r="AO61" s="34">
        <f t="shared" si="180"/>
        <v>125.5</v>
      </c>
      <c r="AP61" s="34">
        <f t="shared" si="180"/>
        <v>134</v>
      </c>
      <c r="AQ61" s="34">
        <f t="shared" si="180"/>
        <v>79</v>
      </c>
      <c r="AR61" s="34">
        <f t="shared" si="180"/>
        <v>0</v>
      </c>
      <c r="AS61" s="34">
        <f t="shared" si="180"/>
        <v>0</v>
      </c>
      <c r="AT61" s="34">
        <f t="shared" si="180"/>
        <v>75.333333333333329</v>
      </c>
      <c r="AU61" s="34">
        <f t="shared" si="180"/>
        <v>74.333333333333329</v>
      </c>
      <c r="AV61" s="34">
        <f t="shared" si="180"/>
        <v>0</v>
      </c>
      <c r="AW61" s="26">
        <f t="shared" si="180"/>
        <v>0</v>
      </c>
      <c r="AX61" s="26">
        <f t="shared" si="180"/>
        <v>0</v>
      </c>
      <c r="AY61" s="26">
        <f t="shared" si="180"/>
        <v>62.181818181818187</v>
      </c>
      <c r="AZ61" s="26">
        <f t="shared" si="180"/>
        <v>168.25</v>
      </c>
      <c r="BA61" s="26">
        <f t="shared" si="180"/>
        <v>95.571428571428569</v>
      </c>
      <c r="BB61" s="26">
        <f t="shared" si="180"/>
        <v>0</v>
      </c>
      <c r="BC61" s="26">
        <f t="shared" si="180"/>
        <v>0</v>
      </c>
      <c r="BD61" s="26">
        <f t="shared" si="180"/>
        <v>0</v>
      </c>
      <c r="BE61" s="26">
        <f t="shared" si="180"/>
        <v>0</v>
      </c>
      <c r="BF61" s="26">
        <f t="shared" si="180"/>
        <v>0</v>
      </c>
      <c r="BG61" s="26">
        <f t="shared" si="180"/>
        <v>77.111111111111114</v>
      </c>
      <c r="BH61" s="26">
        <f t="shared" si="180"/>
        <v>0</v>
      </c>
      <c r="BI61" s="26">
        <f t="shared" si="180"/>
        <v>0</v>
      </c>
      <c r="BJ61" s="26">
        <f t="shared" si="180"/>
        <v>142.6</v>
      </c>
      <c r="BK61" s="26">
        <f t="shared" si="180"/>
        <v>101.85714285714286</v>
      </c>
      <c r="BL61" s="26">
        <f t="shared" si="180"/>
        <v>0</v>
      </c>
      <c r="BM61" s="26">
        <f t="shared" si="180"/>
        <v>0</v>
      </c>
      <c r="BN61" s="26">
        <f t="shared" si="180"/>
        <v>79.777777777777786</v>
      </c>
      <c r="BO61" s="26">
        <f t="shared" si="180"/>
        <v>64.454545454545453</v>
      </c>
      <c r="BP61" s="26">
        <f t="shared" si="180"/>
        <v>349</v>
      </c>
      <c r="BQ61" s="26">
        <f t="shared" ref="BQ61:CP61" si="181">IF(BQ24&lt;&gt;0,1/BQ24,0)</f>
        <v>355</v>
      </c>
      <c r="BR61" s="26">
        <f t="shared" si="181"/>
        <v>360.5</v>
      </c>
      <c r="BS61" s="26">
        <f t="shared" si="181"/>
        <v>0</v>
      </c>
      <c r="BT61" s="26">
        <f t="shared" si="181"/>
        <v>0</v>
      </c>
      <c r="BU61" s="26">
        <f t="shared" si="181"/>
        <v>0</v>
      </c>
      <c r="BV61" s="26">
        <f t="shared" si="181"/>
        <v>0</v>
      </c>
      <c r="BW61" s="26">
        <f t="shared" si="181"/>
        <v>0</v>
      </c>
      <c r="BX61" s="26">
        <f t="shared" si="181"/>
        <v>124</v>
      </c>
      <c r="BY61" s="26">
        <f t="shared" si="181"/>
        <v>0</v>
      </c>
      <c r="BZ61" s="26">
        <f t="shared" si="181"/>
        <v>0</v>
      </c>
      <c r="CA61" s="26">
        <f t="shared" si="181"/>
        <v>98.249999999999986</v>
      </c>
      <c r="CB61" s="26">
        <f t="shared" si="181"/>
        <v>129.66666666666666</v>
      </c>
      <c r="CC61" s="26">
        <f t="shared" si="181"/>
        <v>64.583333333333329</v>
      </c>
      <c r="CD61" s="26">
        <f t="shared" si="181"/>
        <v>0</v>
      </c>
      <c r="CE61" s="26">
        <f t="shared" si="181"/>
        <v>0</v>
      </c>
      <c r="CF61" s="26">
        <f t="shared" si="181"/>
        <v>71.181818181818187</v>
      </c>
      <c r="CG61" s="26">
        <f t="shared" si="181"/>
        <v>0</v>
      </c>
      <c r="CH61" s="26">
        <f t="shared" si="181"/>
        <v>0</v>
      </c>
      <c r="CI61" s="26">
        <f t="shared" si="181"/>
        <v>61.384615384615387</v>
      </c>
      <c r="CJ61" s="26">
        <f t="shared" si="181"/>
        <v>112.14285714285715</v>
      </c>
      <c r="CK61" s="26">
        <f t="shared" si="181"/>
        <v>0</v>
      </c>
      <c r="CL61" s="26">
        <f t="shared" si="181"/>
        <v>196.00000000000003</v>
      </c>
      <c r="CM61" s="26">
        <f t="shared" si="181"/>
        <v>196.00000000000003</v>
      </c>
      <c r="CN61" s="26">
        <f t="shared" si="181"/>
        <v>111.42857142857143</v>
      </c>
      <c r="CO61" s="26">
        <f t="shared" si="181"/>
        <v>97.625</v>
      </c>
      <c r="CP61" s="26">
        <f t="shared" si="181"/>
        <v>390.99999999999994</v>
      </c>
    </row>
    <row r="62" spans="2:94" x14ac:dyDescent="0.35">
      <c r="B62" s="6" t="s">
        <v>106</v>
      </c>
      <c r="C62" s="15" t="s">
        <v>126</v>
      </c>
      <c r="D62" s="6"/>
      <c r="E62" s="23">
        <f t="shared" ref="E62:AJ62" si="182">IF(E15&lt;&gt;0,E66/E15*1000,0)</f>
        <v>0</v>
      </c>
      <c r="F62" s="23">
        <f t="shared" si="182"/>
        <v>37615.38461538461</v>
      </c>
      <c r="G62" s="23">
        <f t="shared" si="182"/>
        <v>0</v>
      </c>
      <c r="H62" s="23">
        <f t="shared" si="182"/>
        <v>0</v>
      </c>
      <c r="I62" s="23">
        <f t="shared" si="182"/>
        <v>0</v>
      </c>
      <c r="J62" s="23">
        <f t="shared" si="182"/>
        <v>30562.5</v>
      </c>
      <c r="K62" s="23">
        <f t="shared" si="182"/>
        <v>133363.63636363638</v>
      </c>
      <c r="L62" s="23">
        <f t="shared" si="182"/>
        <v>209571.42857142858</v>
      </c>
      <c r="M62" s="23">
        <f t="shared" si="182"/>
        <v>0</v>
      </c>
      <c r="N62" s="23">
        <f t="shared" si="182"/>
        <v>66681.818181818191</v>
      </c>
      <c r="O62" s="23">
        <f t="shared" si="182"/>
        <v>86294.117647058825</v>
      </c>
      <c r="P62" s="23">
        <f t="shared" si="182"/>
        <v>0</v>
      </c>
      <c r="Q62" s="23">
        <f t="shared" si="182"/>
        <v>63782.608695652169</v>
      </c>
      <c r="R62" s="23">
        <f t="shared" si="182"/>
        <v>81500</v>
      </c>
      <c r="S62" s="23">
        <f t="shared" si="182"/>
        <v>133363.63636363638</v>
      </c>
      <c r="T62" s="23">
        <f t="shared" si="182"/>
        <v>43147.058823529413</v>
      </c>
      <c r="U62" s="23">
        <f t="shared" si="182"/>
        <v>0</v>
      </c>
      <c r="V62" s="23">
        <f t="shared" si="182"/>
        <v>0</v>
      </c>
      <c r="W62" s="23">
        <f t="shared" si="182"/>
        <v>45843.75</v>
      </c>
      <c r="X62" s="23">
        <f t="shared" si="182"/>
        <v>33340.909090909096</v>
      </c>
      <c r="Y62" s="23">
        <f t="shared" si="182"/>
        <v>0</v>
      </c>
      <c r="Z62" s="23">
        <f t="shared" si="182"/>
        <v>0</v>
      </c>
      <c r="AA62" s="34">
        <f t="shared" si="182"/>
        <v>0</v>
      </c>
      <c r="AB62" s="34">
        <f t="shared" si="182"/>
        <v>52392.857142857145</v>
      </c>
      <c r="AC62" s="34">
        <f t="shared" si="182"/>
        <v>52392.857142857145</v>
      </c>
      <c r="AD62" s="34">
        <f t="shared" si="182"/>
        <v>0</v>
      </c>
      <c r="AE62" s="34">
        <f t="shared" si="182"/>
        <v>0</v>
      </c>
      <c r="AF62" s="34">
        <f t="shared" si="182"/>
        <v>163000</v>
      </c>
      <c r="AG62" s="34">
        <f t="shared" si="182"/>
        <v>50586.206896551725</v>
      </c>
      <c r="AH62" s="34">
        <f t="shared" si="182"/>
        <v>97800</v>
      </c>
      <c r="AI62" s="34">
        <f t="shared" si="182"/>
        <v>122250</v>
      </c>
      <c r="AJ62" s="34">
        <f t="shared" si="182"/>
        <v>122250</v>
      </c>
      <c r="AK62" s="34">
        <f t="shared" ref="AK62:BP62" si="183">IF(AK15&lt;&gt;0,AK66/AK15*1000,0)</f>
        <v>44454.545454545456</v>
      </c>
      <c r="AL62" s="34">
        <f t="shared" si="183"/>
        <v>0</v>
      </c>
      <c r="AM62" s="34">
        <f t="shared" si="183"/>
        <v>37615.38461538461</v>
      </c>
      <c r="AN62" s="34">
        <f t="shared" si="183"/>
        <v>18111.111111111109</v>
      </c>
      <c r="AO62" s="34">
        <f t="shared" si="183"/>
        <v>38605.26315789474</v>
      </c>
      <c r="AP62" s="34">
        <f t="shared" si="183"/>
        <v>69857.142857142855</v>
      </c>
      <c r="AQ62" s="34">
        <f t="shared" si="183"/>
        <v>30562.5</v>
      </c>
      <c r="AR62" s="34">
        <f t="shared" si="183"/>
        <v>44454.545454545456</v>
      </c>
      <c r="AS62" s="34">
        <f t="shared" si="183"/>
        <v>28764.705882352941</v>
      </c>
      <c r="AT62" s="34">
        <f t="shared" si="183"/>
        <v>0</v>
      </c>
      <c r="AU62" s="34">
        <f t="shared" si="183"/>
        <v>0</v>
      </c>
      <c r="AV62" s="34">
        <f t="shared" si="183"/>
        <v>133363.63636363638</v>
      </c>
      <c r="AW62" s="26">
        <f t="shared" si="183"/>
        <v>112846.15384615384</v>
      </c>
      <c r="AX62" s="26">
        <f t="shared" si="183"/>
        <v>0</v>
      </c>
      <c r="AY62" s="26">
        <f t="shared" si="183"/>
        <v>0</v>
      </c>
      <c r="AZ62" s="26">
        <f t="shared" si="183"/>
        <v>0</v>
      </c>
      <c r="BA62" s="26">
        <f t="shared" si="183"/>
        <v>0</v>
      </c>
      <c r="BB62" s="26">
        <f t="shared" si="183"/>
        <v>163000</v>
      </c>
      <c r="BC62" s="26">
        <f t="shared" si="183"/>
        <v>63782.608695652169</v>
      </c>
      <c r="BD62" s="26">
        <f t="shared" si="183"/>
        <v>0</v>
      </c>
      <c r="BE62" s="26">
        <f t="shared" si="183"/>
        <v>0</v>
      </c>
      <c r="BF62" s="26">
        <f t="shared" si="183"/>
        <v>0</v>
      </c>
      <c r="BG62" s="26">
        <f t="shared" si="183"/>
        <v>0</v>
      </c>
      <c r="BH62" s="26">
        <f t="shared" si="183"/>
        <v>86294.117647058825</v>
      </c>
      <c r="BI62" s="26">
        <f t="shared" si="183"/>
        <v>133363.63636363638</v>
      </c>
      <c r="BJ62" s="26">
        <f t="shared" si="183"/>
        <v>293400</v>
      </c>
      <c r="BK62" s="26">
        <f t="shared" si="183"/>
        <v>489000</v>
      </c>
      <c r="BL62" s="26">
        <f t="shared" si="183"/>
        <v>163000</v>
      </c>
      <c r="BM62" s="26">
        <f t="shared" si="183"/>
        <v>0</v>
      </c>
      <c r="BN62" s="26">
        <f t="shared" si="183"/>
        <v>0</v>
      </c>
      <c r="BO62" s="26">
        <f t="shared" si="183"/>
        <v>0</v>
      </c>
      <c r="BP62" s="26">
        <f t="shared" si="183"/>
        <v>104785.71428571429</v>
      </c>
      <c r="BQ62" s="26">
        <f t="shared" ref="BQ62:CP62" si="184">IF(BQ15&lt;&gt;0,BQ66/BQ15*1000,0)</f>
        <v>112846.15384615384</v>
      </c>
      <c r="BR62" s="26">
        <f t="shared" si="184"/>
        <v>104785.71428571429</v>
      </c>
      <c r="BS62" s="26">
        <f t="shared" si="184"/>
        <v>733500</v>
      </c>
      <c r="BT62" s="26">
        <f t="shared" si="184"/>
        <v>183375</v>
      </c>
      <c r="BU62" s="26">
        <f t="shared" si="184"/>
        <v>0</v>
      </c>
      <c r="BV62" s="26">
        <f t="shared" si="184"/>
        <v>0</v>
      </c>
      <c r="BW62" s="26">
        <f t="shared" si="184"/>
        <v>1467000</v>
      </c>
      <c r="BX62" s="26">
        <f t="shared" si="184"/>
        <v>81500</v>
      </c>
      <c r="BY62" s="26">
        <f t="shared" si="184"/>
        <v>77210.526315789481</v>
      </c>
      <c r="BZ62" s="26">
        <f t="shared" si="184"/>
        <v>133363.63636363638</v>
      </c>
      <c r="CA62" s="26">
        <f t="shared" si="184"/>
        <v>0</v>
      </c>
      <c r="CB62" s="26">
        <f t="shared" si="184"/>
        <v>489000</v>
      </c>
      <c r="CC62" s="26">
        <f t="shared" si="184"/>
        <v>0</v>
      </c>
      <c r="CD62" s="26">
        <f t="shared" si="184"/>
        <v>183375</v>
      </c>
      <c r="CE62" s="26">
        <f t="shared" si="184"/>
        <v>122250</v>
      </c>
      <c r="CF62" s="26">
        <f t="shared" si="184"/>
        <v>122250</v>
      </c>
      <c r="CG62" s="26">
        <f t="shared" si="184"/>
        <v>209571.42857142858</v>
      </c>
      <c r="CH62" s="26">
        <f t="shared" si="184"/>
        <v>209571.42857142858</v>
      </c>
      <c r="CI62" s="26">
        <f t="shared" si="184"/>
        <v>0</v>
      </c>
      <c r="CJ62" s="26">
        <f t="shared" si="184"/>
        <v>244500</v>
      </c>
      <c r="CK62" s="26">
        <f t="shared" si="184"/>
        <v>0</v>
      </c>
      <c r="CL62" s="26">
        <f t="shared" si="184"/>
        <v>366750</v>
      </c>
      <c r="CM62" s="26">
        <f t="shared" si="184"/>
        <v>0</v>
      </c>
      <c r="CN62" s="26">
        <f t="shared" si="184"/>
        <v>183375</v>
      </c>
      <c r="CO62" s="26">
        <f t="shared" si="184"/>
        <v>163000</v>
      </c>
      <c r="CP62" s="26">
        <f t="shared" si="184"/>
        <v>0</v>
      </c>
    </row>
    <row r="63" spans="2:94" x14ac:dyDescent="0.35">
      <c r="B63" s="6" t="s">
        <v>108</v>
      </c>
      <c r="C63" s="15" t="s">
        <v>131</v>
      </c>
      <c r="D63" s="6"/>
      <c r="E63" s="23">
        <f>IF(E62&lt;&gt;0,E60/E62,0)</f>
        <v>0</v>
      </c>
      <c r="F63" s="23">
        <f t="shared" ref="F63:BQ63" si="185">IF(F62&lt;&gt;0,F60/F62,0)</f>
        <v>0</v>
      </c>
      <c r="G63" s="23">
        <f t="shared" si="185"/>
        <v>0</v>
      </c>
      <c r="H63" s="23">
        <f t="shared" si="185"/>
        <v>0</v>
      </c>
      <c r="I63" s="23">
        <f t="shared" si="185"/>
        <v>0</v>
      </c>
      <c r="J63" s="23">
        <f t="shared" si="185"/>
        <v>0</v>
      </c>
      <c r="K63" s="23">
        <f t="shared" si="185"/>
        <v>0</v>
      </c>
      <c r="L63" s="23">
        <f t="shared" si="185"/>
        <v>0</v>
      </c>
      <c r="M63" s="23">
        <f t="shared" si="185"/>
        <v>0</v>
      </c>
      <c r="N63" s="23">
        <f t="shared" si="185"/>
        <v>0</v>
      </c>
      <c r="O63" s="23">
        <f t="shared" si="185"/>
        <v>5.3450920245398761</v>
      </c>
      <c r="P63" s="23">
        <f t="shared" si="185"/>
        <v>0</v>
      </c>
      <c r="Q63" s="23">
        <f t="shared" si="185"/>
        <v>6.5848670756646221</v>
      </c>
      <c r="R63" s="23">
        <f t="shared" si="185"/>
        <v>0</v>
      </c>
      <c r="S63" s="23">
        <f t="shared" si="185"/>
        <v>0</v>
      </c>
      <c r="T63" s="23">
        <f t="shared" si="185"/>
        <v>0</v>
      </c>
      <c r="U63" s="23">
        <f t="shared" si="185"/>
        <v>0</v>
      </c>
      <c r="V63" s="23">
        <f t="shared" si="185"/>
        <v>0</v>
      </c>
      <c r="W63" s="23">
        <f t="shared" si="185"/>
        <v>0</v>
      </c>
      <c r="X63" s="23">
        <f t="shared" si="185"/>
        <v>19.222903885480569</v>
      </c>
      <c r="Y63" s="23">
        <f t="shared" si="185"/>
        <v>0</v>
      </c>
      <c r="Z63" s="23">
        <f t="shared" si="185"/>
        <v>0</v>
      </c>
      <c r="AA63" s="34">
        <f t="shared" si="185"/>
        <v>0</v>
      </c>
      <c r="AB63" s="34">
        <f t="shared" si="185"/>
        <v>0</v>
      </c>
      <c r="AC63" s="34">
        <f t="shared" si="185"/>
        <v>0</v>
      </c>
      <c r="AD63" s="34">
        <f t="shared" si="185"/>
        <v>0</v>
      </c>
      <c r="AE63" s="34">
        <f t="shared" si="185"/>
        <v>0</v>
      </c>
      <c r="AF63" s="34">
        <f t="shared" si="185"/>
        <v>4.8060038744501066</v>
      </c>
      <c r="AG63" s="34">
        <f t="shared" si="185"/>
        <v>24.61689827135574</v>
      </c>
      <c r="AH63" s="34">
        <f t="shared" si="185"/>
        <v>0</v>
      </c>
      <c r="AI63" s="34">
        <f t="shared" si="185"/>
        <v>0</v>
      </c>
      <c r="AJ63" s="34">
        <f t="shared" si="185"/>
        <v>5.5482887541211898</v>
      </c>
      <c r="AK63" s="34">
        <f t="shared" si="185"/>
        <v>0</v>
      </c>
      <c r="AL63" s="34">
        <f t="shared" si="185"/>
        <v>0</v>
      </c>
      <c r="AM63" s="34">
        <f t="shared" si="185"/>
        <v>27.138393648083046</v>
      </c>
      <c r="AN63" s="34">
        <f t="shared" si="185"/>
        <v>0</v>
      </c>
      <c r="AO63" s="34">
        <f t="shared" si="185"/>
        <v>92.974564707857141</v>
      </c>
      <c r="AP63" s="34">
        <f t="shared" si="185"/>
        <v>55.059940298763088</v>
      </c>
      <c r="AQ63" s="34">
        <f t="shared" si="185"/>
        <v>77.336033444103109</v>
      </c>
      <c r="AR63" s="34">
        <f t="shared" si="185"/>
        <v>0</v>
      </c>
      <c r="AS63" s="34">
        <f t="shared" si="185"/>
        <v>0</v>
      </c>
      <c r="AT63" s="34">
        <f t="shared" si="185"/>
        <v>0</v>
      </c>
      <c r="AU63" s="34">
        <f t="shared" si="185"/>
        <v>0</v>
      </c>
      <c r="AV63" s="34">
        <f t="shared" si="185"/>
        <v>0</v>
      </c>
      <c r="AW63" s="26">
        <f t="shared" si="185"/>
        <v>0</v>
      </c>
      <c r="AX63" s="26">
        <f t="shared" si="185"/>
        <v>0</v>
      </c>
      <c r="AY63" s="26">
        <f t="shared" si="185"/>
        <v>0</v>
      </c>
      <c r="AZ63" s="26">
        <f t="shared" si="185"/>
        <v>0</v>
      </c>
      <c r="BA63" s="26">
        <f t="shared" si="185"/>
        <v>0</v>
      </c>
      <c r="BB63" s="26">
        <f t="shared" si="185"/>
        <v>0</v>
      </c>
      <c r="BC63" s="26">
        <f t="shared" si="185"/>
        <v>0</v>
      </c>
      <c r="BD63" s="26">
        <f t="shared" si="185"/>
        <v>0</v>
      </c>
      <c r="BE63" s="26">
        <f t="shared" si="185"/>
        <v>0</v>
      </c>
      <c r="BF63" s="26">
        <f t="shared" si="185"/>
        <v>0</v>
      </c>
      <c r="BG63" s="26">
        <f t="shared" si="185"/>
        <v>0</v>
      </c>
      <c r="BH63" s="26">
        <f t="shared" si="185"/>
        <v>0</v>
      </c>
      <c r="BI63" s="26">
        <f t="shared" si="185"/>
        <v>0</v>
      </c>
      <c r="BJ63" s="26">
        <f t="shared" si="185"/>
        <v>13.005453306066803</v>
      </c>
      <c r="BK63" s="26">
        <f t="shared" si="185"/>
        <v>5.6086278974723403</v>
      </c>
      <c r="BL63" s="26">
        <f t="shared" si="185"/>
        <v>0</v>
      </c>
      <c r="BM63" s="26">
        <f t="shared" si="185"/>
        <v>0</v>
      </c>
      <c r="BN63" s="26">
        <f t="shared" si="185"/>
        <v>0</v>
      </c>
      <c r="BO63" s="26">
        <f t="shared" si="185"/>
        <v>0</v>
      </c>
      <c r="BP63" s="26">
        <f t="shared" si="185"/>
        <v>94.205240584727065</v>
      </c>
      <c r="BQ63" s="26">
        <f t="shared" si="185"/>
        <v>88.735644555913524</v>
      </c>
      <c r="BR63" s="26">
        <f t="shared" ref="BR63:CP63" si="186">IF(BR62&lt;&gt;0,BR60/BR62,0)</f>
        <v>94.990270629427016</v>
      </c>
      <c r="BS63" s="26">
        <f t="shared" si="186"/>
        <v>0</v>
      </c>
      <c r="BT63" s="26">
        <f t="shared" si="186"/>
        <v>0</v>
      </c>
      <c r="BU63" s="26">
        <f t="shared" si="186"/>
        <v>0</v>
      </c>
      <c r="BV63" s="26">
        <f t="shared" si="186"/>
        <v>0</v>
      </c>
      <c r="BW63" s="26">
        <f t="shared" si="186"/>
        <v>0</v>
      </c>
      <c r="BX63" s="26">
        <f t="shared" si="186"/>
        <v>43.433574512594092</v>
      </c>
      <c r="BY63" s="26">
        <f t="shared" si="186"/>
        <v>0</v>
      </c>
      <c r="BZ63" s="26">
        <f t="shared" si="186"/>
        <v>0</v>
      </c>
      <c r="CA63" s="26">
        <f t="shared" si="186"/>
        <v>0</v>
      </c>
      <c r="CB63" s="26">
        <f t="shared" si="186"/>
        <v>7.5695346716113541</v>
      </c>
      <c r="CC63" s="26">
        <f t="shared" si="186"/>
        <v>0</v>
      </c>
      <c r="CD63" s="26">
        <f t="shared" si="186"/>
        <v>0</v>
      </c>
      <c r="CE63" s="26">
        <f t="shared" si="186"/>
        <v>0</v>
      </c>
      <c r="CF63" s="26">
        <f t="shared" si="186"/>
        <v>16.586841026262231</v>
      </c>
      <c r="CG63" s="26">
        <f t="shared" si="186"/>
        <v>0</v>
      </c>
      <c r="CH63" s="26">
        <f t="shared" si="186"/>
        <v>0</v>
      </c>
      <c r="CI63" s="26">
        <f t="shared" si="186"/>
        <v>0</v>
      </c>
      <c r="CJ63" s="26">
        <f t="shared" si="186"/>
        <v>13.252257240868159</v>
      </c>
      <c r="CK63" s="26">
        <f t="shared" si="186"/>
        <v>0</v>
      </c>
      <c r="CL63" s="26">
        <f t="shared" si="186"/>
        <v>15.288937362720592</v>
      </c>
      <c r="CM63" s="26">
        <f t="shared" si="186"/>
        <v>0</v>
      </c>
      <c r="CN63" s="26">
        <f t="shared" si="186"/>
        <v>17.99626302820667</v>
      </c>
      <c r="CO63" s="26">
        <f t="shared" si="186"/>
        <v>17.33770926866223</v>
      </c>
      <c r="CP63" s="26">
        <f t="shared" si="186"/>
        <v>0</v>
      </c>
    </row>
    <row r="64" spans="2:94" x14ac:dyDescent="0.35">
      <c r="B64" s="6" t="s">
        <v>127</v>
      </c>
      <c r="C64" s="15" t="s">
        <v>129</v>
      </c>
      <c r="D64" s="6" t="s">
        <v>128</v>
      </c>
      <c r="E64" s="23">
        <f t="shared" ref="E64:AJ64" si="187">IF(E45*E52&lt;&gt;0, E62/(E45*E52),0)</f>
        <v>0</v>
      </c>
      <c r="F64" s="23">
        <f t="shared" si="187"/>
        <v>1.2538461538461536</v>
      </c>
      <c r="G64" s="23">
        <f t="shared" si="187"/>
        <v>0</v>
      </c>
      <c r="H64" s="23">
        <f t="shared" si="187"/>
        <v>0</v>
      </c>
      <c r="I64" s="23">
        <f t="shared" si="187"/>
        <v>0</v>
      </c>
      <c r="J64" s="23">
        <f t="shared" si="187"/>
        <v>1.01875</v>
      </c>
      <c r="K64" s="23">
        <f t="shared" si="187"/>
        <v>4.4454545454545462</v>
      </c>
      <c r="L64" s="23">
        <f t="shared" si="187"/>
        <v>6.9857142857142858</v>
      </c>
      <c r="M64" s="23">
        <f t="shared" si="187"/>
        <v>0</v>
      </c>
      <c r="N64" s="23">
        <f t="shared" si="187"/>
        <v>2.2227272727272731</v>
      </c>
      <c r="O64" s="23">
        <f t="shared" si="187"/>
        <v>2.8764705882352941</v>
      </c>
      <c r="P64" s="23">
        <f t="shared" si="187"/>
        <v>0</v>
      </c>
      <c r="Q64" s="23">
        <f t="shared" si="187"/>
        <v>2.1260869565217391</v>
      </c>
      <c r="R64" s="23">
        <f t="shared" si="187"/>
        <v>2.7166666666666668</v>
      </c>
      <c r="S64" s="23">
        <f t="shared" si="187"/>
        <v>4.4454545454545462</v>
      </c>
      <c r="T64" s="23">
        <f t="shared" si="187"/>
        <v>1.4382352941176471</v>
      </c>
      <c r="U64" s="23">
        <f t="shared" si="187"/>
        <v>0</v>
      </c>
      <c r="V64" s="23">
        <f t="shared" si="187"/>
        <v>0</v>
      </c>
      <c r="W64" s="23">
        <f t="shared" si="187"/>
        <v>1.528125</v>
      </c>
      <c r="X64" s="23">
        <f t="shared" si="187"/>
        <v>1.1113636363636366</v>
      </c>
      <c r="Y64" s="23">
        <f t="shared" si="187"/>
        <v>0</v>
      </c>
      <c r="Z64" s="23">
        <f t="shared" si="187"/>
        <v>0</v>
      </c>
      <c r="AA64" s="34">
        <f t="shared" si="187"/>
        <v>0</v>
      </c>
      <c r="AB64" s="34">
        <f t="shared" si="187"/>
        <v>1.8671140067818861</v>
      </c>
      <c r="AC64" s="34">
        <f t="shared" si="187"/>
        <v>1.8494606338629203</v>
      </c>
      <c r="AD64" s="34">
        <f t="shared" si="187"/>
        <v>0</v>
      </c>
      <c r="AE64" s="34">
        <f t="shared" si="187"/>
        <v>0</v>
      </c>
      <c r="AF64" s="34">
        <f t="shared" si="187"/>
        <v>5.7610984083620389</v>
      </c>
      <c r="AG64" s="34">
        <f t="shared" si="187"/>
        <v>1.7743461666490143</v>
      </c>
      <c r="AH64" s="34">
        <f t="shared" si="187"/>
        <v>3.4170284938941657</v>
      </c>
      <c r="AI64" s="34">
        <f t="shared" si="187"/>
        <v>4.2590362202351058</v>
      </c>
      <c r="AJ64" s="34">
        <f t="shared" si="187"/>
        <v>4.2550976858877094</v>
      </c>
      <c r="AK64" s="34">
        <f t="shared" ref="AK64:BP64" si="188">IF(AK45*AK52&lt;&gt;0, AK62/(AK45*AK52),0)</f>
        <v>1.5366833558355837</v>
      </c>
      <c r="AL64" s="34">
        <f t="shared" si="188"/>
        <v>0</v>
      </c>
      <c r="AM64" s="34">
        <f t="shared" si="188"/>
        <v>1.2924708017059237</v>
      </c>
      <c r="AN64" s="34">
        <f t="shared" si="188"/>
        <v>0.61561890838206623</v>
      </c>
      <c r="AO64" s="34">
        <f t="shared" si="188"/>
        <v>1.3076493058291847</v>
      </c>
      <c r="AP64" s="34">
        <f t="shared" si="188"/>
        <v>2.3624821293698748</v>
      </c>
      <c r="AQ64" s="34">
        <f t="shared" si="188"/>
        <v>1.0292983530036672</v>
      </c>
      <c r="AR64" s="34">
        <f t="shared" si="188"/>
        <v>1.4936124027329665</v>
      </c>
      <c r="AS64" s="34">
        <f t="shared" si="188"/>
        <v>0.96337337315758331</v>
      </c>
      <c r="AT64" s="34">
        <f t="shared" si="188"/>
        <v>0</v>
      </c>
      <c r="AU64" s="34">
        <f t="shared" si="188"/>
        <v>0</v>
      </c>
      <c r="AV64" s="34">
        <f t="shared" si="188"/>
        <v>4.461233234928816</v>
      </c>
      <c r="AW64" s="26">
        <f t="shared" si="188"/>
        <v>3.9951789289571629</v>
      </c>
      <c r="AX64" s="26">
        <f t="shared" si="188"/>
        <v>0</v>
      </c>
      <c r="AY64" s="26">
        <f t="shared" si="188"/>
        <v>0</v>
      </c>
      <c r="AZ64" s="26">
        <f t="shared" si="188"/>
        <v>0</v>
      </c>
      <c r="BA64" s="26">
        <f t="shared" si="188"/>
        <v>0</v>
      </c>
      <c r="BB64" s="26">
        <f t="shared" si="188"/>
        <v>5.7633600049471543</v>
      </c>
      <c r="BC64" s="26">
        <f t="shared" si="188"/>
        <v>2.2447736793035071</v>
      </c>
      <c r="BD64" s="26">
        <f t="shared" si="188"/>
        <v>0</v>
      </c>
      <c r="BE64" s="26">
        <f t="shared" si="188"/>
        <v>0</v>
      </c>
      <c r="BF64" s="26">
        <f t="shared" si="188"/>
        <v>0</v>
      </c>
      <c r="BG64" s="26">
        <f t="shared" si="188"/>
        <v>0</v>
      </c>
      <c r="BH64" s="26">
        <f t="shared" si="188"/>
        <v>3.0298184260087333</v>
      </c>
      <c r="BI64" s="26">
        <f t="shared" si="188"/>
        <v>4.6729481928522763</v>
      </c>
      <c r="BJ64" s="26">
        <f t="shared" si="188"/>
        <v>10.280486024275007</v>
      </c>
      <c r="BK64" s="26">
        <f t="shared" si="188"/>
        <v>17.14426837999774</v>
      </c>
      <c r="BL64" s="26">
        <f t="shared" si="188"/>
        <v>5.7054618500728775</v>
      </c>
      <c r="BM64" s="26">
        <f t="shared" si="188"/>
        <v>0</v>
      </c>
      <c r="BN64" s="26">
        <f t="shared" si="188"/>
        <v>0</v>
      </c>
      <c r="BO64" s="26">
        <f t="shared" si="188"/>
        <v>0</v>
      </c>
      <c r="BP64" s="26">
        <f t="shared" si="188"/>
        <v>3.6674908232432801</v>
      </c>
      <c r="BQ64" s="26">
        <f t="shared" ref="BQ64:CP64" si="189">IF(BQ45*BQ52&lt;&gt;0, BQ62/(BQ45*BQ52),0)</f>
        <v>3.9408487057267414</v>
      </c>
      <c r="BR64" s="26">
        <f t="shared" si="189"/>
        <v>3.6514009137706349</v>
      </c>
      <c r="BS64" s="26">
        <f t="shared" si="189"/>
        <v>25.551298226794625</v>
      </c>
      <c r="BT64" s="26">
        <f t="shared" si="189"/>
        <v>6.3794518472845132</v>
      </c>
      <c r="BU64" s="26">
        <f t="shared" si="189"/>
        <v>0</v>
      </c>
      <c r="BV64" s="26">
        <f t="shared" si="189"/>
        <v>0</v>
      </c>
      <c r="BW64" s="26">
        <f t="shared" si="189"/>
        <v>51.027361851302544</v>
      </c>
      <c r="BX64" s="26">
        <f t="shared" si="189"/>
        <v>2.8272001205545507</v>
      </c>
      <c r="BY64" s="26">
        <f t="shared" si="189"/>
        <v>2.670765005951611</v>
      </c>
      <c r="BZ64" s="26">
        <f t="shared" si="189"/>
        <v>4.6058453639383874</v>
      </c>
      <c r="CA64" s="26">
        <f t="shared" si="189"/>
        <v>0</v>
      </c>
      <c r="CB64" s="26">
        <f t="shared" si="189"/>
        <v>16.885547201336674</v>
      </c>
      <c r="CC64" s="26">
        <f t="shared" si="189"/>
        <v>0</v>
      </c>
      <c r="CD64" s="26">
        <f t="shared" si="189"/>
        <v>6.3310104942450902</v>
      </c>
      <c r="CE64" s="26">
        <f t="shared" si="189"/>
        <v>4.2135177008803897</v>
      </c>
      <c r="CF64" s="26">
        <f t="shared" si="189"/>
        <v>4.2087099666540704</v>
      </c>
      <c r="CG64" s="26">
        <f t="shared" si="189"/>
        <v>7.2080813908257468</v>
      </c>
      <c r="CH64" s="26">
        <f t="shared" si="189"/>
        <v>7.2013709197821969</v>
      </c>
      <c r="CI64" s="26">
        <f t="shared" si="189"/>
        <v>0</v>
      </c>
      <c r="CJ64" s="26">
        <f t="shared" si="189"/>
        <v>8.3993359323377828</v>
      </c>
      <c r="CK64" s="26">
        <f t="shared" si="189"/>
        <v>0</v>
      </c>
      <c r="CL64" s="26">
        <f t="shared" si="189"/>
        <v>12.594436813186814</v>
      </c>
      <c r="CM64" s="26">
        <f t="shared" si="189"/>
        <v>0</v>
      </c>
      <c r="CN64" s="26">
        <f t="shared" si="189"/>
        <v>6.2854579265189026</v>
      </c>
      <c r="CO64" s="26">
        <f t="shared" si="189"/>
        <v>5.5814656611998803</v>
      </c>
      <c r="CP64" s="26">
        <f t="shared" si="189"/>
        <v>0</v>
      </c>
    </row>
    <row r="65" spans="2:94" s="30" customFormat="1" x14ac:dyDescent="0.3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</row>
    <row r="66" spans="2:94" x14ac:dyDescent="0.35">
      <c r="B66" s="14" t="s">
        <v>107</v>
      </c>
      <c r="C66" s="14" t="s">
        <v>110</v>
      </c>
      <c r="D66" s="6"/>
      <c r="E66" s="23">
        <v>1467</v>
      </c>
      <c r="F66" s="23">
        <v>1467</v>
      </c>
      <c r="G66" s="23">
        <v>1467</v>
      </c>
      <c r="H66" s="23">
        <v>1467</v>
      </c>
      <c r="I66" s="23">
        <v>1467</v>
      </c>
      <c r="J66" s="23">
        <v>1467</v>
      </c>
      <c r="K66" s="23">
        <v>1467</v>
      </c>
      <c r="L66" s="23">
        <v>1467</v>
      </c>
      <c r="M66" s="23">
        <v>1467</v>
      </c>
      <c r="N66" s="23">
        <v>1467</v>
      </c>
      <c r="O66" s="23">
        <v>1467</v>
      </c>
      <c r="P66" s="23">
        <v>1467</v>
      </c>
      <c r="Q66" s="23">
        <v>1467</v>
      </c>
      <c r="R66" s="23">
        <v>1467</v>
      </c>
      <c r="S66" s="23">
        <v>1467</v>
      </c>
      <c r="T66" s="23">
        <v>1467</v>
      </c>
      <c r="U66" s="23">
        <v>1467</v>
      </c>
      <c r="V66" s="23">
        <v>1467</v>
      </c>
      <c r="W66" s="23">
        <v>1467</v>
      </c>
      <c r="X66" s="23">
        <v>1467</v>
      </c>
      <c r="Y66" s="23">
        <v>1467</v>
      </c>
      <c r="Z66" s="23">
        <v>1467</v>
      </c>
      <c r="AA66" s="34">
        <v>1467</v>
      </c>
      <c r="AB66" s="34">
        <v>1467</v>
      </c>
      <c r="AC66" s="34">
        <v>1467</v>
      </c>
      <c r="AD66" s="34">
        <v>1467</v>
      </c>
      <c r="AE66" s="34">
        <v>1467</v>
      </c>
      <c r="AF66" s="34">
        <v>1467</v>
      </c>
      <c r="AG66" s="34">
        <v>1467</v>
      </c>
      <c r="AH66" s="34">
        <v>1467</v>
      </c>
      <c r="AI66" s="34">
        <v>1467</v>
      </c>
      <c r="AJ66" s="34">
        <v>1467</v>
      </c>
      <c r="AK66" s="34">
        <v>1467</v>
      </c>
      <c r="AL66" s="34">
        <v>1467</v>
      </c>
      <c r="AM66" s="34">
        <v>1467</v>
      </c>
      <c r="AN66" s="34">
        <v>1467</v>
      </c>
      <c r="AO66" s="34">
        <v>1467</v>
      </c>
      <c r="AP66" s="34">
        <v>1467</v>
      </c>
      <c r="AQ66" s="34">
        <v>1467</v>
      </c>
      <c r="AR66" s="34">
        <v>1467</v>
      </c>
      <c r="AS66" s="34">
        <v>1467</v>
      </c>
      <c r="AT66" s="34">
        <v>1467</v>
      </c>
      <c r="AU66" s="34">
        <v>1467</v>
      </c>
      <c r="AV66" s="34">
        <v>1467</v>
      </c>
      <c r="AW66" s="26">
        <v>1467</v>
      </c>
      <c r="AX66" s="26">
        <v>1467</v>
      </c>
      <c r="AY66" s="26">
        <v>1467</v>
      </c>
      <c r="AZ66" s="26">
        <v>1467</v>
      </c>
      <c r="BA66" s="26">
        <v>1467</v>
      </c>
      <c r="BB66" s="26">
        <v>1467</v>
      </c>
      <c r="BC66" s="26">
        <v>1467</v>
      </c>
      <c r="BD66" s="26">
        <v>1467</v>
      </c>
      <c r="BE66" s="26">
        <v>1467</v>
      </c>
      <c r="BF66" s="26">
        <v>1467</v>
      </c>
      <c r="BG66" s="26">
        <v>1467</v>
      </c>
      <c r="BH66" s="26">
        <v>1467</v>
      </c>
      <c r="BI66" s="26">
        <v>1467</v>
      </c>
      <c r="BJ66" s="26">
        <v>1467</v>
      </c>
      <c r="BK66" s="26">
        <v>1467</v>
      </c>
      <c r="BL66" s="26">
        <v>1467</v>
      </c>
      <c r="BM66" s="26">
        <v>1467</v>
      </c>
      <c r="BN66" s="26">
        <v>1467</v>
      </c>
      <c r="BO66" s="26">
        <v>1467</v>
      </c>
      <c r="BP66" s="26">
        <v>1467</v>
      </c>
      <c r="BQ66" s="26">
        <v>1467</v>
      </c>
      <c r="BR66" s="26">
        <v>1467</v>
      </c>
      <c r="BS66" s="26">
        <v>1467</v>
      </c>
      <c r="BT66" s="26">
        <v>1467</v>
      </c>
      <c r="BU66" s="26">
        <v>1467</v>
      </c>
      <c r="BV66" s="26">
        <v>1467</v>
      </c>
      <c r="BW66" s="26">
        <v>1467</v>
      </c>
      <c r="BX66" s="26">
        <v>1467</v>
      </c>
      <c r="BY66" s="26">
        <v>1467</v>
      </c>
      <c r="BZ66" s="26">
        <v>1467</v>
      </c>
      <c r="CA66" s="26">
        <v>1467</v>
      </c>
      <c r="CB66" s="26">
        <v>1467</v>
      </c>
      <c r="CC66" s="26">
        <v>1467</v>
      </c>
      <c r="CD66" s="26">
        <v>1467</v>
      </c>
      <c r="CE66" s="26">
        <v>1467</v>
      </c>
      <c r="CF66" s="26">
        <v>1467</v>
      </c>
      <c r="CG66" s="26">
        <v>1467</v>
      </c>
      <c r="CH66" s="26">
        <v>1467</v>
      </c>
      <c r="CI66" s="26">
        <v>1467</v>
      </c>
      <c r="CJ66" s="26">
        <v>1467</v>
      </c>
      <c r="CK66" s="26">
        <v>1467</v>
      </c>
      <c r="CL66" s="26">
        <v>1467</v>
      </c>
      <c r="CM66" s="26">
        <v>1467</v>
      </c>
      <c r="CN66" s="26">
        <v>1467</v>
      </c>
      <c r="CO66" s="26">
        <v>1467</v>
      </c>
      <c r="CP66" s="26">
        <v>1467</v>
      </c>
    </row>
    <row r="70" spans="2:94" x14ac:dyDescent="0.35">
      <c r="E70" s="5" t="s">
        <v>72</v>
      </c>
      <c r="F70" s="5" t="s">
        <v>71</v>
      </c>
      <c r="G70" s="5" t="s">
        <v>73</v>
      </c>
    </row>
    <row r="71" spans="2:94" x14ac:dyDescent="0.35">
      <c r="B71" s="14" t="s">
        <v>87</v>
      </c>
      <c r="C71" s="14" t="s">
        <v>110</v>
      </c>
      <c r="E71" s="5">
        <f>SUM(E15:AH15)</f>
        <v>415</v>
      </c>
      <c r="F71" s="5">
        <f>SUM(AI15:BM15)</f>
        <v>469</v>
      </c>
      <c r="G71" s="5">
        <f>SUM(BN15:CP15)</f>
        <v>176</v>
      </c>
    </row>
    <row r="72" spans="2:94" x14ac:dyDescent="0.35">
      <c r="B72" s="14" t="s">
        <v>111</v>
      </c>
      <c r="C72" s="14" t="s">
        <v>110</v>
      </c>
      <c r="E72" s="5">
        <f>SUM(E21:AH21)</f>
        <v>-64</v>
      </c>
      <c r="F72" s="5">
        <f>SUM(AI21:BM21)</f>
        <v>-102</v>
      </c>
      <c r="G72" s="5">
        <f>SUM(BN21:CP21)</f>
        <v>-114</v>
      </c>
    </row>
    <row r="73" spans="2:94" x14ac:dyDescent="0.35">
      <c r="B73" s="6" t="s">
        <v>89</v>
      </c>
      <c r="C73" s="15" t="s">
        <v>113</v>
      </c>
      <c r="E73" s="5">
        <f>E71+E72</f>
        <v>351</v>
      </c>
      <c r="F73" s="5">
        <f t="shared" ref="F73:G73" si="190">F71+F72</f>
        <v>367</v>
      </c>
      <c r="G73" s="5">
        <f t="shared" si="190"/>
        <v>62</v>
      </c>
    </row>
    <row r="74" spans="2:94" ht="29" x14ac:dyDescent="0.35">
      <c r="B74" s="16" t="s">
        <v>86</v>
      </c>
      <c r="C74" s="15" t="s">
        <v>112</v>
      </c>
      <c r="D74" s="5">
        <v>0</v>
      </c>
      <c r="E74" s="5">
        <f>D74+E73</f>
        <v>351</v>
      </c>
      <c r="F74" s="5">
        <f t="shared" ref="F74:G74" si="191">E74+F73</f>
        <v>718</v>
      </c>
      <c r="G74" s="5">
        <f t="shared" si="191"/>
        <v>780</v>
      </c>
    </row>
    <row r="75" spans="2:94" ht="43.5" x14ac:dyDescent="0.35">
      <c r="B75" s="6" t="s">
        <v>92</v>
      </c>
      <c r="C75" s="15" t="s">
        <v>114</v>
      </c>
      <c r="D75" s="5">
        <v>0</v>
      </c>
      <c r="E75" s="5" t="e">
        <f>-E72/D75</f>
        <v>#DIV/0!</v>
      </c>
      <c r="F75" s="37">
        <f>(-F72/E74)</f>
        <v>0.29059829059829062</v>
      </c>
      <c r="G75" s="37">
        <f>-G72/F74</f>
        <v>0.15877437325905291</v>
      </c>
    </row>
    <row r="76" spans="2:94" x14ac:dyDescent="0.35">
      <c r="B76" s="6"/>
      <c r="C76" s="6"/>
    </row>
    <row r="77" spans="2:94" x14ac:dyDescent="0.35">
      <c r="B77" s="6" t="s">
        <v>94</v>
      </c>
      <c r="C77" s="15" t="s">
        <v>115</v>
      </c>
    </row>
    <row r="78" spans="2:94" x14ac:dyDescent="0.35">
      <c r="B78" s="6"/>
      <c r="C78" s="6"/>
    </row>
    <row r="79" spans="2:94" x14ac:dyDescent="0.35">
      <c r="B79" s="6" t="s">
        <v>96</v>
      </c>
      <c r="C79" s="15" t="s">
        <v>116</v>
      </c>
    </row>
    <row r="80" spans="2:94" x14ac:dyDescent="0.35">
      <c r="B80" s="6"/>
      <c r="C80" s="6"/>
    </row>
    <row r="81" spans="2:7" x14ac:dyDescent="0.35">
      <c r="B81" s="18" t="s">
        <v>140</v>
      </c>
      <c r="C81" s="6" t="s">
        <v>117</v>
      </c>
      <c r="E81" s="5">
        <f>SUM(E31:AH31)</f>
        <v>31670</v>
      </c>
      <c r="F81" s="5">
        <f>SUM(AI31:BM31)</f>
        <v>37880</v>
      </c>
      <c r="G81" s="5">
        <f>SUM(BN31:CP31)</f>
        <v>14784</v>
      </c>
    </row>
    <row r="82" spans="2:7" ht="43.5" x14ac:dyDescent="0.35">
      <c r="B82" s="18" t="s">
        <v>91</v>
      </c>
      <c r="C82" s="15" t="s">
        <v>139</v>
      </c>
      <c r="E82" s="5">
        <f>SUM(E36:AH36)</f>
        <v>-4890</v>
      </c>
      <c r="F82" s="5">
        <f>SUM(AI36:BM36)</f>
        <v>-8081</v>
      </c>
      <c r="G82" s="5">
        <f>SUM(BN36:CP36)</f>
        <v>-9177</v>
      </c>
    </row>
    <row r="83" spans="2:7" x14ac:dyDescent="0.35">
      <c r="B83" s="6"/>
      <c r="C83" s="6"/>
    </row>
    <row r="84" spans="2:7" x14ac:dyDescent="0.35">
      <c r="B84" s="16" t="s">
        <v>98</v>
      </c>
      <c r="C84" t="s">
        <v>137</v>
      </c>
    </row>
    <row r="85" spans="2:7" ht="29" x14ac:dyDescent="0.35">
      <c r="B85" s="6" t="s">
        <v>95</v>
      </c>
      <c r="C85" s="15" t="s">
        <v>122</v>
      </c>
      <c r="D85" s="5">
        <v>0</v>
      </c>
      <c r="E85" s="5">
        <f>D85+E86</f>
        <v>26780</v>
      </c>
      <c r="F85" s="5">
        <f t="shared" ref="F85:G85" si="192">E85+F86</f>
        <v>56579</v>
      </c>
      <c r="G85" s="5">
        <f t="shared" si="192"/>
        <v>62186</v>
      </c>
    </row>
    <row r="86" spans="2:7" x14ac:dyDescent="0.35">
      <c r="B86" s="6" t="s">
        <v>97</v>
      </c>
      <c r="C86" s="21" t="s">
        <v>130</v>
      </c>
      <c r="E86" s="5">
        <f>E81+E82</f>
        <v>26780</v>
      </c>
      <c r="F86" s="5">
        <f t="shared" ref="F86:G86" si="193">F81+F82</f>
        <v>29799</v>
      </c>
      <c r="G86" s="5">
        <f t="shared" si="193"/>
        <v>5607</v>
      </c>
    </row>
    <row r="87" spans="2:7" x14ac:dyDescent="0.35">
      <c r="B87" s="6" t="s">
        <v>99</v>
      </c>
      <c r="C87" s="21" t="s">
        <v>253</v>
      </c>
    </row>
    <row r="88" spans="2:7" x14ac:dyDescent="0.35">
      <c r="B88" s="6"/>
      <c r="C88" s="6"/>
    </row>
    <row r="89" spans="2:7" x14ac:dyDescent="0.35">
      <c r="B89" s="6" t="s">
        <v>90</v>
      </c>
      <c r="C89" s="15" t="s">
        <v>142</v>
      </c>
    </row>
    <row r="90" spans="2:7" x14ac:dyDescent="0.35">
      <c r="B90" s="6" t="s">
        <v>88</v>
      </c>
      <c r="C90" s="15" t="s">
        <v>143</v>
      </c>
    </row>
    <row r="91" spans="2:7" x14ac:dyDescent="0.35">
      <c r="B91" s="6"/>
      <c r="C91" s="6"/>
    </row>
    <row r="92" spans="2:7" x14ac:dyDescent="0.35">
      <c r="B92" s="6" t="s">
        <v>101</v>
      </c>
      <c r="C92" s="15" t="s">
        <v>95</v>
      </c>
    </row>
    <row r="93" spans="2:7" x14ac:dyDescent="0.35">
      <c r="B93" s="6" t="s">
        <v>102</v>
      </c>
      <c r="C93" s="6" t="s">
        <v>118</v>
      </c>
    </row>
    <row r="94" spans="2:7" x14ac:dyDescent="0.35">
      <c r="B94" s="6" t="s">
        <v>69</v>
      </c>
      <c r="C94" s="15" t="s">
        <v>119</v>
      </c>
    </row>
    <row r="95" spans="2:7" x14ac:dyDescent="0.35">
      <c r="B95" s="6" t="s">
        <v>103</v>
      </c>
      <c r="C95" s="15" t="s">
        <v>120</v>
      </c>
    </row>
    <row r="96" spans="2:7" x14ac:dyDescent="0.35">
      <c r="B96" s="6"/>
      <c r="C96" s="6"/>
    </row>
    <row r="97" spans="2:3" x14ac:dyDescent="0.35">
      <c r="B97" s="14" t="s">
        <v>138</v>
      </c>
      <c r="C97" s="6"/>
    </row>
    <row r="98" spans="2:3" x14ac:dyDescent="0.35">
      <c r="B98" s="6"/>
      <c r="C98" s="6"/>
    </row>
    <row r="99" spans="2:3" x14ac:dyDescent="0.35">
      <c r="B99" s="6" t="s">
        <v>104</v>
      </c>
      <c r="C99" s="6" t="s">
        <v>133</v>
      </c>
    </row>
    <row r="100" spans="2:3" x14ac:dyDescent="0.35">
      <c r="B100" s="6" t="s">
        <v>132</v>
      </c>
      <c r="C100" s="6" t="s">
        <v>134</v>
      </c>
    </row>
    <row r="101" spans="2:3" s="30" customFormat="1" x14ac:dyDescent="0.35">
      <c r="B101" s="16"/>
      <c r="C101" s="16"/>
    </row>
    <row r="102" spans="2:3" x14ac:dyDescent="0.35">
      <c r="B102" s="19" t="s">
        <v>105</v>
      </c>
      <c r="C102" s="6"/>
    </row>
    <row r="103" spans="2:3" ht="29" x14ac:dyDescent="0.35">
      <c r="B103" s="6" t="s">
        <v>100</v>
      </c>
      <c r="C103" s="15" t="s">
        <v>121</v>
      </c>
    </row>
    <row r="104" spans="2:3" x14ac:dyDescent="0.35">
      <c r="B104" s="6" t="s">
        <v>135</v>
      </c>
      <c r="C104" s="15" t="s">
        <v>136</v>
      </c>
    </row>
    <row r="105" spans="2:3" x14ac:dyDescent="0.35">
      <c r="B105" s="6" t="s">
        <v>106</v>
      </c>
      <c r="C105" s="15" t="s">
        <v>126</v>
      </c>
    </row>
    <row r="106" spans="2:3" x14ac:dyDescent="0.35">
      <c r="B106" s="6" t="s">
        <v>108</v>
      </c>
      <c r="C106" s="15" t="s">
        <v>131</v>
      </c>
    </row>
    <row r="107" spans="2:3" x14ac:dyDescent="0.35">
      <c r="B107" s="6" t="s">
        <v>127</v>
      </c>
      <c r="C107" s="15" t="s">
        <v>129</v>
      </c>
    </row>
    <row r="108" spans="2:3" x14ac:dyDescent="0.35">
      <c r="B108" s="6"/>
      <c r="C108" s="6"/>
    </row>
    <row r="109" spans="2:3" x14ac:dyDescent="0.35">
      <c r="B109" s="14" t="s">
        <v>107</v>
      </c>
      <c r="C109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0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3" t="s">
        <v>83</v>
      </c>
      <c r="C3" s="13" t="s">
        <v>109</v>
      </c>
      <c r="D3" s="12" t="s">
        <v>93</v>
      </c>
      <c r="E3" s="12" t="s">
        <v>72</v>
      </c>
      <c r="F3" s="12" t="s">
        <v>71</v>
      </c>
      <c r="G3" s="12" t="s">
        <v>73</v>
      </c>
      <c r="H3" s="12" t="s">
        <v>74</v>
      </c>
      <c r="I3" s="12" t="s">
        <v>75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  <c r="P3" s="12" t="s">
        <v>82</v>
      </c>
    </row>
    <row r="5" spans="2:18" x14ac:dyDescent="0.35">
      <c r="B5" s="14" t="s">
        <v>84</v>
      </c>
      <c r="C5" s="14" t="s">
        <v>110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4" t="s">
        <v>85</v>
      </c>
      <c r="C6" s="14" t="s">
        <v>110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125</v>
      </c>
      <c r="C8" s="6" t="s">
        <v>124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123</v>
      </c>
      <c r="C9" s="15" t="s">
        <v>141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4" t="s">
        <v>87</v>
      </c>
      <c r="C11" s="14" t="s">
        <v>110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4" t="s">
        <v>111</v>
      </c>
      <c r="C12" s="14" t="s">
        <v>110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89</v>
      </c>
      <c r="C13" s="15" t="s">
        <v>113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6" t="s">
        <v>86</v>
      </c>
      <c r="C14" s="15" t="s">
        <v>112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92</v>
      </c>
      <c r="C15" s="15" t="s">
        <v>114</v>
      </c>
      <c r="D15" s="6">
        <v>0</v>
      </c>
      <c r="E15" s="17" t="e">
        <f t="shared" ref="E15:P15" si="3">-E12/D14</f>
        <v>#DIV/0!</v>
      </c>
      <c r="F15" s="17">
        <f t="shared" si="3"/>
        <v>3.4285714285714287E-2</v>
      </c>
      <c r="G15" s="17">
        <f t="shared" si="3"/>
        <v>4.7021943573667714E-2</v>
      </c>
      <c r="H15" s="17">
        <f t="shared" si="3"/>
        <v>2.6264591439688716E-2</v>
      </c>
      <c r="I15" s="17">
        <f t="shared" si="3"/>
        <v>2.7387120651369355E-2</v>
      </c>
      <c r="J15" s="17">
        <f t="shared" si="3"/>
        <v>1.2300123001230012E-2</v>
      </c>
      <c r="K15" s="17">
        <f t="shared" si="3"/>
        <v>3.4213098729227759E-2</v>
      </c>
      <c r="L15" s="17">
        <f t="shared" si="3"/>
        <v>1.3599274705349048E-2</v>
      </c>
      <c r="M15" s="17">
        <f t="shared" si="3"/>
        <v>2.3769100169779286E-2</v>
      </c>
      <c r="N15" s="17">
        <f t="shared" si="3"/>
        <v>4.2145593869731802E-2</v>
      </c>
      <c r="O15" s="17">
        <f t="shared" si="3"/>
        <v>1.4150943396226415E-2</v>
      </c>
      <c r="P15" s="17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94</v>
      </c>
      <c r="C17" s="15" t="s">
        <v>115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96</v>
      </c>
      <c r="C19" s="15" t="s">
        <v>116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8" t="s">
        <v>140</v>
      </c>
      <c r="C21" s="6" t="s">
        <v>117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8" t="s">
        <v>91</v>
      </c>
      <c r="C22" s="15" t="s">
        <v>139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6" t="s">
        <v>98</v>
      </c>
      <c r="C24" t="s">
        <v>137</v>
      </c>
      <c r="D24" s="17">
        <v>0</v>
      </c>
      <c r="E24" s="20" t="e">
        <f>-(E22/D25)</f>
        <v>#DIV/0!</v>
      </c>
      <c r="F24" s="20">
        <f t="shared" ref="F24:P24" si="8">-(F22/E25)</f>
        <v>3.4285714285714287E-2</v>
      </c>
      <c r="G24" s="20">
        <f t="shared" si="8"/>
        <v>4.7021943573667714E-2</v>
      </c>
      <c r="H24" s="20">
        <f t="shared" si="8"/>
        <v>2.6264591439688716E-2</v>
      </c>
      <c r="I24" s="20">
        <f t="shared" si="8"/>
        <v>2.7387120651369355E-2</v>
      </c>
      <c r="J24" s="20">
        <f t="shared" si="8"/>
        <v>1.2300123001230012E-2</v>
      </c>
      <c r="K24" s="20">
        <f t="shared" si="8"/>
        <v>3.4213098729227759E-2</v>
      </c>
      <c r="L24" s="20">
        <f t="shared" si="8"/>
        <v>1.3599274705349048E-2</v>
      </c>
      <c r="M24" s="20">
        <f t="shared" si="8"/>
        <v>2.3769100169779286E-2</v>
      </c>
      <c r="N24" s="20">
        <f t="shared" si="8"/>
        <v>4.2145593869731802E-2</v>
      </c>
      <c r="O24" s="20">
        <f t="shared" si="8"/>
        <v>1.4150943396226415E-2</v>
      </c>
      <c r="P24" s="20">
        <f t="shared" si="8"/>
        <v>2.0646937370956643E-3</v>
      </c>
    </row>
    <row r="25" spans="2:16" ht="29" x14ac:dyDescent="0.35">
      <c r="B25" s="6" t="s">
        <v>95</v>
      </c>
      <c r="C25" s="15" t="s">
        <v>122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97</v>
      </c>
      <c r="C26" s="21" t="s">
        <v>130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99</v>
      </c>
      <c r="C27" s="21" t="s">
        <v>253</v>
      </c>
      <c r="D27" s="6">
        <v>0</v>
      </c>
      <c r="E27" s="17" t="e">
        <f t="shared" ref="E27:P27" si="11">-E22/E17</f>
        <v>#DIV/0!</v>
      </c>
      <c r="F27" s="17">
        <f t="shared" si="11"/>
        <v>3.4285714285714287E-2</v>
      </c>
      <c r="G27" s="17">
        <f t="shared" si="11"/>
        <v>4.7021943573667714E-2</v>
      </c>
      <c r="H27" s="17">
        <f t="shared" si="11"/>
        <v>2.6264591439688716E-2</v>
      </c>
      <c r="I27" s="17">
        <f t="shared" si="11"/>
        <v>2.7387120651369355E-2</v>
      </c>
      <c r="J27" s="17">
        <f t="shared" si="11"/>
        <v>1.2300123001230012E-2</v>
      </c>
      <c r="K27" s="17">
        <f t="shared" si="11"/>
        <v>3.4213098729227759E-2</v>
      </c>
      <c r="L27" s="17">
        <f t="shared" si="11"/>
        <v>1.3599274705349048E-2</v>
      </c>
      <c r="M27" s="17">
        <f t="shared" si="11"/>
        <v>2.3769100169779286E-2</v>
      </c>
      <c r="N27" s="17">
        <f t="shared" si="11"/>
        <v>4.2145593869731802E-2</v>
      </c>
      <c r="O27" s="17">
        <f t="shared" si="11"/>
        <v>1.4150943396226415E-2</v>
      </c>
      <c r="P27" s="17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90</v>
      </c>
      <c r="C29" s="15" t="s">
        <v>142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88</v>
      </c>
      <c r="C30" s="15" t="s">
        <v>143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101</v>
      </c>
      <c r="C32" s="15" t="s">
        <v>95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102</v>
      </c>
      <c r="C33" s="6" t="s">
        <v>118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69</v>
      </c>
      <c r="C34" s="15" t="s">
        <v>119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103</v>
      </c>
      <c r="C35" s="15" t="s">
        <v>120</v>
      </c>
      <c r="D35" s="17">
        <v>0</v>
      </c>
      <c r="E35" s="17">
        <f>E34/E32</f>
        <v>0.4</v>
      </c>
      <c r="F35" s="17">
        <f t="shared" ref="F35:P35" si="17">F34/F32</f>
        <v>0.4</v>
      </c>
      <c r="G35" s="17">
        <f t="shared" si="17"/>
        <v>0.4</v>
      </c>
      <c r="H35" s="17">
        <f t="shared" si="17"/>
        <v>0.4</v>
      </c>
      <c r="I35" s="17">
        <f t="shared" si="17"/>
        <v>0.4</v>
      </c>
      <c r="J35" s="17">
        <f t="shared" si="17"/>
        <v>0.4</v>
      </c>
      <c r="K35" s="17">
        <f t="shared" si="17"/>
        <v>0.4</v>
      </c>
      <c r="L35" s="17">
        <f t="shared" si="17"/>
        <v>0.4</v>
      </c>
      <c r="M35" s="17">
        <f t="shared" si="17"/>
        <v>0.4</v>
      </c>
      <c r="N35" s="17">
        <f t="shared" si="17"/>
        <v>0.4</v>
      </c>
      <c r="O35" s="17">
        <f t="shared" si="17"/>
        <v>0.4</v>
      </c>
      <c r="P35" s="17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4" t="s">
        <v>138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104</v>
      </c>
      <c r="C39" s="6" t="s">
        <v>133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132</v>
      </c>
      <c r="C40" s="6" t="s">
        <v>134</v>
      </c>
      <c r="D40" s="6"/>
      <c r="E40" s="17">
        <f t="shared" ref="E40:P40" si="19">E39/E33</f>
        <v>0.15873015873015872</v>
      </c>
      <c r="F40" s="17">
        <f t="shared" si="19"/>
        <v>0.3880181121560432</v>
      </c>
      <c r="G40" s="17">
        <f t="shared" si="19"/>
        <v>0.49373108517077391</v>
      </c>
      <c r="H40" s="17">
        <f t="shared" si="19"/>
        <v>0.53507689777119827</v>
      </c>
      <c r="I40" s="17">
        <f t="shared" si="19"/>
        <v>0.55733223998906656</v>
      </c>
      <c r="J40" s="17">
        <f t="shared" si="19"/>
        <v>0.57977625719561199</v>
      </c>
      <c r="K40" s="17">
        <f t="shared" si="19"/>
        <v>0.58607837211645009</v>
      </c>
      <c r="L40" s="17">
        <f t="shared" si="19"/>
        <v>0.59120920581022451</v>
      </c>
      <c r="M40" s="17">
        <f t="shared" si="19"/>
        <v>0.59855257556406982</v>
      </c>
      <c r="N40" s="17">
        <f t="shared" si="19"/>
        <v>0.60216094178358326</v>
      </c>
      <c r="O40" s="17">
        <f t="shared" si="19"/>
        <v>0.60549055593790624</v>
      </c>
      <c r="P40" s="17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9" t="s">
        <v>105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100</v>
      </c>
      <c r="C43" s="15" t="s">
        <v>121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135</v>
      </c>
      <c r="C44" s="15" t="s">
        <v>136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106</v>
      </c>
      <c r="C45" s="15" t="s">
        <v>126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108</v>
      </c>
      <c r="C46" s="15" t="s">
        <v>131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127</v>
      </c>
      <c r="C47" s="15" t="s">
        <v>129</v>
      </c>
      <c r="D47" s="6" t="s">
        <v>128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4" t="s">
        <v>107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workbookViewId="0">
      <selection activeCell="G2" sqref="G2"/>
    </sheetView>
  </sheetViews>
  <sheetFormatPr defaultColWidth="8.7265625" defaultRowHeight="14.5" x14ac:dyDescent="0.35"/>
  <cols>
    <col min="1" max="6" width="8.7265625" style="5"/>
    <col min="7" max="7" width="11.453125" style="5" bestFit="1" customWidth="1"/>
    <col min="8" max="8" width="14.54296875" style="5" customWidth="1"/>
    <col min="9" max="9" width="19.26953125" style="5" customWidth="1"/>
    <col min="10" max="10" width="13.1796875" style="5" customWidth="1"/>
    <col min="11" max="11" width="16.7265625" style="5" customWidth="1"/>
    <col min="12" max="12" width="12" style="5" customWidth="1"/>
    <col min="13" max="13" width="25.453125" style="5" customWidth="1"/>
    <col min="14" max="14" width="16.54296875" style="5" customWidth="1"/>
    <col min="15" max="16384" width="8.7265625" style="5"/>
  </cols>
  <sheetData>
    <row r="2" spans="1:14" ht="101.5" x14ac:dyDescent="0.35">
      <c r="A2" s="5" t="s">
        <v>0</v>
      </c>
      <c r="B2" s="6" t="s">
        <v>54</v>
      </c>
      <c r="C2" s="6" t="s">
        <v>5</v>
      </c>
      <c r="D2" s="7" t="s">
        <v>45</v>
      </c>
      <c r="E2" s="6" t="s">
        <v>32</v>
      </c>
      <c r="F2" s="6" t="s">
        <v>48</v>
      </c>
      <c r="G2" s="6" t="s">
        <v>55</v>
      </c>
      <c r="H2" s="6" t="s">
        <v>46</v>
      </c>
      <c r="I2" s="5" t="s">
        <v>47</v>
      </c>
      <c r="J2" s="5" t="s">
        <v>49</v>
      </c>
      <c r="K2" s="5" t="s">
        <v>50</v>
      </c>
      <c r="L2" s="5" t="s">
        <v>51</v>
      </c>
      <c r="M2" s="5" t="s">
        <v>52</v>
      </c>
      <c r="N2" s="5" t="s">
        <v>53</v>
      </c>
    </row>
    <row r="3" spans="1:14" x14ac:dyDescent="0.35">
      <c r="B3" s="6" t="s">
        <v>11</v>
      </c>
      <c r="C3" s="6" t="s">
        <v>11</v>
      </c>
      <c r="D3" s="6"/>
      <c r="E3" s="6"/>
      <c r="F3" s="9">
        <v>0.05</v>
      </c>
      <c r="G3" s="8"/>
    </row>
    <row r="4" spans="1:14" ht="29" x14ac:dyDescent="0.35">
      <c r="A4" s="5" t="s">
        <v>4</v>
      </c>
      <c r="B4" s="6">
        <v>50</v>
      </c>
      <c r="C4" s="6">
        <v>72</v>
      </c>
      <c r="D4" s="6">
        <v>50000</v>
      </c>
      <c r="E4" s="6">
        <v>30</v>
      </c>
      <c r="F4" s="8">
        <f>B4*$F$3</f>
        <v>2.5</v>
      </c>
      <c r="G4" s="8">
        <f>((C4-(B4+F4))/C4)*100</f>
        <v>27.083333333333332</v>
      </c>
    </row>
    <row r="5" spans="1:14" x14ac:dyDescent="0.35">
      <c r="B5" s="6">
        <v>50</v>
      </c>
      <c r="C5" s="6">
        <v>72</v>
      </c>
      <c r="D5" s="6">
        <v>50000</v>
      </c>
      <c r="E5" s="6">
        <v>30</v>
      </c>
      <c r="F5" s="8">
        <f t="shared" ref="F5:F33" si="0">B5*$F$3</f>
        <v>2.5</v>
      </c>
      <c r="G5" s="8">
        <f t="shared" ref="G5:G33" si="1">((C5-(B5+F5))/C5)*100</f>
        <v>27.083333333333332</v>
      </c>
    </row>
    <row r="6" spans="1:14" x14ac:dyDescent="0.35">
      <c r="B6" s="6">
        <v>50</v>
      </c>
      <c r="C6" s="6">
        <v>72</v>
      </c>
      <c r="D6" s="6">
        <v>50000</v>
      </c>
      <c r="E6" s="6">
        <v>30</v>
      </c>
      <c r="F6" s="8">
        <f t="shared" si="0"/>
        <v>2.5</v>
      </c>
      <c r="G6" s="8">
        <f t="shared" si="1"/>
        <v>27.083333333333332</v>
      </c>
    </row>
    <row r="7" spans="1:14" x14ac:dyDescent="0.35">
      <c r="B7" s="6">
        <v>50</v>
      </c>
      <c r="C7" s="6">
        <v>72</v>
      </c>
      <c r="D7" s="6">
        <v>50000</v>
      </c>
      <c r="E7" s="6">
        <v>30</v>
      </c>
      <c r="F7" s="8">
        <f t="shared" si="0"/>
        <v>2.5</v>
      </c>
      <c r="G7" s="8">
        <f t="shared" si="1"/>
        <v>27.083333333333332</v>
      </c>
    </row>
    <row r="8" spans="1:14" x14ac:dyDescent="0.35">
      <c r="B8" s="6">
        <v>50</v>
      </c>
      <c r="C8" s="6">
        <v>72</v>
      </c>
      <c r="D8" s="6">
        <v>50000</v>
      </c>
      <c r="E8" s="6">
        <v>30</v>
      </c>
      <c r="F8" s="8">
        <f t="shared" si="0"/>
        <v>2.5</v>
      </c>
      <c r="G8" s="8">
        <f t="shared" si="1"/>
        <v>27.083333333333332</v>
      </c>
    </row>
    <row r="9" spans="1:14" x14ac:dyDescent="0.35">
      <c r="B9" s="6">
        <v>50</v>
      </c>
      <c r="C9" s="6">
        <v>72</v>
      </c>
      <c r="D9" s="6">
        <v>50000</v>
      </c>
      <c r="E9" s="6">
        <v>30</v>
      </c>
      <c r="F9" s="8">
        <f t="shared" si="0"/>
        <v>2.5</v>
      </c>
      <c r="G9" s="8">
        <f t="shared" si="1"/>
        <v>27.083333333333332</v>
      </c>
    </row>
    <row r="10" spans="1:14" x14ac:dyDescent="0.35">
      <c r="B10" s="6">
        <v>50</v>
      </c>
      <c r="C10" s="6">
        <v>72</v>
      </c>
      <c r="D10" s="6">
        <v>50000</v>
      </c>
      <c r="E10" s="6">
        <v>30</v>
      </c>
      <c r="F10" s="8">
        <f t="shared" si="0"/>
        <v>2.5</v>
      </c>
      <c r="G10" s="8">
        <f t="shared" si="1"/>
        <v>27.083333333333332</v>
      </c>
    </row>
    <row r="11" spans="1:14" x14ac:dyDescent="0.35">
      <c r="B11" s="6">
        <v>50</v>
      </c>
      <c r="C11" s="6">
        <v>72</v>
      </c>
      <c r="D11" s="6">
        <v>50000</v>
      </c>
      <c r="E11" s="6">
        <v>30</v>
      </c>
      <c r="F11" s="8">
        <f t="shared" si="0"/>
        <v>2.5</v>
      </c>
      <c r="G11" s="8">
        <f t="shared" si="1"/>
        <v>27.083333333333332</v>
      </c>
    </row>
    <row r="12" spans="1:14" x14ac:dyDescent="0.35">
      <c r="B12" s="6">
        <v>50</v>
      </c>
      <c r="C12" s="6">
        <v>72</v>
      </c>
      <c r="D12" s="6">
        <v>50000</v>
      </c>
      <c r="E12" s="6">
        <v>30</v>
      </c>
      <c r="F12" s="8">
        <f t="shared" si="0"/>
        <v>2.5</v>
      </c>
      <c r="G12" s="8">
        <f t="shared" si="1"/>
        <v>27.083333333333332</v>
      </c>
    </row>
    <row r="13" spans="1:14" x14ac:dyDescent="0.35">
      <c r="B13" s="6">
        <v>50</v>
      </c>
      <c r="C13" s="6">
        <v>72</v>
      </c>
      <c r="D13" s="6">
        <v>50000</v>
      </c>
      <c r="E13" s="6">
        <v>30</v>
      </c>
      <c r="F13" s="8">
        <f t="shared" si="0"/>
        <v>2.5</v>
      </c>
      <c r="G13" s="8">
        <f t="shared" si="1"/>
        <v>27.083333333333332</v>
      </c>
    </row>
    <row r="14" spans="1:14" x14ac:dyDescent="0.35">
      <c r="B14" s="6">
        <v>50</v>
      </c>
      <c r="C14" s="6">
        <v>72</v>
      </c>
      <c r="D14" s="6">
        <v>50000</v>
      </c>
      <c r="E14" s="6">
        <v>30</v>
      </c>
      <c r="F14" s="8">
        <f t="shared" si="0"/>
        <v>2.5</v>
      </c>
      <c r="G14" s="8">
        <f t="shared" si="1"/>
        <v>27.083333333333332</v>
      </c>
    </row>
    <row r="15" spans="1:14" x14ac:dyDescent="0.35">
      <c r="B15" s="6">
        <v>50</v>
      </c>
      <c r="C15" s="6">
        <v>72</v>
      </c>
      <c r="D15" s="6">
        <v>50000</v>
      </c>
      <c r="E15" s="6">
        <v>30</v>
      </c>
      <c r="F15" s="8">
        <f t="shared" si="0"/>
        <v>2.5</v>
      </c>
      <c r="G15" s="8">
        <f t="shared" si="1"/>
        <v>27.083333333333332</v>
      </c>
    </row>
    <row r="16" spans="1:14" x14ac:dyDescent="0.35">
      <c r="B16" s="6">
        <v>50</v>
      </c>
      <c r="C16" s="6">
        <v>72</v>
      </c>
      <c r="D16" s="6">
        <v>50000</v>
      </c>
      <c r="E16" s="6">
        <v>30</v>
      </c>
      <c r="F16" s="8">
        <f t="shared" si="0"/>
        <v>2.5</v>
      </c>
      <c r="G16" s="8">
        <f t="shared" si="1"/>
        <v>27.083333333333332</v>
      </c>
    </row>
    <row r="17" spans="2:7" x14ac:dyDescent="0.35">
      <c r="B17" s="6">
        <v>50</v>
      </c>
      <c r="C17" s="6">
        <v>72</v>
      </c>
      <c r="D17" s="6">
        <v>50000</v>
      </c>
      <c r="E17" s="6">
        <v>30</v>
      </c>
      <c r="F17" s="8">
        <f t="shared" si="0"/>
        <v>2.5</v>
      </c>
      <c r="G17" s="8">
        <f t="shared" si="1"/>
        <v>27.083333333333332</v>
      </c>
    </row>
    <row r="18" spans="2:7" x14ac:dyDescent="0.35">
      <c r="B18" s="6">
        <v>50</v>
      </c>
      <c r="C18" s="6">
        <v>72</v>
      </c>
      <c r="D18" s="6">
        <v>50000</v>
      </c>
      <c r="E18" s="6">
        <v>30</v>
      </c>
      <c r="F18" s="8">
        <f t="shared" si="0"/>
        <v>2.5</v>
      </c>
      <c r="G18" s="8">
        <f t="shared" si="1"/>
        <v>27.083333333333332</v>
      </c>
    </row>
    <row r="19" spans="2:7" x14ac:dyDescent="0.35">
      <c r="B19" s="6">
        <v>50</v>
      </c>
      <c r="C19" s="6">
        <v>72</v>
      </c>
      <c r="D19" s="6">
        <v>50000</v>
      </c>
      <c r="E19" s="6">
        <v>30</v>
      </c>
      <c r="F19" s="8">
        <f t="shared" si="0"/>
        <v>2.5</v>
      </c>
      <c r="G19" s="8">
        <f t="shared" si="1"/>
        <v>27.083333333333332</v>
      </c>
    </row>
    <row r="20" spans="2:7" x14ac:dyDescent="0.35">
      <c r="B20" s="6">
        <v>50</v>
      </c>
      <c r="C20" s="6">
        <v>72</v>
      </c>
      <c r="D20" s="6">
        <v>50000</v>
      </c>
      <c r="E20" s="6">
        <v>30</v>
      </c>
      <c r="F20" s="8">
        <f t="shared" si="0"/>
        <v>2.5</v>
      </c>
      <c r="G20" s="8">
        <f t="shared" si="1"/>
        <v>27.083333333333332</v>
      </c>
    </row>
    <row r="21" spans="2:7" x14ac:dyDescent="0.35">
      <c r="B21" s="6">
        <v>50</v>
      </c>
      <c r="C21" s="6">
        <v>72</v>
      </c>
      <c r="D21" s="6">
        <v>50000</v>
      </c>
      <c r="E21" s="6">
        <v>30</v>
      </c>
      <c r="F21" s="8">
        <f t="shared" si="0"/>
        <v>2.5</v>
      </c>
      <c r="G21" s="8">
        <f t="shared" si="1"/>
        <v>27.083333333333332</v>
      </c>
    </row>
    <row r="22" spans="2:7" x14ac:dyDescent="0.35">
      <c r="B22" s="6">
        <v>50</v>
      </c>
      <c r="C22" s="6">
        <v>72</v>
      </c>
      <c r="D22" s="6">
        <v>50000</v>
      </c>
      <c r="E22" s="6">
        <v>30</v>
      </c>
      <c r="F22" s="8">
        <f t="shared" si="0"/>
        <v>2.5</v>
      </c>
      <c r="G22" s="8">
        <f t="shared" si="1"/>
        <v>27.083333333333332</v>
      </c>
    </row>
    <row r="23" spans="2:7" x14ac:dyDescent="0.35">
      <c r="B23" s="6">
        <v>50</v>
      </c>
      <c r="C23" s="6">
        <v>72</v>
      </c>
      <c r="D23" s="6">
        <v>50000</v>
      </c>
      <c r="E23" s="6">
        <v>30</v>
      </c>
      <c r="F23" s="8">
        <f t="shared" si="0"/>
        <v>2.5</v>
      </c>
      <c r="G23" s="8">
        <f t="shared" si="1"/>
        <v>27.083333333333332</v>
      </c>
    </row>
    <row r="24" spans="2:7" x14ac:dyDescent="0.35">
      <c r="B24" s="6">
        <v>50</v>
      </c>
      <c r="C24" s="6">
        <v>72</v>
      </c>
      <c r="D24" s="6">
        <v>50000</v>
      </c>
      <c r="E24" s="6">
        <v>30</v>
      </c>
      <c r="F24" s="8">
        <f t="shared" si="0"/>
        <v>2.5</v>
      </c>
      <c r="G24" s="8">
        <f t="shared" si="1"/>
        <v>27.083333333333332</v>
      </c>
    </row>
    <row r="25" spans="2:7" x14ac:dyDescent="0.35">
      <c r="B25" s="6">
        <v>50</v>
      </c>
      <c r="C25" s="6">
        <v>72</v>
      </c>
      <c r="D25" s="6">
        <v>50000</v>
      </c>
      <c r="E25" s="6">
        <v>30</v>
      </c>
      <c r="F25" s="8">
        <f t="shared" si="0"/>
        <v>2.5</v>
      </c>
      <c r="G25" s="8">
        <f t="shared" si="1"/>
        <v>27.083333333333332</v>
      </c>
    </row>
    <row r="26" spans="2:7" x14ac:dyDescent="0.35">
      <c r="B26" s="6">
        <v>50</v>
      </c>
      <c r="C26" s="6">
        <v>72</v>
      </c>
      <c r="D26" s="6">
        <v>50000</v>
      </c>
      <c r="E26" s="6">
        <v>30</v>
      </c>
      <c r="F26" s="8">
        <f t="shared" si="0"/>
        <v>2.5</v>
      </c>
      <c r="G26" s="8">
        <f t="shared" si="1"/>
        <v>27.083333333333332</v>
      </c>
    </row>
    <row r="27" spans="2:7" x14ac:dyDescent="0.35">
      <c r="B27" s="6">
        <v>50</v>
      </c>
      <c r="C27" s="6">
        <v>72</v>
      </c>
      <c r="D27" s="6">
        <v>50000</v>
      </c>
      <c r="E27" s="6">
        <v>30</v>
      </c>
      <c r="F27" s="8">
        <f t="shared" si="0"/>
        <v>2.5</v>
      </c>
      <c r="G27" s="8">
        <f t="shared" si="1"/>
        <v>27.083333333333332</v>
      </c>
    </row>
    <row r="28" spans="2:7" x14ac:dyDescent="0.35">
      <c r="B28" s="6">
        <v>50</v>
      </c>
      <c r="C28" s="6">
        <v>72</v>
      </c>
      <c r="D28" s="6">
        <v>50000</v>
      </c>
      <c r="E28" s="6">
        <v>30</v>
      </c>
      <c r="F28" s="8">
        <f t="shared" si="0"/>
        <v>2.5</v>
      </c>
      <c r="G28" s="8">
        <f t="shared" si="1"/>
        <v>27.083333333333332</v>
      </c>
    </row>
    <row r="29" spans="2:7" x14ac:dyDescent="0.35">
      <c r="B29" s="6">
        <v>50</v>
      </c>
      <c r="C29" s="6">
        <v>72</v>
      </c>
      <c r="D29" s="6">
        <v>50000</v>
      </c>
      <c r="E29" s="6">
        <v>30</v>
      </c>
      <c r="F29" s="8">
        <f t="shared" si="0"/>
        <v>2.5</v>
      </c>
      <c r="G29" s="8">
        <f t="shared" si="1"/>
        <v>27.083333333333332</v>
      </c>
    </row>
    <row r="30" spans="2:7" x14ac:dyDescent="0.35">
      <c r="B30" s="6">
        <v>50</v>
      </c>
      <c r="C30" s="6">
        <v>72</v>
      </c>
      <c r="D30" s="6">
        <v>50000</v>
      </c>
      <c r="E30" s="6">
        <v>30</v>
      </c>
      <c r="F30" s="8">
        <f t="shared" si="0"/>
        <v>2.5</v>
      </c>
      <c r="G30" s="8">
        <f t="shared" si="1"/>
        <v>27.083333333333332</v>
      </c>
    </row>
    <row r="31" spans="2:7" x14ac:dyDescent="0.35">
      <c r="B31" s="6">
        <v>50</v>
      </c>
      <c r="C31" s="6">
        <v>72</v>
      </c>
      <c r="D31" s="6">
        <v>50000</v>
      </c>
      <c r="E31" s="6">
        <v>30</v>
      </c>
      <c r="F31" s="8">
        <f t="shared" si="0"/>
        <v>2.5</v>
      </c>
      <c r="G31" s="8">
        <f t="shared" si="1"/>
        <v>27.083333333333332</v>
      </c>
    </row>
    <row r="32" spans="2:7" x14ac:dyDescent="0.35">
      <c r="B32" s="6">
        <v>50</v>
      </c>
      <c r="C32" s="6">
        <v>72</v>
      </c>
      <c r="D32" s="6">
        <v>50000</v>
      </c>
      <c r="E32" s="6">
        <v>30</v>
      </c>
      <c r="F32" s="8">
        <f t="shared" si="0"/>
        <v>2.5</v>
      </c>
      <c r="G32" s="8">
        <f t="shared" si="1"/>
        <v>27.083333333333332</v>
      </c>
    </row>
    <row r="33" spans="2:7" x14ac:dyDescent="0.35">
      <c r="B33" s="6">
        <v>50</v>
      </c>
      <c r="C33" s="6">
        <v>72</v>
      </c>
      <c r="D33" s="6">
        <v>50000</v>
      </c>
      <c r="E33" s="6">
        <v>30</v>
      </c>
      <c r="F33" s="8">
        <f t="shared" si="0"/>
        <v>2.5</v>
      </c>
      <c r="G33" s="8">
        <f t="shared" si="1"/>
        <v>27.083333333333332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workbookViewId="0">
      <selection activeCell="D6" sqref="D6"/>
    </sheetView>
  </sheetViews>
  <sheetFormatPr defaultRowHeight="14.5" x14ac:dyDescent="0.35"/>
  <cols>
    <col min="3" max="3" width="62.1796875" bestFit="1" customWidth="1"/>
    <col min="4" max="4" width="38.54296875" bestFit="1" customWidth="1"/>
  </cols>
  <sheetData>
    <row r="2" spans="3:4" x14ac:dyDescent="0.35">
      <c r="C2" t="s">
        <v>56</v>
      </c>
    </row>
    <row r="4" spans="3:4" x14ac:dyDescent="0.35">
      <c r="C4" t="s">
        <v>57</v>
      </c>
    </row>
    <row r="5" spans="3:4" x14ac:dyDescent="0.35">
      <c r="C5" t="s">
        <v>58</v>
      </c>
      <c r="D5" t="s">
        <v>70</v>
      </c>
    </row>
    <row r="6" spans="3:4" x14ac:dyDescent="0.35">
      <c r="C6" t="s">
        <v>59</v>
      </c>
    </row>
    <row r="7" spans="3:4" x14ac:dyDescent="0.35">
      <c r="C7" t="s">
        <v>60</v>
      </c>
    </row>
    <row r="8" spans="3:4" x14ac:dyDescent="0.35">
      <c r="C8" t="s">
        <v>61</v>
      </c>
    </row>
    <row r="9" spans="3:4" x14ac:dyDescent="0.35">
      <c r="C9" t="s">
        <v>62</v>
      </c>
    </row>
    <row r="11" spans="3:4" x14ac:dyDescent="0.35">
      <c r="C11" t="s">
        <v>63</v>
      </c>
    </row>
    <row r="12" spans="3:4" x14ac:dyDescent="0.35">
      <c r="C12" t="s">
        <v>64</v>
      </c>
    </row>
    <row r="14" spans="3:4" x14ac:dyDescent="0.35">
      <c r="C14" s="10" t="s">
        <v>65</v>
      </c>
    </row>
    <row r="15" spans="3:4" x14ac:dyDescent="0.35">
      <c r="C15" s="10" t="s">
        <v>66</v>
      </c>
    </row>
    <row r="16" spans="3:4" x14ac:dyDescent="0.35">
      <c r="C16" s="10" t="s">
        <v>67</v>
      </c>
    </row>
    <row r="18" spans="3:10" x14ac:dyDescent="0.35">
      <c r="E18" s="42" t="s">
        <v>69</v>
      </c>
      <c r="F18" s="42"/>
      <c r="G18" s="42"/>
      <c r="H18" s="42"/>
      <c r="I18" s="42"/>
      <c r="J18" s="42"/>
    </row>
    <row r="19" spans="3:10" x14ac:dyDescent="0.35">
      <c r="E19" s="11">
        <v>0</v>
      </c>
      <c r="F19" s="11">
        <v>0.15</v>
      </c>
      <c r="G19" s="11">
        <v>0.2</v>
      </c>
      <c r="H19" s="11">
        <v>0.25</v>
      </c>
      <c r="I19" s="11">
        <v>0.3</v>
      </c>
      <c r="J19" s="11">
        <v>0.4</v>
      </c>
    </row>
    <row r="21" spans="3:10" x14ac:dyDescent="0.35">
      <c r="C21" t="s">
        <v>68</v>
      </c>
      <c r="D21">
        <f>52-(5%*52)</f>
        <v>49.4</v>
      </c>
    </row>
  </sheetData>
  <mergeCells count="1">
    <mergeCell ref="E18:J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BasePricing3 high demand</vt:lpstr>
      <vt:lpstr>BasePricing2 with OpC and Ifln</vt:lpstr>
      <vt:lpstr>BasePricing1</vt:lpstr>
      <vt:lpstr>ForcastingPlan-Monthly</vt:lpstr>
      <vt:lpstr>Actual-Daily</vt:lpstr>
      <vt:lpstr>ForcastingPLan-Reference</vt:lpstr>
      <vt:lpstr>DistributedBonus</vt:lpstr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2015-10-11T05:07:36Z</dcterms:modified>
</cp:coreProperties>
</file>