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3"/>
    <sheet name="128britain-ex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<sst xmlns="http://schemas.openxmlformats.org/spreadsheetml/2006/main" count="240" uniqueCount="146">
  <si>
    <t xml:space="preserve">addon</t>
  </si>
  <si>
    <t xml:space="preserve">name</t>
  </si>
  <si>
    <t xml:space="preserve">japanese</t>
  </si>
  <si>
    <t xml:space="preserve">english</t>
  </si>
  <si>
    <t xml:space="preserve">waytype</t>
  </si>
  <si>
    <t xml:space="preserve">intro_year</t>
  </si>
  <si>
    <t xml:space="preserve">intro_month</t>
  </si>
  <si>
    <t xml:space="preserve">topspeed</t>
  </si>
  <si>
    <t xml:space="preserve">max_weight</t>
  </si>
  <si>
    <t xml:space="preserve">cost_coefficient</t>
  </si>
  <si>
    <t xml:space="preserve">maintenance_coefficient</t>
  </si>
  <si>
    <t xml:space="preserve">wear_coefficient</t>
  </si>
  <si>
    <t xml:space="preserve">gauge</t>
  </si>
  <si>
    <t xml:space="preserve">dattに記述した名前</t>
  </si>
  <si>
    <r>
      <rPr>
        <sz val="10"/>
        <rFont val="Arial"/>
        <family val="2"/>
        <charset val="1"/>
      </rPr>
      <t xml:space="preserve">ja.tab</t>
    </r>
    <r>
      <rPr>
        <sz val="10"/>
        <rFont val="IPAゴシック"/>
        <family val="2"/>
        <charset val="1"/>
      </rPr>
      <t xml:space="preserve">用の名前</t>
    </r>
  </si>
  <si>
    <r>
      <rPr>
        <sz val="10"/>
        <rFont val="Arial"/>
        <family val="2"/>
        <charset val="1"/>
      </rPr>
      <t xml:space="preserve">en.tab</t>
    </r>
    <r>
      <rPr>
        <sz val="10"/>
        <rFont val="IPAゴシック"/>
        <family val="2"/>
        <charset val="1"/>
      </rPr>
      <t xml:space="preserve">用の名前</t>
    </r>
  </si>
  <si>
    <t xml:space="preserve">導入年</t>
  </si>
  <si>
    <t xml:space="preserve">導入月(1-12)</t>
  </si>
  <si>
    <t xml:space="preserve">最高速度</t>
  </si>
  <si>
    <t xml:space="preserve">最大軸重(t)</t>
  </si>
  <si>
    <t xml:space="preserve">建設費係数</t>
  </si>
  <si>
    <t xml:space="preserve">維持費係数</t>
  </si>
  <si>
    <t xml:space="preserve">耐久係数</t>
  </si>
  <si>
    <t xml:space="preserve">軌間</t>
  </si>
  <si>
    <t xml:space="preserve">無視</t>
  </si>
  <si>
    <t xml:space="preserve">sample_pak</t>
  </si>
  <si>
    <t xml:space="preserve">サンプル行</t>
  </si>
  <si>
    <t xml:space="preserve">sample line</t>
  </si>
  <si>
    <t xml:space="preserve">track</t>
  </si>
  <si>
    <t xml:space="preserve">すべて</t>
  </si>
  <si>
    <t xml:space="preserve">使わない列の1行目は空白にすること</t>
  </si>
  <si>
    <t xml:space="preserve">含</t>
  </si>
  <si>
    <t xml:space="preserve">iss_wtg_0120_single</t>
  </si>
  <si>
    <t xml:space="preserve">木まくらぎ軌道（単）</t>
  </si>
  <si>
    <t xml:space="preserve">Wood tie track (single)</t>
  </si>
  <si>
    <t xml:space="preserve">係数については、バラスト軌道を1とする</t>
  </si>
  <si>
    <t xml:space="preserve">iss_wtg_0120_front</t>
  </si>
  <si>
    <t xml:space="preserve">木まくらぎ軌道（前）</t>
  </si>
  <si>
    <t xml:space="preserve">Wood tie track (front)</t>
  </si>
  <si>
    <t xml:space="preserve">iss_wtg_0120_center</t>
  </si>
  <si>
    <t xml:space="preserve">木まくらぎ軌道（中）</t>
  </si>
  <si>
    <t xml:space="preserve">Wood tie track (center)</t>
  </si>
  <si>
    <t xml:space="preserve">他の値から計算するもの</t>
  </si>
  <si>
    <t xml:space="preserve">iss_wtg_0120_back</t>
  </si>
  <si>
    <t xml:space="preserve">木まくらぎ軌道（後）</t>
  </si>
  <si>
    <t xml:space="preserve">Wood tie track (back)</t>
  </si>
  <si>
    <t xml:space="preserve">cost</t>
  </si>
  <si>
    <t xml:space="preserve">iss_wtg_0240_single</t>
  </si>
  <si>
    <t xml:space="preserve">コンクリートまくらぎ軌道（単）</t>
  </si>
  <si>
    <t xml:space="preserve">Concrete tie track (single)</t>
  </si>
  <si>
    <t xml:space="preserve">maintenance</t>
  </si>
  <si>
    <t xml:space="preserve">iss_wtg_0240_front</t>
  </si>
  <si>
    <t xml:space="preserve">コンクリートまくらぎ軌道（前）</t>
  </si>
  <si>
    <t xml:space="preserve">Concrete tie track (front)</t>
  </si>
  <si>
    <t xml:space="preserve">way_constraint_permissive</t>
  </si>
  <si>
    <r>
      <rPr>
        <sz val="10"/>
        <rFont val="IPAゴシック"/>
        <family val="2"/>
        <charset val="1"/>
      </rPr>
      <t xml:space="preserve">←〇〇</t>
    </r>
    <r>
      <rPr>
        <sz val="10"/>
        <rFont val="Arial"/>
        <family val="2"/>
        <charset val="1"/>
      </rPr>
      <t xml:space="preserve">mm</t>
    </r>
    <r>
      <rPr>
        <sz val="10"/>
        <rFont val="IPAゴシック"/>
        <family val="2"/>
        <charset val="1"/>
      </rPr>
      <t xml:space="preserve">みたいな感じで指定したい</t>
    </r>
  </si>
  <si>
    <t xml:space="preserve">iss_wtg_0240_center</t>
  </si>
  <si>
    <t xml:space="preserve">コンクリートまくらぎ軌道（中）</t>
  </si>
  <si>
    <t xml:space="preserve">Concrete tie track (center)</t>
  </si>
  <si>
    <t xml:space="preserve">way_constraint_prohibitive</t>
  </si>
  <si>
    <t xml:space="preserve">←特になし</t>
  </si>
  <si>
    <t xml:space="preserve">iss_wtg_0240_back</t>
  </si>
  <si>
    <t xml:space="preserve">コンクリートまくらぎ軌道（後）</t>
  </si>
  <si>
    <t xml:space="preserve">Concrete tie track (back)</t>
  </si>
  <si>
    <t xml:space="preserve">wear_capacity</t>
  </si>
  <si>
    <t xml:space="preserve">←耐久みたいな形でメタパラメータで指定したい</t>
  </si>
  <si>
    <t xml:space="preserve">iss_wtg_0360_slab_single</t>
  </si>
  <si>
    <t xml:space="preserve">スラブ軌道（単）</t>
  </si>
  <si>
    <t xml:space="preserve">Slab track (single)</t>
  </si>
  <si>
    <t xml:space="preserve">way_only_cost</t>
  </si>
  <si>
    <t xml:space="preserve">iss_wtg_0360_slab_front</t>
  </si>
  <si>
    <t xml:space="preserve">スラブ軌道（前）</t>
  </si>
  <si>
    <t xml:space="preserve">Slab track (front)</t>
  </si>
  <si>
    <t xml:space="preserve">iss_wtg_0360_slab_center</t>
  </si>
  <si>
    <t xml:space="preserve">スラブ軌道（中）</t>
  </si>
  <si>
    <t xml:space="preserve">Slab track (center)</t>
  </si>
  <si>
    <t xml:space="preserve">iss_wtg_0360_slab_back</t>
  </si>
  <si>
    <t xml:space="preserve">スラブ軌道（後）</t>
  </si>
  <si>
    <t xml:space="preserve">Slab track (back)</t>
  </si>
  <si>
    <t xml:space="preserve">iss_wtg_360_ffu_single</t>
  </si>
  <si>
    <t xml:space="preserve">合成樹脂まくらぎ軌道（単）</t>
  </si>
  <si>
    <t xml:space="preserve">FFU tie track (single)</t>
  </si>
  <si>
    <t xml:space="preserve">iss_wtg_360_ffu_front</t>
  </si>
  <si>
    <t xml:space="preserve">合成樹脂まくらぎ軌道（前）</t>
  </si>
  <si>
    <t xml:space="preserve">FFU tie track (front)</t>
  </si>
  <si>
    <t xml:space="preserve">iss_wtg_360_ffu_center</t>
  </si>
  <si>
    <t xml:space="preserve">合成樹脂まくらぎ軌道（中）</t>
  </si>
  <si>
    <t xml:space="preserve">FFU tie track (center)</t>
  </si>
  <si>
    <t xml:space="preserve">iss_wtg_360_ffu_back</t>
  </si>
  <si>
    <t xml:space="preserve">合成樹脂まくらぎ軌道（後）</t>
  </si>
  <si>
    <t xml:space="preserve">FFU tie track (back)</t>
  </si>
  <si>
    <t xml:space="preserve">iss_wtg_0360_ladder_single</t>
  </si>
  <si>
    <t xml:space="preserve">フローティングラダー軌道（単）</t>
  </si>
  <si>
    <t xml:space="preserve">Floating ladder track (single)</t>
  </si>
  <si>
    <t xml:space="preserve">iss_wtg_0360_ladder_front</t>
  </si>
  <si>
    <t xml:space="preserve">フローティングラダー軌道（前）</t>
  </si>
  <si>
    <t xml:space="preserve">Floating ladder track (front)</t>
  </si>
  <si>
    <t xml:space="preserve">iss_wtg_0360_ladder_center</t>
  </si>
  <si>
    <t xml:space="preserve">フローティングラダー軌道（中）</t>
  </si>
  <si>
    <t xml:space="preserve">Floating ladder track (center)</t>
  </si>
  <si>
    <t xml:space="preserve">iss_wtg_0360_ladder_back</t>
  </si>
  <si>
    <t xml:space="preserve">フローティングラダー軌道（後）</t>
  </si>
  <si>
    <t xml:space="preserve">Floating ladder track (back)</t>
  </si>
  <si>
    <t xml:space="preserve">iss_wsg_0040</t>
  </si>
  <si>
    <t xml:space="preserve">低速トラム軌道</t>
  </si>
  <si>
    <t xml:space="preserve">Low speed tram track</t>
  </si>
  <si>
    <t xml:space="preserve">tram_track</t>
  </si>
  <si>
    <t xml:space="preserve">iss_wsg_0080</t>
  </si>
  <si>
    <t xml:space="preserve">高速トラム軌道</t>
  </si>
  <si>
    <t xml:space="preserve">High speed tram track</t>
  </si>
  <si>
    <t xml:space="preserve">cost(calc)</t>
  </si>
  <si>
    <t xml:space="preserve">maintenance(calc)</t>
  </si>
  <si>
    <t xml:space="preserve">wear_capacity(calc)</t>
  </si>
  <si>
    <t xml:space="preserve">topspeedより</t>
  </si>
  <si>
    <t xml:space="preserve">max_weightより</t>
  </si>
  <si>
    <t xml:space="preserve">cost_merged</t>
  </si>
  <si>
    <t xml:space="preserve">waggonway</t>
  </si>
  <si>
    <t xml:space="preserve">plateway</t>
  </si>
  <si>
    <t xml:space="preserve">cast_iron_track</t>
  </si>
  <si>
    <t xml:space="preserve">wrought_iron_fishbelly_track</t>
  </si>
  <si>
    <t xml:space="preserve">wrought_iron_fishbelly_heavy_track</t>
  </si>
  <si>
    <t xml:space="preserve">wrought_iron_light_track</t>
  </si>
  <si>
    <t xml:space="preserve">wrought_iron_intermediate_track</t>
  </si>
  <si>
    <t xml:space="preserve">wrought_iron_track</t>
  </si>
  <si>
    <t xml:space="preserve">wrought_iron_improved_light_track</t>
  </si>
  <si>
    <t xml:space="preserve">wrought_iron_improved_track</t>
  </si>
  <si>
    <t xml:space="preserve">wssr-early</t>
  </si>
  <si>
    <t xml:space="preserve">severn-tunnel-track</t>
  </si>
  <si>
    <t xml:space="preserve">wssr</t>
  </si>
  <si>
    <t xml:space="preserve">wssr_light</t>
  </si>
  <si>
    <t xml:space="preserve">wssri</t>
  </si>
  <si>
    <t xml:space="preserve">wssri_intermediate</t>
  </si>
  <si>
    <t xml:space="preserve">wssri_light</t>
  </si>
  <si>
    <t xml:space="preserve">wssri_heavy</t>
  </si>
  <si>
    <t xml:space="preserve">cssr_light</t>
  </si>
  <si>
    <t xml:space="preserve">cssr</t>
  </si>
  <si>
    <t xml:space="preserve">cssri-125</t>
  </si>
  <si>
    <t xml:space="preserve">tgv</t>
  </si>
  <si>
    <t xml:space="preserve">cssri</t>
  </si>
  <si>
    <t xml:space="preserve">cssr_heavy</t>
  </si>
  <si>
    <t xml:space="preserve">やけくそ</t>
  </si>
  <si>
    <t xml:space="preserve">costのmerge割合</t>
  </si>
  <si>
    <t xml:space="preserve">R^2</t>
  </si>
  <si>
    <t xml:space="preserve">0.6:0.4</t>
  </si>
  <si>
    <t xml:space="preserve">0.7:0.3</t>
  </si>
  <si>
    <t xml:space="preserve">0.8:0.2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</si>
</sst>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IPA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778899"/>
      <name val="IPAゴシック"/>
      <family val="2"/>
      <charset val="1"/>
    </font>
    <font>
      <sz val="13"/>
      <color rgb="FF000000"/>
      <name val="Arial"/>
      <family val="2"/>
    </font>
    <font>
      <sz val="10"/>
      <color rgb="FF000000"/>
      <name val="DejaVu Sans"/>
      <family val="2"/>
    </font>
    <font>
      <sz val="9"/>
      <color rgb="FF000000"/>
      <name val="Arial"/>
      <family val="2"/>
    </font>
    <font>
      <sz val="13"/>
      <name val="Arial"/>
      <family val="2"/>
    </font>
    <font>
      <sz val="10"/>
      <name val="IPA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778899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cost/topspeed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'128britain-ex'!$E$1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5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9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2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2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intercept val="0"/>
            <c:dispRSqr val="1"/>
            <c:dispEq val="1"/>
          </c:trendline>
          <c:xVal>
            <c:numRef>
              <c:f>'128britain-ex'!$C$2:$C$25</c:f>
              <c:numCache>
                <c:formatCode>General</c:formatCode>
                <c:ptCount val="24"/>
                <c:pt idx="0">
                  <c:v>10</c:v>
                </c:pt>
                <c:pt idx="1">
                  <c:v>12</c:v>
                </c:pt>
                <c:pt idx="2">
                  <c:v>27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135</c:v>
                </c:pt>
                <c:pt idx="11">
                  <c:v>135</c:v>
                </c:pt>
                <c:pt idx="12">
                  <c:v>145</c:v>
                </c:pt>
                <c:pt idx="13">
                  <c:v>80</c:v>
                </c:pt>
                <c:pt idx="14">
                  <c:v>155</c:v>
                </c:pt>
                <c:pt idx="15">
                  <c:v>160</c:v>
                </c:pt>
                <c:pt idx="16">
                  <c:v>90</c:v>
                </c:pt>
                <c:pt idx="17">
                  <c:v>160</c:v>
                </c:pt>
                <c:pt idx="18">
                  <c:v>120</c:v>
                </c:pt>
                <c:pt idx="19">
                  <c:v>160</c:v>
                </c:pt>
                <c:pt idx="20">
                  <c:v>200</c:v>
                </c:pt>
                <c:pt idx="21">
                  <c:v>320</c:v>
                </c:pt>
                <c:pt idx="22">
                  <c:v>225</c:v>
                </c:pt>
                <c:pt idx="23">
                  <c:v>145</c:v>
                </c:pt>
              </c:numCache>
            </c:numRef>
          </c:xVal>
          <c:yVal>
            <c:numRef>
              <c:f>'128britain-ex'!$E$2:$E$25</c:f>
              <c:numCache>
                <c:formatCode>General</c:formatCode>
                <c:ptCount val="24"/>
                <c:pt idx="0">
                  <c:v>3250</c:v>
                </c:pt>
                <c:pt idx="1">
                  <c:v>10000</c:v>
                </c:pt>
                <c:pt idx="2">
                  <c:v>30000</c:v>
                </c:pt>
                <c:pt idx="3">
                  <c:v>30000</c:v>
                </c:pt>
                <c:pt idx="4">
                  <c:v>31700</c:v>
                </c:pt>
                <c:pt idx="5">
                  <c:v>32000</c:v>
                </c:pt>
                <c:pt idx="6">
                  <c:v>36000</c:v>
                </c:pt>
                <c:pt idx="7">
                  <c:v>40000</c:v>
                </c:pt>
                <c:pt idx="8">
                  <c:v>45000</c:v>
                </c:pt>
                <c:pt idx="9">
                  <c:v>46500</c:v>
                </c:pt>
                <c:pt idx="10">
                  <c:v>52000</c:v>
                </c:pt>
                <c:pt idx="11">
                  <c:v>52000</c:v>
                </c:pt>
                <c:pt idx="12">
                  <c:v>55000</c:v>
                </c:pt>
                <c:pt idx="13">
                  <c:v>32000</c:v>
                </c:pt>
                <c:pt idx="14">
                  <c:v>75000</c:v>
                </c:pt>
                <c:pt idx="15">
                  <c:v>90000</c:v>
                </c:pt>
                <c:pt idx="16">
                  <c:v>45000</c:v>
                </c:pt>
                <c:pt idx="17">
                  <c:v>135000</c:v>
                </c:pt>
                <c:pt idx="18">
                  <c:v>105000</c:v>
                </c:pt>
                <c:pt idx="19">
                  <c:v>140000</c:v>
                </c:pt>
                <c:pt idx="20">
                  <c:v>150000</c:v>
                </c:pt>
                <c:pt idx="21">
                  <c:v>250000</c:v>
                </c:pt>
                <c:pt idx="22">
                  <c:v>175000</c:v>
                </c:pt>
                <c:pt idx="23">
                  <c:v>110000</c:v>
                </c:pt>
              </c:numCache>
            </c:numRef>
          </c:yVal>
          <c:smooth val="0"/>
        </c:ser>
        <c:axId val="14389008"/>
        <c:axId val="40556780"/>
      </c:scatterChart>
      <c:valAx>
        <c:axId val="143890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topspeed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40556780"/>
        <c:crosses val="autoZero"/>
        <c:crossBetween val="midCat"/>
      </c:valAx>
      <c:valAx>
        <c:axId val="4055678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cost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1438900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cost/max_weight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'128britain-ex'!$E$1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7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8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intercept val="0"/>
            <c:dispRSqr val="1"/>
            <c:dispEq val="1"/>
          </c:trendline>
          <c:xVal>
            <c:numRef>
              <c:f>'128britain-ex'!$D$2:$D$25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  <c:pt idx="13">
                  <c:v>15</c:v>
                </c:pt>
                <c:pt idx="14">
                  <c:v>19</c:v>
                </c:pt>
                <c:pt idx="15">
                  <c:v>20</c:v>
                </c:pt>
                <c:pt idx="16">
                  <c:v>17</c:v>
                </c:pt>
                <c:pt idx="17">
                  <c:v>22</c:v>
                </c:pt>
                <c:pt idx="18">
                  <c:v>20</c:v>
                </c:pt>
                <c:pt idx="19">
                  <c:v>22</c:v>
                </c:pt>
                <c:pt idx="20">
                  <c:v>23</c:v>
                </c:pt>
                <c:pt idx="21">
                  <c:v>21</c:v>
                </c:pt>
                <c:pt idx="22">
                  <c:v>26</c:v>
                </c:pt>
                <c:pt idx="23">
                  <c:v>26</c:v>
                </c:pt>
              </c:numCache>
            </c:numRef>
          </c:xVal>
          <c:yVal>
            <c:numRef>
              <c:f>'128britain-ex'!$E$2:$E$25</c:f>
              <c:numCache>
                <c:formatCode>General</c:formatCode>
                <c:ptCount val="24"/>
                <c:pt idx="0">
                  <c:v>3250</c:v>
                </c:pt>
                <c:pt idx="1">
                  <c:v>10000</c:v>
                </c:pt>
                <c:pt idx="2">
                  <c:v>30000</c:v>
                </c:pt>
                <c:pt idx="3">
                  <c:v>30000</c:v>
                </c:pt>
                <c:pt idx="4">
                  <c:v>31700</c:v>
                </c:pt>
                <c:pt idx="5">
                  <c:v>32000</c:v>
                </c:pt>
                <c:pt idx="6">
                  <c:v>36000</c:v>
                </c:pt>
                <c:pt idx="7">
                  <c:v>40000</c:v>
                </c:pt>
                <c:pt idx="8">
                  <c:v>45000</c:v>
                </c:pt>
                <c:pt idx="9">
                  <c:v>46500</c:v>
                </c:pt>
                <c:pt idx="10">
                  <c:v>52000</c:v>
                </c:pt>
                <c:pt idx="11">
                  <c:v>52000</c:v>
                </c:pt>
                <c:pt idx="12">
                  <c:v>55000</c:v>
                </c:pt>
                <c:pt idx="13">
                  <c:v>32000</c:v>
                </c:pt>
                <c:pt idx="14">
                  <c:v>75000</c:v>
                </c:pt>
                <c:pt idx="15">
                  <c:v>90000</c:v>
                </c:pt>
                <c:pt idx="16">
                  <c:v>45000</c:v>
                </c:pt>
                <c:pt idx="17">
                  <c:v>135000</c:v>
                </c:pt>
                <c:pt idx="18">
                  <c:v>105000</c:v>
                </c:pt>
                <c:pt idx="19">
                  <c:v>140000</c:v>
                </c:pt>
                <c:pt idx="20">
                  <c:v>150000</c:v>
                </c:pt>
                <c:pt idx="21">
                  <c:v>250000</c:v>
                </c:pt>
                <c:pt idx="22">
                  <c:v>175000</c:v>
                </c:pt>
                <c:pt idx="23">
                  <c:v>110000</c:v>
                </c:pt>
              </c:numCache>
            </c:numRef>
          </c:yVal>
          <c:smooth val="0"/>
        </c:ser>
        <c:axId val="40238399"/>
        <c:axId val="89941454"/>
      </c:scatterChart>
      <c:valAx>
        <c:axId val="402383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max_weight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89941454"/>
        <c:crosses val="autoZero"/>
        <c:crossBetween val="midCat"/>
      </c:valAx>
      <c:valAx>
        <c:axId val="8994145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cost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402383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cost, cost(calc)/year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'128britain-ex'!$E$1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'128britain-ex'!$B$2:$B$25</c:f>
              <c:numCache>
                <c:formatCode>General</c:formatCode>
                <c:ptCount val="24"/>
                <c:pt idx="0">
                  <c:v>1700</c:v>
                </c:pt>
                <c:pt idx="1">
                  <c:v>1767</c:v>
                </c:pt>
                <c:pt idx="2">
                  <c:v>1789</c:v>
                </c:pt>
                <c:pt idx="3">
                  <c:v>1820</c:v>
                </c:pt>
                <c:pt idx="4">
                  <c:v>1827</c:v>
                </c:pt>
                <c:pt idx="5">
                  <c:v>1834</c:v>
                </c:pt>
                <c:pt idx="6">
                  <c:v>1837</c:v>
                </c:pt>
                <c:pt idx="7">
                  <c:v>1845</c:v>
                </c:pt>
                <c:pt idx="8">
                  <c:v>1850</c:v>
                </c:pt>
                <c:pt idx="9">
                  <c:v>1855</c:v>
                </c:pt>
                <c:pt idx="10">
                  <c:v>1868</c:v>
                </c:pt>
                <c:pt idx="11">
                  <c:v>1873</c:v>
                </c:pt>
                <c:pt idx="12">
                  <c:v>1874</c:v>
                </c:pt>
                <c:pt idx="13">
                  <c:v>1876</c:v>
                </c:pt>
                <c:pt idx="14">
                  <c:v>1888</c:v>
                </c:pt>
                <c:pt idx="15">
                  <c:v>1891</c:v>
                </c:pt>
                <c:pt idx="16">
                  <c:v>1894</c:v>
                </c:pt>
                <c:pt idx="17">
                  <c:v>1925</c:v>
                </c:pt>
                <c:pt idx="18">
                  <c:v>1968</c:v>
                </c:pt>
                <c:pt idx="19">
                  <c:v>1968</c:v>
                </c:pt>
                <c:pt idx="20">
                  <c:v>1973</c:v>
                </c:pt>
                <c:pt idx="21">
                  <c:v>1981</c:v>
                </c:pt>
                <c:pt idx="22">
                  <c:v>1986</c:v>
                </c:pt>
                <c:pt idx="23">
                  <c:v>1992</c:v>
                </c:pt>
              </c:numCache>
            </c:numRef>
          </c:xVal>
          <c:yVal>
            <c:numRef>
              <c:f>'128britain-ex'!$E$2:$E$25</c:f>
              <c:numCache>
                <c:formatCode>General</c:formatCode>
                <c:ptCount val="24"/>
                <c:pt idx="0">
                  <c:v>3250</c:v>
                </c:pt>
                <c:pt idx="1">
                  <c:v>10000</c:v>
                </c:pt>
                <c:pt idx="2">
                  <c:v>30000</c:v>
                </c:pt>
                <c:pt idx="3">
                  <c:v>30000</c:v>
                </c:pt>
                <c:pt idx="4">
                  <c:v>31700</c:v>
                </c:pt>
                <c:pt idx="5">
                  <c:v>32000</c:v>
                </c:pt>
                <c:pt idx="6">
                  <c:v>36000</c:v>
                </c:pt>
                <c:pt idx="7">
                  <c:v>40000</c:v>
                </c:pt>
                <c:pt idx="8">
                  <c:v>45000</c:v>
                </c:pt>
                <c:pt idx="9">
                  <c:v>46500</c:v>
                </c:pt>
                <c:pt idx="10">
                  <c:v>52000</c:v>
                </c:pt>
                <c:pt idx="11">
                  <c:v>52000</c:v>
                </c:pt>
                <c:pt idx="12">
                  <c:v>55000</c:v>
                </c:pt>
                <c:pt idx="13">
                  <c:v>32000</c:v>
                </c:pt>
                <c:pt idx="14">
                  <c:v>75000</c:v>
                </c:pt>
                <c:pt idx="15">
                  <c:v>90000</c:v>
                </c:pt>
                <c:pt idx="16">
                  <c:v>45000</c:v>
                </c:pt>
                <c:pt idx="17">
                  <c:v>135000</c:v>
                </c:pt>
                <c:pt idx="18">
                  <c:v>105000</c:v>
                </c:pt>
                <c:pt idx="19">
                  <c:v>140000</c:v>
                </c:pt>
                <c:pt idx="20">
                  <c:v>150000</c:v>
                </c:pt>
                <c:pt idx="21">
                  <c:v>250000</c:v>
                </c:pt>
                <c:pt idx="22">
                  <c:v>175000</c:v>
                </c:pt>
                <c:pt idx="23">
                  <c:v>110000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'128britain-ex'!$F$1</c:f>
              <c:strCache>
                <c:ptCount val="1"/>
                <c:pt idx="0">
                  <c:v>cost(calc)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'128britain-ex'!$B$2:$B$25</c:f>
              <c:numCache>
                <c:formatCode>General</c:formatCode>
                <c:ptCount val="24"/>
                <c:pt idx="0">
                  <c:v>1700</c:v>
                </c:pt>
                <c:pt idx="1">
                  <c:v>1767</c:v>
                </c:pt>
                <c:pt idx="2">
                  <c:v>1789</c:v>
                </c:pt>
                <c:pt idx="3">
                  <c:v>1820</c:v>
                </c:pt>
                <c:pt idx="4">
                  <c:v>1827</c:v>
                </c:pt>
                <c:pt idx="5">
                  <c:v>1834</c:v>
                </c:pt>
                <c:pt idx="6">
                  <c:v>1837</c:v>
                </c:pt>
                <c:pt idx="7">
                  <c:v>1845</c:v>
                </c:pt>
                <c:pt idx="8">
                  <c:v>1850</c:v>
                </c:pt>
                <c:pt idx="9">
                  <c:v>1855</c:v>
                </c:pt>
                <c:pt idx="10">
                  <c:v>1868</c:v>
                </c:pt>
                <c:pt idx="11">
                  <c:v>1873</c:v>
                </c:pt>
                <c:pt idx="12">
                  <c:v>1874</c:v>
                </c:pt>
                <c:pt idx="13">
                  <c:v>1876</c:v>
                </c:pt>
                <c:pt idx="14">
                  <c:v>1888</c:v>
                </c:pt>
                <c:pt idx="15">
                  <c:v>1891</c:v>
                </c:pt>
                <c:pt idx="16">
                  <c:v>1894</c:v>
                </c:pt>
                <c:pt idx="17">
                  <c:v>1925</c:v>
                </c:pt>
                <c:pt idx="18">
                  <c:v>1968</c:v>
                </c:pt>
                <c:pt idx="19">
                  <c:v>1968</c:v>
                </c:pt>
                <c:pt idx="20">
                  <c:v>1973</c:v>
                </c:pt>
                <c:pt idx="21">
                  <c:v>1981</c:v>
                </c:pt>
                <c:pt idx="22">
                  <c:v>1986</c:v>
                </c:pt>
                <c:pt idx="23">
                  <c:v>1992</c:v>
                </c:pt>
              </c:numCache>
            </c:numRef>
          </c:xVal>
          <c:yVal>
            <c:numRef>
              <c:f>'128britain-ex'!$F$2:$F$25</c:f>
              <c:numCache>
                <c:formatCode>General</c:formatCode>
                <c:ptCount val="24"/>
                <c:pt idx="0">
                  <c:v>5092</c:v>
                </c:pt>
                <c:pt idx="1">
                  <c:v>5640</c:v>
                </c:pt>
                <c:pt idx="2">
                  <c:v>10016</c:v>
                </c:pt>
                <c:pt idx="3">
                  <c:v>28068</c:v>
                </c:pt>
                <c:pt idx="4">
                  <c:v>31164</c:v>
                </c:pt>
                <c:pt idx="5">
                  <c:v>34432</c:v>
                </c:pt>
                <c:pt idx="6">
                  <c:v>43747</c:v>
                </c:pt>
                <c:pt idx="7">
                  <c:v>49950</c:v>
                </c:pt>
                <c:pt idx="8">
                  <c:v>60105</c:v>
                </c:pt>
                <c:pt idx="9">
                  <c:v>67200</c:v>
                </c:pt>
                <c:pt idx="10">
                  <c:v>74171</c:v>
                </c:pt>
                <c:pt idx="11">
                  <c:v>74171</c:v>
                </c:pt>
                <c:pt idx="12">
                  <c:v>81935</c:v>
                </c:pt>
                <c:pt idx="13">
                  <c:v>45868</c:v>
                </c:pt>
                <c:pt idx="14">
                  <c:v>92615</c:v>
                </c:pt>
                <c:pt idx="15">
                  <c:v>98212</c:v>
                </c:pt>
                <c:pt idx="16">
                  <c:v>54724</c:v>
                </c:pt>
                <c:pt idx="17">
                  <c:v>103987</c:v>
                </c:pt>
                <c:pt idx="18">
                  <c:v>76556</c:v>
                </c:pt>
                <c:pt idx="19">
                  <c:v>103987</c:v>
                </c:pt>
                <c:pt idx="20">
                  <c:v>132024</c:v>
                </c:pt>
                <c:pt idx="21">
                  <c:v>220812</c:v>
                </c:pt>
                <c:pt idx="22">
                  <c:v>159230</c:v>
                </c:pt>
                <c:pt idx="23">
                  <c:v>108460</c:v>
                </c:pt>
              </c:numCache>
            </c:numRef>
          </c:yVal>
          <c:smooth val="0"/>
        </c:ser>
        <c:axId val="30734262"/>
        <c:axId val="35825588"/>
      </c:scatterChart>
      <c:valAx>
        <c:axId val="307342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year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35825588"/>
        <c:crosses val="autoZero"/>
        <c:crossBetween val="midCat"/>
      </c:valAx>
      <c:valAx>
        <c:axId val="358255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cost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3073426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maintenance/cost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'128britain-ex'!$G$1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'128britain-ex'!$E$2:$E$25</c:f>
              <c:numCache>
                <c:formatCode>General</c:formatCode>
                <c:ptCount val="24"/>
                <c:pt idx="0">
                  <c:v>3250</c:v>
                </c:pt>
                <c:pt idx="1">
                  <c:v>10000</c:v>
                </c:pt>
                <c:pt idx="2">
                  <c:v>30000</c:v>
                </c:pt>
                <c:pt idx="3">
                  <c:v>30000</c:v>
                </c:pt>
                <c:pt idx="4">
                  <c:v>31700</c:v>
                </c:pt>
                <c:pt idx="5">
                  <c:v>32000</c:v>
                </c:pt>
                <c:pt idx="6">
                  <c:v>36000</c:v>
                </c:pt>
                <c:pt idx="7">
                  <c:v>40000</c:v>
                </c:pt>
                <c:pt idx="8">
                  <c:v>45000</c:v>
                </c:pt>
                <c:pt idx="9">
                  <c:v>46500</c:v>
                </c:pt>
                <c:pt idx="10">
                  <c:v>52000</c:v>
                </c:pt>
                <c:pt idx="11">
                  <c:v>52000</c:v>
                </c:pt>
                <c:pt idx="12">
                  <c:v>55000</c:v>
                </c:pt>
                <c:pt idx="13">
                  <c:v>32000</c:v>
                </c:pt>
                <c:pt idx="14">
                  <c:v>75000</c:v>
                </c:pt>
                <c:pt idx="15">
                  <c:v>90000</c:v>
                </c:pt>
                <c:pt idx="16">
                  <c:v>45000</c:v>
                </c:pt>
                <c:pt idx="17">
                  <c:v>135000</c:v>
                </c:pt>
                <c:pt idx="18">
                  <c:v>105000</c:v>
                </c:pt>
                <c:pt idx="19">
                  <c:v>140000</c:v>
                </c:pt>
                <c:pt idx="20">
                  <c:v>150000</c:v>
                </c:pt>
                <c:pt idx="21">
                  <c:v>250000</c:v>
                </c:pt>
                <c:pt idx="22">
                  <c:v>175000</c:v>
                </c:pt>
                <c:pt idx="23">
                  <c:v>110000</c:v>
                </c:pt>
              </c:numCache>
            </c:numRef>
          </c:xVal>
          <c:yVal>
            <c:numRef>
              <c:f>'128britain-ex'!$G$2:$G$25</c:f>
              <c:numCache>
                <c:formatCode>General</c:formatCode>
                <c:ptCount val="2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755</c:v>
                </c:pt>
                <c:pt idx="4">
                  <c:v>765</c:v>
                </c:pt>
                <c:pt idx="5">
                  <c:v>750</c:v>
                </c:pt>
                <c:pt idx="6">
                  <c:v>725</c:v>
                </c:pt>
                <c:pt idx="7">
                  <c:v>700</c:v>
                </c:pt>
                <c:pt idx="8">
                  <c:v>650</c:v>
                </c:pt>
                <c:pt idx="9">
                  <c:v>610</c:v>
                </c:pt>
                <c:pt idx="10">
                  <c:v>575</c:v>
                </c:pt>
                <c:pt idx="11">
                  <c:v>575</c:v>
                </c:pt>
                <c:pt idx="12">
                  <c:v>550</c:v>
                </c:pt>
                <c:pt idx="13">
                  <c:v>375</c:v>
                </c:pt>
                <c:pt idx="14">
                  <c:v>500</c:v>
                </c:pt>
                <c:pt idx="15">
                  <c:v>450</c:v>
                </c:pt>
                <c:pt idx="16">
                  <c:v>360</c:v>
                </c:pt>
                <c:pt idx="17">
                  <c:v>650</c:v>
                </c:pt>
                <c:pt idx="18">
                  <c:v>200</c:v>
                </c:pt>
                <c:pt idx="19">
                  <c:v>375</c:v>
                </c:pt>
                <c:pt idx="20">
                  <c:v>575</c:v>
                </c:pt>
                <c:pt idx="21">
                  <c:v>950</c:v>
                </c:pt>
                <c:pt idx="22">
                  <c:v>630</c:v>
                </c:pt>
                <c:pt idx="23">
                  <c:v>300</c:v>
                </c:pt>
              </c:numCache>
            </c:numRef>
          </c:yVal>
          <c:smooth val="0"/>
        </c:ser>
        <c:axId val="64741604"/>
        <c:axId val="58571233"/>
      </c:scatterChart>
      <c:valAx>
        <c:axId val="647416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cost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58571233"/>
        <c:crosses val="autoZero"/>
        <c:crossBetween val="midCat"/>
      </c:valAx>
      <c:valAx>
        <c:axId val="585712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maintenance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6474160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solidFill>
                  <a:srgbClr val="000000"/>
                </a:solidFill>
                <a:uFillTx/>
                <a:latin typeface="Arial"/>
                <a:ea typeface="DejaVu Sans"/>
              </a:rPr>
              <a:t>wear_capacity/cost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'128britain-ex'!$I$1</c:f>
              <c:strCache>
                <c:ptCount val="1"/>
                <c:pt idx="0">
                  <c:v>wear_capacity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'128britain-ex'!$E$2:$E$20</c:f>
              <c:numCache>
                <c:formatCode>General</c:formatCode>
                <c:ptCount val="19"/>
                <c:pt idx="0">
                  <c:v>3250</c:v>
                </c:pt>
                <c:pt idx="1">
                  <c:v>10000</c:v>
                </c:pt>
                <c:pt idx="2">
                  <c:v>30000</c:v>
                </c:pt>
                <c:pt idx="3">
                  <c:v>30000</c:v>
                </c:pt>
                <c:pt idx="4">
                  <c:v>31700</c:v>
                </c:pt>
                <c:pt idx="5">
                  <c:v>32000</c:v>
                </c:pt>
                <c:pt idx="6">
                  <c:v>36000</c:v>
                </c:pt>
                <c:pt idx="7">
                  <c:v>40000</c:v>
                </c:pt>
                <c:pt idx="8">
                  <c:v>45000</c:v>
                </c:pt>
                <c:pt idx="9">
                  <c:v>46500</c:v>
                </c:pt>
                <c:pt idx="10">
                  <c:v>52000</c:v>
                </c:pt>
                <c:pt idx="11">
                  <c:v>52000</c:v>
                </c:pt>
                <c:pt idx="12">
                  <c:v>55000</c:v>
                </c:pt>
                <c:pt idx="13">
                  <c:v>32000</c:v>
                </c:pt>
                <c:pt idx="14">
                  <c:v>75000</c:v>
                </c:pt>
                <c:pt idx="15">
                  <c:v>90000</c:v>
                </c:pt>
                <c:pt idx="16">
                  <c:v>45000</c:v>
                </c:pt>
                <c:pt idx="17">
                  <c:v>135000</c:v>
                </c:pt>
                <c:pt idx="18">
                  <c:v>105000</c:v>
                </c:pt>
              </c:numCache>
            </c:numRef>
          </c:xVal>
          <c:yVal>
            <c:numRef>
              <c:f>'128britain-ex'!$I$2:$I$20</c:f>
              <c:numCache>
                <c:formatCode>General</c:formatCode>
                <c:ptCount val="19"/>
                <c:pt idx="0">
                  <c:v>150000</c:v>
                </c:pt>
                <c:pt idx="1">
                  <c:v>399375</c:v>
                </c:pt>
                <c:pt idx="2">
                  <c:v>8640000</c:v>
                </c:pt>
                <c:pt idx="3">
                  <c:v>20160000</c:v>
                </c:pt>
                <c:pt idx="4">
                  <c:v>28800000</c:v>
                </c:pt>
                <c:pt idx="5">
                  <c:v>142560000</c:v>
                </c:pt>
                <c:pt idx="6">
                  <c:v>231840000</c:v>
                </c:pt>
                <c:pt idx="7">
                  <c:v>276480000</c:v>
                </c:pt>
                <c:pt idx="8">
                  <c:v>446400000</c:v>
                </c:pt>
                <c:pt idx="9">
                  <c:v>576000000</c:v>
                </c:pt>
                <c:pt idx="10">
                  <c:v>1548000000</c:v>
                </c:pt>
                <c:pt idx="11">
                  <c:v>1548000000</c:v>
                </c:pt>
                <c:pt idx="12">
                  <c:v>2323200000</c:v>
                </c:pt>
                <c:pt idx="13">
                  <c:v>1008000000</c:v>
                </c:pt>
                <c:pt idx="14">
                  <c:v>3088800000</c:v>
                </c:pt>
                <c:pt idx="15">
                  <c:v>3564000000</c:v>
                </c:pt>
                <c:pt idx="16">
                  <c:v>1492114286</c:v>
                </c:pt>
                <c:pt idx="17">
                  <c:v>4050000000</c:v>
                </c:pt>
                <c:pt idx="18">
                  <c:v>2397600000</c:v>
                </c:pt>
              </c:numCache>
            </c:numRef>
          </c:yVal>
          <c:smooth val="0"/>
        </c:ser>
        <c:axId val="38676942"/>
        <c:axId val="87234241"/>
      </c:scatterChart>
      <c:valAx>
        <c:axId val="386769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cost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87234241"/>
        <c:crosses val="autoZero"/>
        <c:crossBetween val="midCat"/>
      </c:valAx>
      <c:valAx>
        <c:axId val="872342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rPr>
                  <a:t>ware_capacity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Arial"/>
                <a:ea typeface="DejaVu Sans"/>
              </a:defRPr>
            </a:pPr>
          </a:p>
        </c:txPr>
        <c:crossAx val="38676942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wear_capacity, wear_capacity(calc)/year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240297481407"/>
          <c:y val="0.163815131652039"/>
          <c:w val="0.597587650771827"/>
          <c:h val="0.7442506388179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'128britain-ex'!$I$1</c:f>
              <c:strCache>
                <c:ptCount val="1"/>
                <c:pt idx="0">
                  <c:v>wear_capacity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'128britain-ex'!$B$2:$B$25</c:f>
              <c:numCache>
                <c:formatCode>General</c:formatCode>
                <c:ptCount val="24"/>
                <c:pt idx="0">
                  <c:v>1700</c:v>
                </c:pt>
                <c:pt idx="1">
                  <c:v>1767</c:v>
                </c:pt>
                <c:pt idx="2">
                  <c:v>1789</c:v>
                </c:pt>
                <c:pt idx="3">
                  <c:v>1820</c:v>
                </c:pt>
                <c:pt idx="4">
                  <c:v>1827</c:v>
                </c:pt>
                <c:pt idx="5">
                  <c:v>1834</c:v>
                </c:pt>
                <c:pt idx="6">
                  <c:v>1837</c:v>
                </c:pt>
                <c:pt idx="7">
                  <c:v>1845</c:v>
                </c:pt>
                <c:pt idx="8">
                  <c:v>1850</c:v>
                </c:pt>
                <c:pt idx="9">
                  <c:v>1855</c:v>
                </c:pt>
                <c:pt idx="10">
                  <c:v>1868</c:v>
                </c:pt>
                <c:pt idx="11">
                  <c:v>1873</c:v>
                </c:pt>
                <c:pt idx="12">
                  <c:v>1874</c:v>
                </c:pt>
                <c:pt idx="13">
                  <c:v>1876</c:v>
                </c:pt>
                <c:pt idx="14">
                  <c:v>1888</c:v>
                </c:pt>
                <c:pt idx="15">
                  <c:v>1891</c:v>
                </c:pt>
                <c:pt idx="16">
                  <c:v>1894</c:v>
                </c:pt>
                <c:pt idx="17">
                  <c:v>1925</c:v>
                </c:pt>
                <c:pt idx="18">
                  <c:v>1968</c:v>
                </c:pt>
                <c:pt idx="19">
                  <c:v>1968</c:v>
                </c:pt>
                <c:pt idx="20">
                  <c:v>1973</c:v>
                </c:pt>
                <c:pt idx="21">
                  <c:v>1981</c:v>
                </c:pt>
                <c:pt idx="22">
                  <c:v>1986</c:v>
                </c:pt>
                <c:pt idx="23">
                  <c:v>1992</c:v>
                </c:pt>
              </c:numCache>
            </c:numRef>
          </c:xVal>
          <c:yVal>
            <c:numRef>
              <c:f>'128britain-ex'!$I$2:$I$25</c:f>
              <c:numCache>
                <c:formatCode>General</c:formatCode>
                <c:ptCount val="24"/>
                <c:pt idx="0">
                  <c:v>150000</c:v>
                </c:pt>
                <c:pt idx="1">
                  <c:v>399375</c:v>
                </c:pt>
                <c:pt idx="2">
                  <c:v>8640000</c:v>
                </c:pt>
                <c:pt idx="3">
                  <c:v>20160000</c:v>
                </c:pt>
                <c:pt idx="4">
                  <c:v>28800000</c:v>
                </c:pt>
                <c:pt idx="5">
                  <c:v>142560000</c:v>
                </c:pt>
                <c:pt idx="6">
                  <c:v>231840000</c:v>
                </c:pt>
                <c:pt idx="7">
                  <c:v>276480000</c:v>
                </c:pt>
                <c:pt idx="8">
                  <c:v>446400000</c:v>
                </c:pt>
                <c:pt idx="9">
                  <c:v>576000000</c:v>
                </c:pt>
                <c:pt idx="10">
                  <c:v>1548000000</c:v>
                </c:pt>
                <c:pt idx="11">
                  <c:v>1548000000</c:v>
                </c:pt>
                <c:pt idx="12">
                  <c:v>2323200000</c:v>
                </c:pt>
                <c:pt idx="13">
                  <c:v>1008000000</c:v>
                </c:pt>
                <c:pt idx="14">
                  <c:v>3088800000</c:v>
                </c:pt>
                <c:pt idx="15">
                  <c:v>3564000000</c:v>
                </c:pt>
                <c:pt idx="16">
                  <c:v>1492114286</c:v>
                </c:pt>
                <c:pt idx="17">
                  <c:v>4050000000</c:v>
                </c:pt>
                <c:pt idx="18">
                  <c:v>2397600000</c:v>
                </c:pt>
                <c:pt idx="19">
                  <c:v>4128000000</c:v>
                </c:pt>
                <c:pt idx="20">
                  <c:v>4116000000</c:v>
                </c:pt>
                <c:pt idx="21">
                  <c:v>4200000000</c:v>
                </c:pt>
                <c:pt idx="22">
                  <c:v>4200000000</c:v>
                </c:pt>
                <c:pt idx="23">
                  <c:v>4200000000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'128britain-ex'!$J$1</c:f>
              <c:strCache>
                <c:ptCount val="1"/>
                <c:pt idx="0">
                  <c:v>wear_capacity(calc)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'128britain-ex'!$B$2:$B$25</c:f>
              <c:numCache>
                <c:formatCode>General</c:formatCode>
                <c:ptCount val="24"/>
                <c:pt idx="0">
                  <c:v>1700</c:v>
                </c:pt>
                <c:pt idx="1">
                  <c:v>1767</c:v>
                </c:pt>
                <c:pt idx="2">
                  <c:v>1789</c:v>
                </c:pt>
                <c:pt idx="3">
                  <c:v>1820</c:v>
                </c:pt>
                <c:pt idx="4">
                  <c:v>1827</c:v>
                </c:pt>
                <c:pt idx="5">
                  <c:v>1834</c:v>
                </c:pt>
                <c:pt idx="6">
                  <c:v>1837</c:v>
                </c:pt>
                <c:pt idx="7">
                  <c:v>1845</c:v>
                </c:pt>
                <c:pt idx="8">
                  <c:v>1850</c:v>
                </c:pt>
                <c:pt idx="9">
                  <c:v>1855</c:v>
                </c:pt>
                <c:pt idx="10">
                  <c:v>1868</c:v>
                </c:pt>
                <c:pt idx="11">
                  <c:v>1873</c:v>
                </c:pt>
                <c:pt idx="12">
                  <c:v>1874</c:v>
                </c:pt>
                <c:pt idx="13">
                  <c:v>1876</c:v>
                </c:pt>
                <c:pt idx="14">
                  <c:v>1888</c:v>
                </c:pt>
                <c:pt idx="15">
                  <c:v>1891</c:v>
                </c:pt>
                <c:pt idx="16">
                  <c:v>1894</c:v>
                </c:pt>
                <c:pt idx="17">
                  <c:v>1925</c:v>
                </c:pt>
                <c:pt idx="18">
                  <c:v>1968</c:v>
                </c:pt>
                <c:pt idx="19">
                  <c:v>1968</c:v>
                </c:pt>
                <c:pt idx="20">
                  <c:v>1973</c:v>
                </c:pt>
                <c:pt idx="21">
                  <c:v>1981</c:v>
                </c:pt>
                <c:pt idx="22">
                  <c:v>1986</c:v>
                </c:pt>
                <c:pt idx="23">
                  <c:v>1992</c:v>
                </c:pt>
              </c:numCache>
            </c:numRef>
          </c:xVal>
          <c:yVal>
            <c:numRef>
              <c:f>'128britain-ex'!$J$2:$J$25</c:f>
              <c:numCache>
                <c:formatCode>General</c:formatCode>
                <c:ptCount val="24"/>
                <c:pt idx="0">
                  <c:v>2686539</c:v>
                </c:pt>
                <c:pt idx="1">
                  <c:v>3902880</c:v>
                </c:pt>
                <c:pt idx="2">
                  <c:v>20080077</c:v>
                </c:pt>
                <c:pt idx="3">
                  <c:v>208275787</c:v>
                </c:pt>
                <c:pt idx="4">
                  <c:v>260194469</c:v>
                </c:pt>
                <c:pt idx="5">
                  <c:v>321236787</c:v>
                </c:pt>
                <c:pt idx="6">
                  <c:v>530393003</c:v>
                </c:pt>
                <c:pt idx="7">
                  <c:v>698550750</c:v>
                </c:pt>
                <c:pt idx="8">
                  <c:v>1023678308</c:v>
                </c:pt>
                <c:pt idx="9">
                  <c:v>1287552000</c:v>
                </c:pt>
                <c:pt idx="10">
                  <c:v>1576230172</c:v>
                </c:pt>
                <c:pt idx="11">
                  <c:v>1576230172</c:v>
                </c:pt>
                <c:pt idx="12">
                  <c:v>1932068268</c:v>
                </c:pt>
                <c:pt idx="13">
                  <c:v>585294027</c:v>
                </c:pt>
                <c:pt idx="14">
                  <c:v>2480646468</c:v>
                </c:pt>
                <c:pt idx="15">
                  <c:v>2795467083</c:v>
                </c:pt>
                <c:pt idx="16">
                  <c:v>843690853</c:v>
                </c:pt>
                <c:pt idx="17">
                  <c:v>3140001851</c:v>
                </c:pt>
                <c:pt idx="18">
                  <c:v>1681690341</c:v>
                </c:pt>
                <c:pt idx="19">
                  <c:v>3140001851</c:v>
                </c:pt>
                <c:pt idx="20">
                  <c:v>5000000000</c:v>
                </c:pt>
                <c:pt idx="21">
                  <c:v>5000000000</c:v>
                </c:pt>
                <c:pt idx="22">
                  <c:v>5000000000</c:v>
                </c:pt>
                <c:pt idx="23">
                  <c:v>3420611480</c:v>
                </c:pt>
              </c:numCache>
            </c:numRef>
          </c:yVal>
          <c:smooth val="0"/>
        </c:ser>
        <c:axId val="42275715"/>
        <c:axId val="64676825"/>
      </c:scatterChart>
      <c:valAx>
        <c:axId val="42275715"/>
        <c:scaling>
          <c:orientation val="minMax"/>
          <c:max val="2000"/>
          <c:min val="17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64676825"/>
        <c:crossesAt val="0"/>
        <c:crossBetween val="between"/>
      </c:valAx>
      <c:valAx>
        <c:axId val="64676825"/>
        <c:scaling>
          <c:logBase val="10"/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42275715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46</xdr:row>
      <xdr:rowOff>83160</xdr:rowOff>
    </xdr:from>
    <xdr:to>
      <xdr:col>5</xdr:col>
      <xdr:colOff>193320</xdr:colOff>
      <xdr:row>66</xdr:row>
      <xdr:rowOff>70560</xdr:rowOff>
    </xdr:to>
    <xdr:graphicFrame>
      <xdr:nvGraphicFramePr>
        <xdr:cNvPr id="0" name=""/>
        <xdr:cNvGraphicFramePr/>
      </xdr:nvGraphicFramePr>
      <xdr:xfrm>
        <a:off x="0" y="756108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213480</xdr:colOff>
      <xdr:row>46</xdr:row>
      <xdr:rowOff>143640</xdr:rowOff>
    </xdr:from>
    <xdr:to>
      <xdr:col>11</xdr:col>
      <xdr:colOff>70920</xdr:colOff>
      <xdr:row>66</xdr:row>
      <xdr:rowOff>132840</xdr:rowOff>
    </xdr:to>
    <xdr:graphicFrame>
      <xdr:nvGraphicFramePr>
        <xdr:cNvPr id="1" name=""/>
        <xdr:cNvGraphicFramePr/>
      </xdr:nvGraphicFramePr>
      <xdr:xfrm>
        <a:off x="5778720" y="7621560"/>
        <a:ext cx="576108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292320</xdr:colOff>
      <xdr:row>46</xdr:row>
      <xdr:rowOff>-720</xdr:rowOff>
    </xdr:from>
    <xdr:to>
      <xdr:col>18</xdr:col>
      <xdr:colOff>100080</xdr:colOff>
      <xdr:row>65</xdr:row>
      <xdr:rowOff>151200</xdr:rowOff>
    </xdr:to>
    <xdr:graphicFrame>
      <xdr:nvGraphicFramePr>
        <xdr:cNvPr id="2" name=""/>
        <xdr:cNvGraphicFramePr/>
      </xdr:nvGraphicFramePr>
      <xdr:xfrm>
        <a:off x="11761200" y="7477200"/>
        <a:ext cx="576072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70920</xdr:colOff>
      <xdr:row>25</xdr:row>
      <xdr:rowOff>160200</xdr:rowOff>
    </xdr:from>
    <xdr:to>
      <xdr:col>5</xdr:col>
      <xdr:colOff>264240</xdr:colOff>
      <xdr:row>45</xdr:row>
      <xdr:rowOff>147600</xdr:rowOff>
    </xdr:to>
    <xdr:graphicFrame>
      <xdr:nvGraphicFramePr>
        <xdr:cNvPr id="3" name=""/>
        <xdr:cNvGraphicFramePr/>
      </xdr:nvGraphicFramePr>
      <xdr:xfrm>
        <a:off x="70920" y="422424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412200</xdr:colOff>
      <xdr:row>25</xdr:row>
      <xdr:rowOff>158400</xdr:rowOff>
    </xdr:from>
    <xdr:to>
      <xdr:col>11</xdr:col>
      <xdr:colOff>270360</xdr:colOff>
      <xdr:row>45</xdr:row>
      <xdr:rowOff>147600</xdr:rowOff>
    </xdr:to>
    <xdr:graphicFrame>
      <xdr:nvGraphicFramePr>
        <xdr:cNvPr id="4" name=""/>
        <xdr:cNvGraphicFramePr/>
      </xdr:nvGraphicFramePr>
      <xdr:xfrm>
        <a:off x="5977440" y="4222440"/>
        <a:ext cx="576180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370080</xdr:colOff>
      <xdr:row>26</xdr:row>
      <xdr:rowOff>54360</xdr:rowOff>
    </xdr:from>
    <xdr:to>
      <xdr:col>18</xdr:col>
      <xdr:colOff>177480</xdr:colOff>
      <xdr:row>46</xdr:row>
      <xdr:rowOff>43200</xdr:rowOff>
    </xdr:to>
    <xdr:graphicFrame>
      <xdr:nvGraphicFramePr>
        <xdr:cNvPr id="5" name=""/>
        <xdr:cNvGraphicFramePr/>
      </xdr:nvGraphicFramePr>
      <xdr:xfrm>
        <a:off x="11838960" y="4280760"/>
        <a:ext cx="576036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K26" activeCellId="0" sqref="K26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1" width="25.42"/>
    <col collapsed="false" customWidth="true" hidden="false" outlineLevel="0" max="3" min="3" style="1" width="28.57"/>
    <col collapsed="false" customWidth="true" hidden="false" outlineLevel="0" max="4" min="4" style="1" width="28.71"/>
    <col collapsed="false" customWidth="true" hidden="false" outlineLevel="0" max="5" min="5" style="1" width="14.51"/>
    <col collapsed="false" customWidth="true" hidden="false" outlineLevel="0" max="10" min="10" style="1" width="16.67"/>
    <col collapsed="false" customWidth="true" hidden="false" outlineLevel="0" max="11" min="11" style="1" width="23.93"/>
    <col collapsed="false" customWidth="true" hidden="false" outlineLevel="0" max="12" min="12" style="1" width="17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B2" s="1" t="s">
        <v>13</v>
      </c>
      <c r="C2" s="2" t="s">
        <v>14</v>
      </c>
      <c r="D2" s="2" t="s">
        <v>15</v>
      </c>
      <c r="F2" s="1" t="s">
        <v>16</v>
      </c>
      <c r="G2" s="1" t="s">
        <v>17</v>
      </c>
      <c r="H2" s="1" t="s">
        <v>18</v>
      </c>
      <c r="I2" s="3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="4" customFormat="true" ht="12.8" hidden="false" customHeight="false" outlineLevel="0" collapsed="false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n">
        <v>1980</v>
      </c>
      <c r="G3" s="4" t="n">
        <v>4</v>
      </c>
      <c r="H3" s="4" t="n">
        <v>120</v>
      </c>
      <c r="I3" s="4" t="n">
        <v>20</v>
      </c>
      <c r="J3" s="4" t="n">
        <v>1</v>
      </c>
      <c r="K3" s="4" t="n">
        <v>1</v>
      </c>
      <c r="L3" s="4" t="n">
        <v>1</v>
      </c>
      <c r="M3" s="4" t="s">
        <v>29</v>
      </c>
      <c r="R3" s="4" t="s">
        <v>30</v>
      </c>
    </row>
    <row r="4" customFormat="false" ht="12.8" hidden="false" customHeight="false" outlineLevel="0" collapsed="false">
      <c r="A4" s="3" t="s">
        <v>31</v>
      </c>
      <c r="B4" s="1" t="s">
        <v>32</v>
      </c>
      <c r="C4" s="1" t="s">
        <v>33</v>
      </c>
      <c r="D4" s="1" t="s">
        <v>34</v>
      </c>
      <c r="E4" s="3" t="s">
        <v>28</v>
      </c>
      <c r="F4" s="1" t="n">
        <v>1800</v>
      </c>
      <c r="G4" s="1"/>
      <c r="H4" s="1" t="n">
        <v>120</v>
      </c>
      <c r="I4" s="1" t="n">
        <v>18</v>
      </c>
      <c r="J4" s="1" t="n">
        <v>1</v>
      </c>
      <c r="K4" s="1" t="n">
        <v>1</v>
      </c>
      <c r="L4" s="1" t="n">
        <v>1</v>
      </c>
      <c r="M4" s="3" t="s">
        <v>29</v>
      </c>
      <c r="R4" s="1" t="s">
        <v>35</v>
      </c>
    </row>
    <row r="5" customFormat="false" ht="12.8" hidden="false" customHeight="false" outlineLevel="0" collapsed="false">
      <c r="A5" s="3" t="s">
        <v>31</v>
      </c>
      <c r="B5" s="1" t="s">
        <v>36</v>
      </c>
      <c r="C5" s="1" t="s">
        <v>37</v>
      </c>
      <c r="D5" s="1" t="s">
        <v>38</v>
      </c>
      <c r="E5" s="3" t="s">
        <v>28</v>
      </c>
      <c r="F5" s="1" t="n">
        <v>1800</v>
      </c>
      <c r="G5" s="1"/>
      <c r="H5" s="1" t="n">
        <v>120</v>
      </c>
      <c r="I5" s="1" t="n">
        <v>18</v>
      </c>
      <c r="J5" s="1" t="n">
        <v>1</v>
      </c>
      <c r="K5" s="1" t="n">
        <v>1</v>
      </c>
      <c r="L5" s="1" t="n">
        <v>1</v>
      </c>
      <c r="M5" s="3" t="s">
        <v>29</v>
      </c>
    </row>
    <row r="6" customFormat="false" ht="12.8" hidden="false" customHeight="false" outlineLevel="0" collapsed="false">
      <c r="A6" s="3" t="s">
        <v>31</v>
      </c>
      <c r="B6" s="1" t="s">
        <v>39</v>
      </c>
      <c r="C6" s="1" t="s">
        <v>40</v>
      </c>
      <c r="D6" s="1" t="s">
        <v>41</v>
      </c>
      <c r="E6" s="3" t="s">
        <v>28</v>
      </c>
      <c r="F6" s="1" t="n">
        <v>1800</v>
      </c>
      <c r="G6" s="1"/>
      <c r="H6" s="1" t="n">
        <v>120</v>
      </c>
      <c r="I6" s="1" t="n">
        <v>18</v>
      </c>
      <c r="J6" s="1" t="n">
        <v>1</v>
      </c>
      <c r="K6" s="1" t="n">
        <v>1</v>
      </c>
      <c r="L6" s="1" t="n">
        <v>1</v>
      </c>
      <c r="M6" s="3" t="s">
        <v>29</v>
      </c>
      <c r="R6" s="3" t="s">
        <v>42</v>
      </c>
    </row>
    <row r="7" customFormat="false" ht="12.8" hidden="false" customHeight="false" outlineLevel="0" collapsed="false">
      <c r="A7" s="3" t="s">
        <v>31</v>
      </c>
      <c r="B7" s="1" t="s">
        <v>43</v>
      </c>
      <c r="C7" s="1" t="s">
        <v>44</v>
      </c>
      <c r="D7" s="1" t="s">
        <v>45</v>
      </c>
      <c r="E7" s="3" t="s">
        <v>28</v>
      </c>
      <c r="F7" s="1" t="n">
        <v>1800</v>
      </c>
      <c r="G7" s="1"/>
      <c r="H7" s="1" t="n">
        <v>120</v>
      </c>
      <c r="I7" s="1" t="n">
        <v>18</v>
      </c>
      <c r="J7" s="1" t="n">
        <v>1</v>
      </c>
      <c r="K7" s="1" t="n">
        <v>1</v>
      </c>
      <c r="L7" s="1" t="n">
        <v>1</v>
      </c>
      <c r="M7" s="3" t="s">
        <v>29</v>
      </c>
      <c r="R7" s="2" t="s">
        <v>46</v>
      </c>
    </row>
    <row r="8" customFormat="false" ht="12.8" hidden="false" customHeight="false" outlineLevel="0" collapsed="false">
      <c r="A8" s="3" t="s">
        <v>31</v>
      </c>
      <c r="B8" s="1" t="s">
        <v>47</v>
      </c>
      <c r="C8" s="1" t="s">
        <v>48</v>
      </c>
      <c r="D8" s="1" t="s">
        <v>49</v>
      </c>
      <c r="E8" s="3" t="s">
        <v>28</v>
      </c>
      <c r="F8" s="1" t="n">
        <v>1930</v>
      </c>
      <c r="G8" s="1"/>
      <c r="H8" s="1" t="n">
        <v>240</v>
      </c>
      <c r="I8" s="1" t="n">
        <v>20</v>
      </c>
      <c r="J8" s="1" t="n">
        <v>1</v>
      </c>
      <c r="K8" s="1" t="n">
        <v>1</v>
      </c>
      <c r="L8" s="1" t="n">
        <v>1</v>
      </c>
      <c r="M8" s="3" t="s">
        <v>29</v>
      </c>
      <c r="R8" s="2" t="s">
        <v>50</v>
      </c>
    </row>
    <row r="9" customFormat="false" ht="12.8" hidden="false" customHeight="false" outlineLevel="0" collapsed="false">
      <c r="A9" s="3" t="s">
        <v>31</v>
      </c>
      <c r="B9" s="1" t="s">
        <v>51</v>
      </c>
      <c r="C9" s="1" t="s">
        <v>52</v>
      </c>
      <c r="D9" s="1" t="s">
        <v>53</v>
      </c>
      <c r="E9" s="3" t="s">
        <v>28</v>
      </c>
      <c r="F9" s="1" t="n">
        <v>1930</v>
      </c>
      <c r="G9" s="1"/>
      <c r="H9" s="1" t="n">
        <v>240</v>
      </c>
      <c r="I9" s="1" t="n">
        <v>20</v>
      </c>
      <c r="J9" s="1" t="n">
        <v>1</v>
      </c>
      <c r="K9" s="1" t="n">
        <v>1</v>
      </c>
      <c r="L9" s="1" t="n">
        <v>1</v>
      </c>
      <c r="M9" s="3" t="s">
        <v>29</v>
      </c>
      <c r="R9" s="2" t="s">
        <v>54</v>
      </c>
      <c r="T9" s="3" t="s">
        <v>55</v>
      </c>
    </row>
    <row r="10" customFormat="false" ht="12.8" hidden="false" customHeight="false" outlineLevel="0" collapsed="false">
      <c r="A10" s="3" t="s">
        <v>31</v>
      </c>
      <c r="B10" s="1" t="s">
        <v>56</v>
      </c>
      <c r="C10" s="1" t="s">
        <v>57</v>
      </c>
      <c r="D10" s="1" t="s">
        <v>58</v>
      </c>
      <c r="E10" s="3" t="s">
        <v>28</v>
      </c>
      <c r="F10" s="1" t="n">
        <v>1930</v>
      </c>
      <c r="G10" s="1"/>
      <c r="H10" s="1" t="n">
        <v>240</v>
      </c>
      <c r="I10" s="1" t="n">
        <v>20</v>
      </c>
      <c r="J10" s="1" t="n">
        <v>1</v>
      </c>
      <c r="K10" s="1" t="n">
        <v>1</v>
      </c>
      <c r="L10" s="1" t="n">
        <v>1</v>
      </c>
      <c r="M10" s="3" t="s">
        <v>29</v>
      </c>
      <c r="R10" s="2" t="s">
        <v>59</v>
      </c>
      <c r="T10" s="3" t="s">
        <v>60</v>
      </c>
    </row>
    <row r="11" customFormat="false" ht="12.8" hidden="false" customHeight="false" outlineLevel="0" collapsed="false">
      <c r="A11" s="3" t="s">
        <v>31</v>
      </c>
      <c r="B11" s="1" t="s">
        <v>61</v>
      </c>
      <c r="C11" s="1" t="s">
        <v>62</v>
      </c>
      <c r="D11" s="1" t="s">
        <v>63</v>
      </c>
      <c r="E11" s="3" t="s">
        <v>28</v>
      </c>
      <c r="F11" s="1" t="n">
        <v>1930</v>
      </c>
      <c r="G11" s="1"/>
      <c r="H11" s="1" t="n">
        <v>240</v>
      </c>
      <c r="I11" s="1" t="n">
        <v>20</v>
      </c>
      <c r="J11" s="1" t="n">
        <v>1</v>
      </c>
      <c r="K11" s="1" t="n">
        <v>1</v>
      </c>
      <c r="L11" s="1" t="n">
        <v>1</v>
      </c>
      <c r="M11" s="3" t="s">
        <v>29</v>
      </c>
      <c r="R11" s="2" t="s">
        <v>64</v>
      </c>
      <c r="T11" s="3" t="s">
        <v>65</v>
      </c>
    </row>
    <row r="12" customFormat="false" ht="12.8" hidden="false" customHeight="false" outlineLevel="0" collapsed="false">
      <c r="A12" s="3" t="s">
        <v>31</v>
      </c>
      <c r="B12" s="1" t="s">
        <v>66</v>
      </c>
      <c r="C12" s="1" t="s">
        <v>67</v>
      </c>
      <c r="D12" s="1" t="s">
        <v>68</v>
      </c>
      <c r="E12" s="3" t="s">
        <v>28</v>
      </c>
      <c r="F12" s="1" t="n">
        <v>1970</v>
      </c>
      <c r="G12" s="1"/>
      <c r="H12" s="1" t="n">
        <v>360</v>
      </c>
      <c r="I12" s="1" t="n">
        <v>22</v>
      </c>
      <c r="J12" s="1" t="n">
        <v>1</v>
      </c>
      <c r="K12" s="1" t="n">
        <v>1</v>
      </c>
      <c r="L12" s="1" t="n">
        <v>1</v>
      </c>
      <c r="M12" s="3" t="s">
        <v>29</v>
      </c>
      <c r="R12" s="2" t="s">
        <v>69</v>
      </c>
    </row>
    <row r="13" customFormat="false" ht="12.8" hidden="false" customHeight="false" outlineLevel="0" collapsed="false">
      <c r="A13" s="3" t="s">
        <v>31</v>
      </c>
      <c r="B13" s="1" t="s">
        <v>70</v>
      </c>
      <c r="C13" s="1" t="s">
        <v>71</v>
      </c>
      <c r="D13" s="1" t="s">
        <v>72</v>
      </c>
      <c r="E13" s="3" t="s">
        <v>28</v>
      </c>
      <c r="F13" s="1" t="n">
        <v>1970</v>
      </c>
      <c r="G13" s="1"/>
      <c r="H13" s="1" t="n">
        <v>360</v>
      </c>
      <c r="I13" s="1" t="n">
        <v>22</v>
      </c>
      <c r="J13" s="1" t="n">
        <v>1</v>
      </c>
      <c r="K13" s="1" t="n">
        <v>1</v>
      </c>
      <c r="L13" s="1" t="n">
        <v>1</v>
      </c>
      <c r="M13" s="3" t="s">
        <v>29</v>
      </c>
    </row>
    <row r="14" customFormat="false" ht="12.8" hidden="false" customHeight="false" outlineLevel="0" collapsed="false">
      <c r="A14" s="3" t="s">
        <v>31</v>
      </c>
      <c r="B14" s="1" t="s">
        <v>73</v>
      </c>
      <c r="C14" s="1" t="s">
        <v>74</v>
      </c>
      <c r="D14" s="1" t="s">
        <v>75</v>
      </c>
      <c r="E14" s="3" t="s">
        <v>28</v>
      </c>
      <c r="F14" s="1" t="n">
        <v>1970</v>
      </c>
      <c r="G14" s="1"/>
      <c r="H14" s="1" t="n">
        <v>360</v>
      </c>
      <c r="I14" s="1" t="n">
        <v>22</v>
      </c>
      <c r="J14" s="1" t="n">
        <v>1</v>
      </c>
      <c r="K14" s="1" t="n">
        <v>1</v>
      </c>
      <c r="L14" s="1" t="n">
        <v>1</v>
      </c>
      <c r="M14" s="3" t="s">
        <v>29</v>
      </c>
    </row>
    <row r="15" customFormat="false" ht="12.8" hidden="false" customHeight="false" outlineLevel="0" collapsed="false">
      <c r="A15" s="3" t="s">
        <v>31</v>
      </c>
      <c r="B15" s="1" t="s">
        <v>76</v>
      </c>
      <c r="C15" s="1" t="s">
        <v>77</v>
      </c>
      <c r="D15" s="1" t="s">
        <v>78</v>
      </c>
      <c r="E15" s="3" t="s">
        <v>28</v>
      </c>
      <c r="F15" s="1" t="n">
        <v>1970</v>
      </c>
      <c r="G15" s="1"/>
      <c r="H15" s="1" t="n">
        <v>360</v>
      </c>
      <c r="I15" s="1" t="n">
        <v>22</v>
      </c>
      <c r="J15" s="1" t="n">
        <v>1</v>
      </c>
      <c r="K15" s="1" t="n">
        <v>1</v>
      </c>
      <c r="L15" s="1" t="n">
        <v>1</v>
      </c>
      <c r="M15" s="3" t="s">
        <v>29</v>
      </c>
    </row>
    <row r="16" customFormat="false" ht="12.8" hidden="false" customHeight="false" outlineLevel="0" collapsed="false">
      <c r="A16" s="3" t="s">
        <v>31</v>
      </c>
      <c r="B16" s="1" t="s">
        <v>79</v>
      </c>
      <c r="C16" s="1" t="s">
        <v>80</v>
      </c>
      <c r="D16" s="1" t="s">
        <v>81</v>
      </c>
      <c r="E16" s="3" t="s">
        <v>28</v>
      </c>
      <c r="F16" s="1" t="n">
        <v>1980</v>
      </c>
      <c r="G16" s="1"/>
      <c r="H16" s="1" t="n">
        <v>360</v>
      </c>
      <c r="I16" s="1" t="n">
        <v>22</v>
      </c>
      <c r="J16" s="1" t="n">
        <v>1</v>
      </c>
      <c r="K16" s="1" t="n">
        <v>1</v>
      </c>
      <c r="L16" s="1" t="n">
        <v>1</v>
      </c>
      <c r="M16" s="3" t="s">
        <v>29</v>
      </c>
    </row>
    <row r="17" customFormat="false" ht="12.8" hidden="false" customHeight="false" outlineLevel="0" collapsed="false">
      <c r="A17" s="3" t="s">
        <v>31</v>
      </c>
      <c r="B17" s="1" t="s">
        <v>82</v>
      </c>
      <c r="C17" s="1" t="s">
        <v>83</v>
      </c>
      <c r="D17" s="1" t="s">
        <v>84</v>
      </c>
      <c r="E17" s="3" t="s">
        <v>28</v>
      </c>
      <c r="F17" s="1" t="n">
        <v>1980</v>
      </c>
      <c r="G17" s="1"/>
      <c r="H17" s="1" t="n">
        <v>360</v>
      </c>
      <c r="I17" s="1" t="n">
        <v>22</v>
      </c>
      <c r="J17" s="1" t="n">
        <v>1</v>
      </c>
      <c r="K17" s="1" t="n">
        <v>1</v>
      </c>
      <c r="L17" s="1" t="n">
        <v>1</v>
      </c>
      <c r="M17" s="3" t="s">
        <v>29</v>
      </c>
    </row>
    <row r="18" customFormat="false" ht="12.8" hidden="false" customHeight="false" outlineLevel="0" collapsed="false">
      <c r="A18" s="3" t="s">
        <v>31</v>
      </c>
      <c r="B18" s="1" t="s">
        <v>85</v>
      </c>
      <c r="C18" s="1" t="s">
        <v>86</v>
      </c>
      <c r="D18" s="1" t="s">
        <v>87</v>
      </c>
      <c r="E18" s="3" t="s">
        <v>28</v>
      </c>
      <c r="F18" s="1" t="n">
        <v>1980</v>
      </c>
      <c r="G18" s="1"/>
      <c r="H18" s="1" t="n">
        <v>360</v>
      </c>
      <c r="I18" s="1" t="n">
        <v>22</v>
      </c>
      <c r="J18" s="1" t="n">
        <v>1</v>
      </c>
      <c r="K18" s="1" t="n">
        <v>1</v>
      </c>
      <c r="L18" s="1" t="n">
        <v>1</v>
      </c>
      <c r="M18" s="3" t="s">
        <v>29</v>
      </c>
    </row>
    <row r="19" customFormat="false" ht="12.8" hidden="false" customHeight="false" outlineLevel="0" collapsed="false">
      <c r="A19" s="3" t="s">
        <v>31</v>
      </c>
      <c r="B19" s="1" t="s">
        <v>88</v>
      </c>
      <c r="C19" s="1" t="s">
        <v>89</v>
      </c>
      <c r="D19" s="1" t="s">
        <v>90</v>
      </c>
      <c r="E19" s="3" t="s">
        <v>28</v>
      </c>
      <c r="F19" s="1" t="n">
        <v>1980</v>
      </c>
      <c r="G19" s="1"/>
      <c r="H19" s="1" t="n">
        <v>360</v>
      </c>
      <c r="I19" s="1" t="n">
        <v>22</v>
      </c>
      <c r="J19" s="1" t="n">
        <v>1</v>
      </c>
      <c r="K19" s="1" t="n">
        <v>1</v>
      </c>
      <c r="L19" s="1" t="n">
        <v>1</v>
      </c>
      <c r="M19" s="3" t="s">
        <v>29</v>
      </c>
    </row>
    <row r="20" customFormat="false" ht="12.8" hidden="false" customHeight="false" outlineLevel="0" collapsed="false">
      <c r="A20" s="3" t="s">
        <v>31</v>
      </c>
      <c r="B20" s="1" t="s">
        <v>91</v>
      </c>
      <c r="C20" s="1" t="s">
        <v>92</v>
      </c>
      <c r="D20" s="1" t="s">
        <v>93</v>
      </c>
      <c r="E20" s="3" t="s">
        <v>28</v>
      </c>
      <c r="F20" s="1" t="n">
        <v>2000</v>
      </c>
      <c r="G20" s="1"/>
      <c r="H20" s="1" t="n">
        <v>360</v>
      </c>
      <c r="I20" s="1" t="n">
        <v>22</v>
      </c>
      <c r="J20" s="1" t="n">
        <v>1</v>
      </c>
      <c r="K20" s="1" t="n">
        <v>1</v>
      </c>
      <c r="L20" s="1" t="n">
        <v>1</v>
      </c>
      <c r="M20" s="3" t="s">
        <v>29</v>
      </c>
    </row>
    <row r="21" customFormat="false" ht="12.8" hidden="false" customHeight="false" outlineLevel="0" collapsed="false">
      <c r="A21" s="3" t="s">
        <v>31</v>
      </c>
      <c r="B21" s="1" t="s">
        <v>94</v>
      </c>
      <c r="C21" s="1" t="s">
        <v>95</v>
      </c>
      <c r="D21" s="1" t="s">
        <v>96</v>
      </c>
      <c r="E21" s="3" t="s">
        <v>28</v>
      </c>
      <c r="F21" s="1" t="n">
        <v>2000</v>
      </c>
      <c r="G21" s="1"/>
      <c r="H21" s="1" t="n">
        <v>360</v>
      </c>
      <c r="I21" s="1" t="n">
        <v>22</v>
      </c>
      <c r="J21" s="1" t="n">
        <v>1</v>
      </c>
      <c r="K21" s="1" t="n">
        <v>1</v>
      </c>
      <c r="L21" s="1" t="n">
        <v>1</v>
      </c>
      <c r="M21" s="3" t="s">
        <v>29</v>
      </c>
    </row>
    <row r="22" customFormat="false" ht="12.8" hidden="false" customHeight="false" outlineLevel="0" collapsed="false">
      <c r="A22" s="3" t="s">
        <v>31</v>
      </c>
      <c r="B22" s="1" t="s">
        <v>97</v>
      </c>
      <c r="C22" s="1" t="s">
        <v>98</v>
      </c>
      <c r="D22" s="1" t="s">
        <v>99</v>
      </c>
      <c r="E22" s="3" t="s">
        <v>28</v>
      </c>
      <c r="F22" s="1" t="n">
        <v>2000</v>
      </c>
      <c r="G22" s="1"/>
      <c r="H22" s="1" t="n">
        <v>360</v>
      </c>
      <c r="I22" s="1" t="n">
        <v>22</v>
      </c>
      <c r="J22" s="1" t="n">
        <v>1</v>
      </c>
      <c r="K22" s="1" t="n">
        <v>1</v>
      </c>
      <c r="L22" s="1" t="n">
        <v>1</v>
      </c>
      <c r="M22" s="3" t="s">
        <v>29</v>
      </c>
    </row>
    <row r="23" customFormat="false" ht="12.8" hidden="false" customHeight="false" outlineLevel="0" collapsed="false">
      <c r="A23" s="3" t="s">
        <v>31</v>
      </c>
      <c r="B23" s="1" t="s">
        <v>100</v>
      </c>
      <c r="C23" s="1" t="s">
        <v>101</v>
      </c>
      <c r="D23" s="1" t="s">
        <v>102</v>
      </c>
      <c r="E23" s="3" t="s">
        <v>28</v>
      </c>
      <c r="F23" s="1" t="n">
        <v>2000</v>
      </c>
      <c r="G23" s="1"/>
      <c r="H23" s="1" t="n">
        <v>360</v>
      </c>
      <c r="I23" s="1" t="n">
        <v>22</v>
      </c>
      <c r="J23" s="1" t="n">
        <v>1</v>
      </c>
      <c r="K23" s="1" t="n">
        <v>1</v>
      </c>
      <c r="L23" s="1" t="n">
        <v>1</v>
      </c>
      <c r="M23" s="3" t="s">
        <v>29</v>
      </c>
    </row>
    <row r="24" customFormat="false" ht="12.8" hidden="false" customHeight="false" outlineLevel="0" collapsed="false">
      <c r="A24" s="3" t="s">
        <v>31</v>
      </c>
      <c r="B24" s="1" t="s">
        <v>103</v>
      </c>
      <c r="C24" s="1" t="s">
        <v>104</v>
      </c>
      <c r="D24" s="1" t="s">
        <v>105</v>
      </c>
      <c r="E24" s="3" t="s">
        <v>106</v>
      </c>
      <c r="F24" s="1" t="n">
        <v>1800</v>
      </c>
      <c r="G24" s="1"/>
      <c r="H24" s="1" t="n">
        <v>40</v>
      </c>
      <c r="I24" s="1" t="n">
        <v>18</v>
      </c>
      <c r="J24" s="1" t="n">
        <v>1.5</v>
      </c>
      <c r="K24" s="1" t="n">
        <v>1.5</v>
      </c>
      <c r="L24" s="1" t="n">
        <v>1</v>
      </c>
      <c r="M24" s="3" t="s">
        <v>29</v>
      </c>
    </row>
    <row r="25" customFormat="false" ht="12.8" hidden="false" customHeight="false" outlineLevel="0" collapsed="false">
      <c r="A25" s="3" t="s">
        <v>31</v>
      </c>
      <c r="B25" s="1" t="s">
        <v>107</v>
      </c>
      <c r="C25" s="1" t="s">
        <v>108</v>
      </c>
      <c r="D25" s="1" t="s">
        <v>109</v>
      </c>
      <c r="E25" s="3" t="s">
        <v>106</v>
      </c>
      <c r="F25" s="1" t="n">
        <v>1900</v>
      </c>
      <c r="G25" s="1"/>
      <c r="H25" s="1" t="n">
        <v>80</v>
      </c>
      <c r="I25" s="1" t="n">
        <v>22</v>
      </c>
      <c r="J25" s="1" t="n">
        <v>1.5</v>
      </c>
      <c r="K25" s="1" t="n">
        <v>1.5</v>
      </c>
      <c r="L25" s="1" t="n">
        <v>1</v>
      </c>
      <c r="M25" s="3" t="s">
        <v>29</v>
      </c>
    </row>
    <row r="26" customFormat="false" ht="12.8" hidden="false" customHeight="false" outlineLevel="0" collapsed="false">
      <c r="A26" s="3"/>
      <c r="E26" s="3" t="s">
        <v>28</v>
      </c>
      <c r="F26" s="1"/>
      <c r="G26" s="1"/>
      <c r="H26" s="1"/>
      <c r="I26" s="1"/>
      <c r="M26" s="3"/>
    </row>
    <row r="27" customFormat="false" ht="12.8" hidden="false" customHeight="false" outlineLevel="0" collapsed="false">
      <c r="A27" s="3"/>
      <c r="E27" s="3" t="s">
        <v>28</v>
      </c>
      <c r="F27" s="1"/>
      <c r="G27" s="1"/>
      <c r="H27" s="1"/>
      <c r="I27" s="1"/>
      <c r="M27" s="3"/>
    </row>
    <row r="28" customFormat="false" ht="12.8" hidden="false" customHeight="false" outlineLevel="0" collapsed="false">
      <c r="A28" s="3"/>
      <c r="E28" s="3" t="s">
        <v>28</v>
      </c>
      <c r="F28" s="1"/>
      <c r="G28" s="1"/>
      <c r="H28" s="1"/>
      <c r="I28" s="1"/>
      <c r="M28" s="3"/>
    </row>
    <row r="29" customFormat="false" ht="12.8" hidden="false" customHeight="false" outlineLevel="0" collapsed="false">
      <c r="A29" s="3"/>
      <c r="E29" s="3" t="s">
        <v>28</v>
      </c>
      <c r="F29" s="1"/>
      <c r="G29" s="1"/>
      <c r="H29" s="1"/>
      <c r="I29" s="1"/>
      <c r="M29" s="3"/>
    </row>
    <row r="30" customFormat="false" ht="12.8" hidden="false" customHeight="false" outlineLevel="0" collapsed="false">
      <c r="A30" s="3"/>
      <c r="E30" s="3" t="s">
        <v>28</v>
      </c>
      <c r="F30" s="1"/>
      <c r="G30" s="1"/>
      <c r="H30" s="1"/>
      <c r="I30" s="1"/>
      <c r="M30" s="3"/>
    </row>
    <row r="31" customFormat="false" ht="12.8" hidden="false" customHeight="false" outlineLevel="0" collapsed="false">
      <c r="A31" s="3"/>
      <c r="E31" s="3" t="s">
        <v>28</v>
      </c>
      <c r="F31" s="1"/>
      <c r="G31" s="1"/>
      <c r="H31" s="1"/>
      <c r="I31" s="1"/>
      <c r="M31" s="3"/>
    </row>
    <row r="32" customFormat="false" ht="12.8" hidden="false" customHeight="false" outlineLevel="0" collapsed="false">
      <c r="A32" s="3"/>
      <c r="E32" s="3" t="s">
        <v>28</v>
      </c>
      <c r="F32" s="1"/>
      <c r="G32" s="1"/>
      <c r="H32" s="1"/>
      <c r="I32" s="1"/>
      <c r="M32" s="3"/>
    </row>
    <row r="33" customFormat="false" ht="12.8" hidden="false" customHeight="false" outlineLevel="0" collapsed="false">
      <c r="A33" s="3"/>
      <c r="E33" s="3" t="s">
        <v>28</v>
      </c>
      <c r="F33" s="1"/>
      <c r="G33" s="1"/>
      <c r="H33" s="1"/>
      <c r="I33" s="1"/>
      <c r="M33" s="3"/>
    </row>
    <row r="34" customFormat="false" ht="12.8" hidden="false" customHeight="false" outlineLevel="0" collapsed="false">
      <c r="A34" s="3"/>
      <c r="E34" s="3" t="s">
        <v>28</v>
      </c>
      <c r="F34" s="1"/>
      <c r="G34" s="1"/>
      <c r="H34" s="1"/>
      <c r="I34" s="1"/>
      <c r="M34" s="3"/>
    </row>
    <row r="35" customFormat="false" ht="12.8" hidden="false" customHeight="false" outlineLevel="0" collapsed="false">
      <c r="A35" s="3"/>
      <c r="E35" s="3" t="s">
        <v>28</v>
      </c>
      <c r="F35" s="1"/>
      <c r="G35" s="1"/>
      <c r="H35" s="1"/>
      <c r="I35" s="1"/>
      <c r="M35" s="3"/>
    </row>
    <row r="36" customFormat="false" ht="12.8" hidden="false" customHeight="false" outlineLevel="0" collapsed="false">
      <c r="A36" s="3"/>
      <c r="E36" s="3" t="s">
        <v>28</v>
      </c>
      <c r="F36" s="1"/>
      <c r="G36" s="1"/>
      <c r="H36" s="1"/>
      <c r="I36" s="1"/>
      <c r="M36" s="3"/>
    </row>
    <row r="37" customFormat="false" ht="12.8" hidden="false" customHeight="false" outlineLevel="0" collapsed="false">
      <c r="A37" s="3"/>
      <c r="E37" s="3" t="s">
        <v>28</v>
      </c>
      <c r="F37" s="1"/>
      <c r="G37" s="1"/>
      <c r="H37" s="1"/>
      <c r="I37" s="1"/>
      <c r="M37" s="3"/>
    </row>
    <row r="38" customFormat="false" ht="12.8" hidden="false" customHeight="false" outlineLevel="0" collapsed="false">
      <c r="A38" s="3"/>
      <c r="E38" s="3" t="s">
        <v>28</v>
      </c>
      <c r="F38" s="1"/>
      <c r="G38" s="1"/>
      <c r="H38" s="1"/>
      <c r="I38" s="1"/>
      <c r="M38" s="3"/>
    </row>
    <row r="39" customFormat="false" ht="12.8" hidden="false" customHeight="false" outlineLevel="0" collapsed="false">
      <c r="A39" s="3"/>
      <c r="E39" s="3" t="s">
        <v>28</v>
      </c>
      <c r="F39" s="1"/>
      <c r="G39" s="1"/>
      <c r="H39" s="1"/>
      <c r="I39" s="1"/>
      <c r="M39" s="3"/>
    </row>
    <row r="40" customFormat="false" ht="12.8" hidden="false" customHeight="false" outlineLevel="0" collapsed="false">
      <c r="A40" s="3"/>
      <c r="E40" s="3" t="s">
        <v>28</v>
      </c>
      <c r="F40" s="1"/>
      <c r="G40" s="1"/>
      <c r="H40" s="1"/>
      <c r="I40" s="1"/>
      <c r="M40" s="3"/>
    </row>
    <row r="41" customFormat="false" ht="12.8" hidden="false" customHeight="false" outlineLevel="0" collapsed="false">
      <c r="A41" s="3"/>
      <c r="E41" s="3" t="s">
        <v>28</v>
      </c>
      <c r="F41" s="1"/>
      <c r="G41" s="1"/>
      <c r="H41" s="1"/>
      <c r="I41" s="1"/>
      <c r="M41" s="3"/>
    </row>
    <row r="42" customFormat="false" ht="12.8" hidden="false" customHeight="false" outlineLevel="0" collapsed="false">
      <c r="A42" s="3"/>
      <c r="E42" s="3" t="s">
        <v>28</v>
      </c>
      <c r="F42" s="1"/>
      <c r="G42" s="1"/>
      <c r="H42" s="1"/>
      <c r="I42" s="1"/>
      <c r="M42" s="3"/>
    </row>
    <row r="43" customFormat="false" ht="12.8" hidden="false" customHeight="false" outlineLevel="0" collapsed="false">
      <c r="A43" s="3"/>
      <c r="E43" s="3" t="s">
        <v>28</v>
      </c>
      <c r="F43" s="1"/>
      <c r="G43" s="1"/>
      <c r="H43" s="1"/>
      <c r="I43" s="1"/>
      <c r="M43" s="3"/>
    </row>
    <row r="44" customFormat="false" ht="12.8" hidden="false" customHeight="false" outlineLevel="0" collapsed="false">
      <c r="A44" s="3"/>
      <c r="E44" s="3" t="s">
        <v>28</v>
      </c>
      <c r="F44" s="1"/>
      <c r="G44" s="1"/>
      <c r="H44" s="1"/>
      <c r="I44" s="1"/>
      <c r="M44" s="3"/>
    </row>
    <row r="45" customFormat="false" ht="12.8" hidden="false" customHeight="false" outlineLevel="0" collapsed="false">
      <c r="A45" s="3"/>
      <c r="E45" s="3" t="s">
        <v>28</v>
      </c>
      <c r="F45" s="1"/>
      <c r="G45" s="1"/>
      <c r="H45" s="1"/>
      <c r="I45" s="1"/>
      <c r="M45" s="3"/>
    </row>
    <row r="46" customFormat="false" ht="12.8" hidden="false" customHeight="false" outlineLevel="0" collapsed="false">
      <c r="A46" s="3"/>
      <c r="E46" s="3" t="s">
        <v>28</v>
      </c>
      <c r="F46" s="1"/>
      <c r="G46" s="1"/>
      <c r="H46" s="1"/>
      <c r="I46" s="1"/>
      <c r="M46" s="3"/>
    </row>
    <row r="47" customFormat="false" ht="12.8" hidden="false" customHeight="false" outlineLevel="0" collapsed="false">
      <c r="A47" s="3"/>
      <c r="E47" s="3" t="s">
        <v>28</v>
      </c>
      <c r="F47" s="1"/>
      <c r="G47" s="1"/>
      <c r="H47" s="1"/>
      <c r="I47" s="1"/>
      <c r="M47" s="3"/>
    </row>
    <row r="48" customFormat="false" ht="12.8" hidden="false" customHeight="false" outlineLevel="0" collapsed="false">
      <c r="A48" s="3"/>
      <c r="E48" s="3" t="s">
        <v>28</v>
      </c>
      <c r="F48" s="1"/>
      <c r="G48" s="1"/>
      <c r="H48" s="1"/>
      <c r="I48" s="1"/>
      <c r="M48" s="3"/>
    </row>
  </sheetData>
  <dataValidations count="6">
    <dataValidation allowBlank="true" errorStyle="stop" operator="equal" showDropDown="false" showErrorMessage="true" showInputMessage="false" sqref="A3:A48" type="list">
      <formula1>"含,無視"</formula1>
      <formula2>0</formula2>
    </dataValidation>
    <dataValidation allowBlank="false" errorStyle="stop" operator="equal" showDropDown="false" showErrorMessage="true" showInputMessage="false" sqref="E3:E48" type="list">
      <formula1>"road,track,tram_track,monorail_track,maglev_track,water,air,power"</formula1>
      <formula2>0</formula2>
    </dataValidation>
    <dataValidation allowBlank="true" errorStyle="stop" operator="greaterThanOrEqual" showDropDown="false" showErrorMessage="true" showInputMessage="false" sqref="F3:F48 H3:I48" type="whole">
      <formula1>0</formula1>
      <formula2>0</formula2>
    </dataValidation>
    <dataValidation allowBlank="true" errorStyle="stop" operator="between" showDropDown="false" showErrorMessage="true" showInputMessage="false" sqref="G3:G48" type="whole">
      <formula1>1</formula1>
      <formula2>12</formula2>
    </dataValidation>
    <dataValidation allowBlank="true" errorStyle="stop" operator="greaterThanOrEqual" showDropDown="false" showErrorMessage="true" showInputMessage="false" sqref="J3:L48" type="decimal">
      <formula1>0</formula1>
      <formula2>0</formula2>
    </dataValidation>
    <dataValidation allowBlank="true" errorStyle="stop" operator="equal" showDropDown="false" showErrorMessage="true" showInputMessage="false" sqref="M3:M48" type="list">
      <formula1>"すべて,762mm,1067mm,1372mm,1435mm"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5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J2" activeCellId="0" sqref="J2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36.44"/>
    <col collapsed="false" customWidth="true" hidden="false" outlineLevel="0" max="8" min="8" style="1" width="19.04"/>
    <col collapsed="false" customWidth="true" hidden="false" outlineLevel="0" max="9" min="9" style="1" width="15.61"/>
    <col collapsed="false" customWidth="true" hidden="false" outlineLevel="0" max="10" min="10" style="1" width="19.92"/>
    <col collapsed="false" customWidth="true" hidden="false" outlineLevel="0" max="13" min="13" style="1" width="15.9"/>
    <col collapsed="false" customWidth="true" hidden="false" outlineLevel="0" max="17" min="17" style="1" width="13.85"/>
  </cols>
  <sheetData>
    <row r="1" customFormat="false" ht="12.8" hidden="false" customHeight="false" outlineLevel="0" collapsed="false">
      <c r="A1" s="1" t="s">
        <v>1</v>
      </c>
      <c r="B1" s="1" t="s">
        <v>5</v>
      </c>
      <c r="C1" s="1" t="s">
        <v>7</v>
      </c>
      <c r="D1" s="1" t="s">
        <v>8</v>
      </c>
      <c r="E1" s="1" t="s">
        <v>46</v>
      </c>
      <c r="F1" s="1" t="s">
        <v>110</v>
      </c>
      <c r="G1" s="1" t="s">
        <v>50</v>
      </c>
      <c r="H1" s="1" t="s">
        <v>111</v>
      </c>
      <c r="I1" s="1" t="s">
        <v>64</v>
      </c>
      <c r="J1" s="1" t="s">
        <v>112</v>
      </c>
      <c r="K1" s="1"/>
      <c r="L1" s="1" t="s">
        <v>113</v>
      </c>
      <c r="M1" s="1" t="s">
        <v>114</v>
      </c>
      <c r="N1" s="1" t="s">
        <v>115</v>
      </c>
      <c r="O1" s="1"/>
    </row>
    <row r="2" customFormat="false" ht="12.8" hidden="false" customHeight="false" outlineLevel="0" collapsed="false">
      <c r="A2" s="1" t="s">
        <v>116</v>
      </c>
      <c r="B2" s="1" t="n">
        <v>1700</v>
      </c>
      <c r="C2" s="1" t="n">
        <v>10</v>
      </c>
      <c r="D2" s="1" t="n">
        <v>4</v>
      </c>
      <c r="E2" s="1" t="n">
        <v>3250</v>
      </c>
      <c r="F2" s="1" t="n">
        <f aca="false">ROUND(L2*0.7+M2*0.3,0)</f>
        <v>5092</v>
      </c>
      <c r="G2" s="1" t="n">
        <v>400</v>
      </c>
      <c r="H2" s="1" t="n">
        <v>500</v>
      </c>
      <c r="I2" s="1" t="n">
        <v>150000</v>
      </c>
      <c r="J2" s="1" t="n">
        <f aca="false">MIN(ROUND(0.3*F2*F2-1000*F2,0), 5000000000)</f>
        <v>2686539</v>
      </c>
      <c r="K2" s="1"/>
      <c r="L2" s="1" t="n">
        <f aca="false">C2*C2*1.48+C2*359</f>
        <v>3738</v>
      </c>
      <c r="M2" s="1" t="n">
        <f aca="false">D2*D2*199+D2*1267</f>
        <v>8252</v>
      </c>
      <c r="N2" s="1" t="n">
        <f aca="false">L2*0.7+M2*0.3</f>
        <v>5092.2</v>
      </c>
      <c r="O2" s="1"/>
    </row>
    <row r="3" customFormat="false" ht="12.8" hidden="false" customHeight="false" outlineLevel="0" collapsed="false">
      <c r="A3" s="1" t="s">
        <v>117</v>
      </c>
      <c r="B3" s="1" t="n">
        <v>1767</v>
      </c>
      <c r="C3" s="1" t="n">
        <v>12</v>
      </c>
      <c r="D3" s="1" t="n">
        <v>4</v>
      </c>
      <c r="E3" s="1" t="n">
        <v>10000</v>
      </c>
      <c r="F3" s="1" t="n">
        <f aca="false">ROUND(L3*0.7+M3*0.3,0)</f>
        <v>5640</v>
      </c>
      <c r="G3" s="1" t="n">
        <v>600</v>
      </c>
      <c r="H3" s="1" t="n">
        <v>500</v>
      </c>
      <c r="I3" s="1" t="n">
        <v>399375</v>
      </c>
      <c r="J3" s="1" t="n">
        <f aca="false">MIN(ROUND(0.3*F3*F3-1000*F3,0), 5000000000)</f>
        <v>3902880</v>
      </c>
      <c r="K3" s="1"/>
      <c r="L3" s="1" t="n">
        <f aca="false">C3*C3*1.48+C3*359</f>
        <v>4521.12</v>
      </c>
      <c r="M3" s="1" t="n">
        <f aca="false">D3*D3*199+D3*1267</f>
        <v>8252</v>
      </c>
      <c r="N3" s="1" t="n">
        <f aca="false">L3*0.7+M3*0.3</f>
        <v>5640.384</v>
      </c>
      <c r="O3" s="1"/>
    </row>
    <row r="4" customFormat="false" ht="12.8" hidden="false" customHeight="false" outlineLevel="0" collapsed="false">
      <c r="A4" s="1" t="s">
        <v>118</v>
      </c>
      <c r="B4" s="1" t="n">
        <v>1789</v>
      </c>
      <c r="C4" s="1" t="n">
        <v>27</v>
      </c>
      <c r="D4" s="1" t="n">
        <v>4</v>
      </c>
      <c r="E4" s="1" t="n">
        <v>30000</v>
      </c>
      <c r="F4" s="1" t="n">
        <f aca="false">ROUND(L4*0.7+M4*0.3,0)</f>
        <v>10016</v>
      </c>
      <c r="G4" s="1" t="n">
        <v>800</v>
      </c>
      <c r="H4" s="1" t="n">
        <v>500</v>
      </c>
      <c r="I4" s="1" t="n">
        <v>8640000</v>
      </c>
      <c r="J4" s="1" t="n">
        <f aca="false">MIN(ROUND(0.3*F4*F4-1000*F4,0), 5000000000)</f>
        <v>20080077</v>
      </c>
      <c r="K4" s="1"/>
      <c r="L4" s="1" t="n">
        <f aca="false">C4*C4*1.48+C4*359</f>
        <v>10771.92</v>
      </c>
      <c r="M4" s="1" t="n">
        <f aca="false">D4*D4*199+D4*1267</f>
        <v>8252</v>
      </c>
      <c r="N4" s="1" t="n">
        <f aca="false">L4*0.7+M4*0.3</f>
        <v>10015.944</v>
      </c>
      <c r="O4" s="1"/>
    </row>
    <row r="5" customFormat="false" ht="12.8" hidden="false" customHeight="false" outlineLevel="0" collapsed="false">
      <c r="A5" s="1" t="s">
        <v>119</v>
      </c>
      <c r="B5" s="1" t="n">
        <v>1820</v>
      </c>
      <c r="C5" s="1" t="n">
        <v>75</v>
      </c>
      <c r="D5" s="1" t="n">
        <v>5</v>
      </c>
      <c r="E5" s="1" t="n">
        <v>30000</v>
      </c>
      <c r="F5" s="1" t="n">
        <f aca="false">ROUND(L5*0.7+M5*0.3,0)</f>
        <v>28068</v>
      </c>
      <c r="G5" s="1" t="n">
        <v>755</v>
      </c>
      <c r="H5" s="1" t="n">
        <v>500</v>
      </c>
      <c r="I5" s="1" t="n">
        <v>20160000</v>
      </c>
      <c r="J5" s="1" t="n">
        <f aca="false">MIN(ROUND(0.3*F5*F5-1000*F5,0), 5000000000)</f>
        <v>208275787</v>
      </c>
      <c r="K5" s="1"/>
      <c r="L5" s="1" t="n">
        <f aca="false">C5*C5*1.48+C5*359</f>
        <v>35250</v>
      </c>
      <c r="M5" s="1" t="n">
        <f aca="false">D5*D5*199+D5*1267</f>
        <v>11310</v>
      </c>
      <c r="N5" s="1" t="n">
        <f aca="false">L5*0.7+M5*0.3</f>
        <v>28068</v>
      </c>
      <c r="O5" s="1"/>
    </row>
    <row r="6" customFormat="false" ht="12.8" hidden="false" customHeight="false" outlineLevel="0" collapsed="false">
      <c r="A6" s="1" t="s">
        <v>120</v>
      </c>
      <c r="B6" s="1" t="n">
        <v>1827</v>
      </c>
      <c r="C6" s="1" t="n">
        <v>80</v>
      </c>
      <c r="D6" s="1" t="n">
        <v>6</v>
      </c>
      <c r="E6" s="1" t="n">
        <v>31700</v>
      </c>
      <c r="F6" s="1" t="n">
        <f aca="false">ROUND(L6*0.7+M6*0.3,0)</f>
        <v>31164</v>
      </c>
      <c r="G6" s="1" t="n">
        <v>765</v>
      </c>
      <c r="H6" s="1" t="n">
        <v>500</v>
      </c>
      <c r="I6" s="1" t="n">
        <v>28800000</v>
      </c>
      <c r="J6" s="1" t="n">
        <f aca="false">MIN(ROUND(0.3*F6*F6-1000*F6,0), 5000000000)</f>
        <v>260194469</v>
      </c>
      <c r="K6" s="1"/>
      <c r="L6" s="1" t="n">
        <f aca="false">C6*C6*1.48+C6*359</f>
        <v>38192</v>
      </c>
      <c r="M6" s="1" t="n">
        <f aca="false">D6*D6*199+D6*1267</f>
        <v>14766</v>
      </c>
      <c r="N6" s="1" t="n">
        <f aca="false">L6*0.7+M6*0.3</f>
        <v>31164.2</v>
      </c>
      <c r="O6" s="1"/>
    </row>
    <row r="7" customFormat="false" ht="12.8" hidden="false" customHeight="false" outlineLevel="0" collapsed="false">
      <c r="A7" s="1" t="s">
        <v>121</v>
      </c>
      <c r="B7" s="1" t="n">
        <v>1834</v>
      </c>
      <c r="C7" s="1" t="n">
        <v>85</v>
      </c>
      <c r="D7" s="1" t="n">
        <v>7</v>
      </c>
      <c r="E7" s="1" t="n">
        <v>32000</v>
      </c>
      <c r="F7" s="1" t="n">
        <f aca="false">ROUND(L7*0.7+M7*0.3,0)</f>
        <v>34432</v>
      </c>
      <c r="G7" s="1" t="n">
        <v>750</v>
      </c>
      <c r="H7" s="1" t="n">
        <v>500</v>
      </c>
      <c r="I7" s="1" t="n">
        <v>142560000</v>
      </c>
      <c r="J7" s="1" t="n">
        <f aca="false">MIN(ROUND(0.3*F7*F7-1000*F7,0), 5000000000)</f>
        <v>321236787</v>
      </c>
      <c r="K7" s="1"/>
      <c r="L7" s="1" t="n">
        <f aca="false">C7*C7*1.48+C7*359</f>
        <v>41208</v>
      </c>
      <c r="M7" s="1" t="n">
        <f aca="false">D7*D7*199+D7*1267</f>
        <v>18620</v>
      </c>
      <c r="N7" s="1" t="n">
        <f aca="false">L7*0.7+M7*0.3</f>
        <v>34431.6</v>
      </c>
      <c r="O7" s="1"/>
    </row>
    <row r="8" customFormat="false" ht="12.8" hidden="false" customHeight="false" outlineLevel="0" collapsed="false">
      <c r="A8" s="1" t="s">
        <v>122</v>
      </c>
      <c r="B8" s="1" t="n">
        <v>1837</v>
      </c>
      <c r="C8" s="1" t="n">
        <v>100</v>
      </c>
      <c r="D8" s="1" t="n">
        <v>9</v>
      </c>
      <c r="E8" s="1" t="n">
        <v>36000</v>
      </c>
      <c r="F8" s="1" t="n">
        <f aca="false">ROUND(L8*0.7+M8*0.3,0)</f>
        <v>43747</v>
      </c>
      <c r="G8" s="1" t="n">
        <v>725</v>
      </c>
      <c r="H8" s="1" t="n">
        <v>500</v>
      </c>
      <c r="I8" s="1" t="n">
        <v>231840000</v>
      </c>
      <c r="J8" s="1" t="n">
        <f aca="false">MIN(ROUND(0.3*F8*F8-1000*F8,0), 5000000000)</f>
        <v>530393003</v>
      </c>
      <c r="K8" s="1"/>
      <c r="L8" s="1" t="n">
        <f aca="false">C8*C8*1.48+C8*359</f>
        <v>50700</v>
      </c>
      <c r="M8" s="1" t="n">
        <f aca="false">D8*D8*199+D8*1267</f>
        <v>27522</v>
      </c>
      <c r="N8" s="1" t="n">
        <f aca="false">L8*0.7+M8*0.3</f>
        <v>43746.6</v>
      </c>
      <c r="O8" s="1"/>
    </row>
    <row r="9" customFormat="false" ht="12.8" hidden="false" customHeight="false" outlineLevel="0" collapsed="false">
      <c r="A9" s="1" t="s">
        <v>123</v>
      </c>
      <c r="B9" s="1" t="n">
        <v>1845</v>
      </c>
      <c r="C9" s="1" t="n">
        <v>110</v>
      </c>
      <c r="D9" s="1" t="n">
        <v>10</v>
      </c>
      <c r="E9" s="1" t="n">
        <v>40000</v>
      </c>
      <c r="F9" s="1" t="n">
        <f aca="false">ROUND(L9*0.7+M9*0.3,0)</f>
        <v>49950</v>
      </c>
      <c r="G9" s="1" t="n">
        <v>700</v>
      </c>
      <c r="H9" s="1" t="n">
        <v>500</v>
      </c>
      <c r="I9" s="1" t="n">
        <v>276480000</v>
      </c>
      <c r="J9" s="1" t="n">
        <f aca="false">MIN(ROUND(0.3*F9*F9-1000*F9,0), 5000000000)</f>
        <v>698550750</v>
      </c>
      <c r="K9" s="1"/>
      <c r="L9" s="1" t="n">
        <f aca="false">C9*C9*1.48+C9*359</f>
        <v>57398</v>
      </c>
      <c r="M9" s="1" t="n">
        <f aca="false">D9*D9*199+D9*1267</f>
        <v>32570</v>
      </c>
      <c r="N9" s="1" t="n">
        <f aca="false">L9*0.7+M9*0.3</f>
        <v>49949.6</v>
      </c>
      <c r="O9" s="1"/>
    </row>
    <row r="10" customFormat="false" ht="12.8" hidden="false" customHeight="false" outlineLevel="0" collapsed="false">
      <c r="A10" s="1" t="s">
        <v>124</v>
      </c>
      <c r="B10" s="1" t="n">
        <v>1850</v>
      </c>
      <c r="C10" s="1" t="n">
        <v>120</v>
      </c>
      <c r="D10" s="1" t="n">
        <v>13</v>
      </c>
      <c r="E10" s="1" t="n">
        <v>45000</v>
      </c>
      <c r="F10" s="1" t="n">
        <f aca="false">ROUND(L10*0.7+M10*0.3,0)</f>
        <v>60105</v>
      </c>
      <c r="G10" s="1" t="n">
        <v>650</v>
      </c>
      <c r="H10" s="1" t="n">
        <v>500</v>
      </c>
      <c r="I10" s="1" t="n">
        <v>446400000</v>
      </c>
      <c r="J10" s="1" t="n">
        <f aca="false">MIN(ROUND(0.3*F10*F10-1000*F10,0), 5000000000)</f>
        <v>1023678308</v>
      </c>
      <c r="K10" s="1"/>
      <c r="L10" s="1" t="n">
        <f aca="false">C10*C10*1.48+C10*359</f>
        <v>64392</v>
      </c>
      <c r="M10" s="1" t="n">
        <f aca="false">D10*D10*199+D10*1267</f>
        <v>50102</v>
      </c>
      <c r="N10" s="1" t="n">
        <f aca="false">L10*0.7+M10*0.3</f>
        <v>60105</v>
      </c>
      <c r="O10" s="1"/>
    </row>
    <row r="11" customFormat="false" ht="12.8" hidden="false" customHeight="false" outlineLevel="0" collapsed="false">
      <c r="A11" s="1" t="s">
        <v>125</v>
      </c>
      <c r="B11" s="1" t="n">
        <v>1855</v>
      </c>
      <c r="C11" s="1" t="n">
        <v>130</v>
      </c>
      <c r="D11" s="1" t="n">
        <v>14</v>
      </c>
      <c r="E11" s="1" t="n">
        <v>46500</v>
      </c>
      <c r="F11" s="1" t="n">
        <f aca="false">ROUND(L11*0.7+M11*0.3,0)</f>
        <v>67200</v>
      </c>
      <c r="G11" s="1" t="n">
        <v>610</v>
      </c>
      <c r="H11" s="1" t="n">
        <v>500</v>
      </c>
      <c r="I11" s="1" t="n">
        <v>576000000</v>
      </c>
      <c r="J11" s="1" t="n">
        <f aca="false">MIN(ROUND(0.3*F11*F11-1000*F11,0), 5000000000)</f>
        <v>1287552000</v>
      </c>
      <c r="K11" s="1"/>
      <c r="L11" s="1" t="n">
        <f aca="false">C11*C11*1.48+C11*359</f>
        <v>71682</v>
      </c>
      <c r="M11" s="1" t="n">
        <f aca="false">D11*D11*199+D11*1267</f>
        <v>56742</v>
      </c>
      <c r="N11" s="1" t="n">
        <f aca="false">L11*0.7+M11*0.3</f>
        <v>67200</v>
      </c>
      <c r="O11" s="1"/>
    </row>
    <row r="12" customFormat="false" ht="12.8" hidden="false" customHeight="false" outlineLevel="0" collapsed="false">
      <c r="A12" s="1" t="s">
        <v>126</v>
      </c>
      <c r="B12" s="1" t="n">
        <v>1868</v>
      </c>
      <c r="C12" s="1" t="n">
        <v>135</v>
      </c>
      <c r="D12" s="1" t="n">
        <v>16</v>
      </c>
      <c r="E12" s="1" t="n">
        <v>52000</v>
      </c>
      <c r="F12" s="1" t="n">
        <f aca="false">ROUND(L12*0.7+M12*0.3,0)</f>
        <v>74171</v>
      </c>
      <c r="G12" s="1" t="n">
        <v>575</v>
      </c>
      <c r="H12" s="1" t="n">
        <v>500</v>
      </c>
      <c r="I12" s="1" t="n">
        <v>1548000000</v>
      </c>
      <c r="J12" s="1" t="n">
        <f aca="false">MIN(ROUND(0.3*F12*F12-1000*F12,0), 5000000000)</f>
        <v>1576230172</v>
      </c>
      <c r="K12" s="1"/>
      <c r="L12" s="1" t="n">
        <f aca="false">C12*C12*1.48+C12*359</f>
        <v>75438</v>
      </c>
      <c r="M12" s="1" t="n">
        <f aca="false">D12*D12*199+D12*1267</f>
        <v>71216</v>
      </c>
      <c r="N12" s="1" t="n">
        <f aca="false">L12*0.7+M12*0.3</f>
        <v>74171.4</v>
      </c>
      <c r="O12" s="1"/>
    </row>
    <row r="13" customFormat="false" ht="12.8" hidden="false" customHeight="false" outlineLevel="0" collapsed="false">
      <c r="A13" s="1" t="s">
        <v>127</v>
      </c>
      <c r="B13" s="1" t="n">
        <v>1873</v>
      </c>
      <c r="C13" s="1" t="n">
        <v>135</v>
      </c>
      <c r="D13" s="1" t="n">
        <v>16</v>
      </c>
      <c r="E13" s="1" t="n">
        <v>52000</v>
      </c>
      <c r="F13" s="1" t="n">
        <f aca="false">ROUND(L13*0.7+M13*0.3,0)</f>
        <v>74171</v>
      </c>
      <c r="G13" s="1" t="n">
        <v>575</v>
      </c>
      <c r="H13" s="1" t="n">
        <v>500</v>
      </c>
      <c r="I13" s="1" t="n">
        <v>1548000000</v>
      </c>
      <c r="J13" s="1" t="n">
        <f aca="false">MIN(ROUND(0.3*F13*F13-1000*F13,0), 5000000000)</f>
        <v>1576230172</v>
      </c>
      <c r="K13" s="1"/>
      <c r="L13" s="1" t="n">
        <f aca="false">C13*C13*1.48+C13*359</f>
        <v>75438</v>
      </c>
      <c r="M13" s="1" t="n">
        <f aca="false">D13*D13*199+D13*1267</f>
        <v>71216</v>
      </c>
      <c r="N13" s="1" t="n">
        <f aca="false">L13*0.7+M13*0.3</f>
        <v>74171.4</v>
      </c>
      <c r="O13" s="1"/>
    </row>
    <row r="14" customFormat="false" ht="12.8" hidden="false" customHeight="false" outlineLevel="0" collapsed="false">
      <c r="A14" s="1" t="s">
        <v>128</v>
      </c>
      <c r="B14" s="1" t="n">
        <v>1874</v>
      </c>
      <c r="C14" s="1" t="n">
        <v>145</v>
      </c>
      <c r="D14" s="1" t="n">
        <v>17</v>
      </c>
      <c r="E14" s="1" t="n">
        <v>55000</v>
      </c>
      <c r="F14" s="1" t="n">
        <f aca="false">ROUND(L14*0.7+M14*0.3,0)</f>
        <v>81935</v>
      </c>
      <c r="G14" s="1" t="n">
        <v>550</v>
      </c>
      <c r="H14" s="1" t="n">
        <v>500</v>
      </c>
      <c r="I14" s="1" t="n">
        <v>2323200000</v>
      </c>
      <c r="J14" s="1" t="n">
        <f aca="false">MIN(ROUND(0.3*F14*F14-1000*F14,0), 5000000000)</f>
        <v>1932068268</v>
      </c>
      <c r="K14" s="1"/>
      <c r="L14" s="1" t="n">
        <f aca="false">C14*C14*1.48+C14*359</f>
        <v>83172</v>
      </c>
      <c r="M14" s="1" t="n">
        <f aca="false">D14*D14*199+D14*1267</f>
        <v>79050</v>
      </c>
      <c r="N14" s="1" t="n">
        <f aca="false">L14*0.7+M14*0.3</f>
        <v>81935.4</v>
      </c>
      <c r="O14" s="1"/>
    </row>
    <row r="15" customFormat="false" ht="12.8" hidden="false" customHeight="false" outlineLevel="0" collapsed="false">
      <c r="A15" s="1" t="s">
        <v>129</v>
      </c>
      <c r="B15" s="1" t="n">
        <v>1876</v>
      </c>
      <c r="C15" s="1" t="n">
        <v>80</v>
      </c>
      <c r="D15" s="1" t="n">
        <v>15</v>
      </c>
      <c r="E15" s="1" t="n">
        <v>32000</v>
      </c>
      <c r="F15" s="1" t="n">
        <f aca="false">ROUND(L15*0.7+M15*0.3,0)</f>
        <v>45868</v>
      </c>
      <c r="G15" s="1" t="n">
        <v>375</v>
      </c>
      <c r="H15" s="1" t="n">
        <v>500</v>
      </c>
      <c r="I15" s="1" t="n">
        <v>1008000000</v>
      </c>
      <c r="J15" s="1" t="n">
        <f aca="false">MIN(ROUND(0.3*F15*F15-1000*F15,0), 5000000000)</f>
        <v>585294027</v>
      </c>
      <c r="K15" s="1"/>
      <c r="L15" s="1" t="n">
        <f aca="false">C15*C15*1.48+C15*359</f>
        <v>38192</v>
      </c>
      <c r="M15" s="1" t="n">
        <f aca="false">D15*D15*199+D15*1267</f>
        <v>63780</v>
      </c>
      <c r="N15" s="1" t="n">
        <f aca="false">L15*0.7+M15*0.3</f>
        <v>45868.4</v>
      </c>
      <c r="O15" s="1"/>
    </row>
    <row r="16" customFormat="false" ht="12.8" hidden="false" customHeight="false" outlineLevel="0" collapsed="false">
      <c r="A16" s="1" t="s">
        <v>130</v>
      </c>
      <c r="B16" s="1" t="n">
        <v>1888</v>
      </c>
      <c r="C16" s="1" t="n">
        <v>155</v>
      </c>
      <c r="D16" s="1" t="n">
        <v>19</v>
      </c>
      <c r="E16" s="1" t="n">
        <v>75000</v>
      </c>
      <c r="F16" s="1" t="n">
        <f aca="false">ROUND(L16*0.7+M16*0.3,0)</f>
        <v>92615</v>
      </c>
      <c r="G16" s="1" t="n">
        <v>500</v>
      </c>
      <c r="H16" s="1" t="n">
        <v>500</v>
      </c>
      <c r="I16" s="1" t="n">
        <v>3088800000</v>
      </c>
      <c r="J16" s="1" t="n">
        <f aca="false">MIN(ROUND(0.3*F16*F16-1000*F16,0), 5000000000)</f>
        <v>2480646468</v>
      </c>
      <c r="K16" s="1"/>
      <c r="L16" s="1" t="n">
        <f aca="false">C16*C16*1.48+C16*359</f>
        <v>91202</v>
      </c>
      <c r="M16" s="1" t="n">
        <f aca="false">D16*D16*199+D16*1267</f>
        <v>95912</v>
      </c>
      <c r="N16" s="1" t="n">
        <f aca="false">L16*0.7+M16*0.3</f>
        <v>92615</v>
      </c>
      <c r="O16" s="1"/>
    </row>
    <row r="17" customFormat="false" ht="12.8" hidden="false" customHeight="false" outlineLevel="0" collapsed="false">
      <c r="A17" s="1" t="s">
        <v>131</v>
      </c>
      <c r="B17" s="1" t="n">
        <v>1891</v>
      </c>
      <c r="C17" s="1" t="n">
        <v>160</v>
      </c>
      <c r="D17" s="1" t="n">
        <v>20</v>
      </c>
      <c r="E17" s="1" t="n">
        <v>90000</v>
      </c>
      <c r="F17" s="1" t="n">
        <f aca="false">ROUND(L17*0.7+M17*0.3,0)</f>
        <v>98212</v>
      </c>
      <c r="G17" s="1" t="n">
        <v>450</v>
      </c>
      <c r="H17" s="1" t="n">
        <v>500</v>
      </c>
      <c r="I17" s="1" t="n">
        <v>3564000000</v>
      </c>
      <c r="J17" s="1" t="n">
        <f aca="false">MIN(ROUND(0.3*F17*F17-1000*F17,0), 5000000000)</f>
        <v>2795467083</v>
      </c>
      <c r="K17" s="1"/>
      <c r="L17" s="1" t="n">
        <f aca="false">C17*C17*1.48+C17*359</f>
        <v>95328</v>
      </c>
      <c r="M17" s="1" t="n">
        <f aca="false">D17*D17*199+D17*1267</f>
        <v>104940</v>
      </c>
      <c r="N17" s="1" t="n">
        <f aca="false">L17*0.7+M17*0.3</f>
        <v>98211.6</v>
      </c>
      <c r="O17" s="1"/>
    </row>
    <row r="18" customFormat="false" ht="12.8" hidden="false" customHeight="false" outlineLevel="0" collapsed="false">
      <c r="A18" s="1" t="s">
        <v>132</v>
      </c>
      <c r="B18" s="1" t="n">
        <v>1894</v>
      </c>
      <c r="C18" s="1" t="n">
        <v>90</v>
      </c>
      <c r="D18" s="1" t="n">
        <v>17</v>
      </c>
      <c r="E18" s="1" t="n">
        <v>45000</v>
      </c>
      <c r="F18" s="1" t="n">
        <f aca="false">ROUND(L18*0.7+M18*0.3,0)</f>
        <v>54724</v>
      </c>
      <c r="G18" s="1" t="n">
        <v>360</v>
      </c>
      <c r="H18" s="1" t="n">
        <v>500</v>
      </c>
      <c r="I18" s="1" t="n">
        <v>1492114286</v>
      </c>
      <c r="J18" s="1" t="n">
        <f aca="false">MIN(ROUND(0.3*F18*F18-1000*F18,0), 5000000000)</f>
        <v>843690853</v>
      </c>
      <c r="K18" s="1"/>
      <c r="L18" s="1" t="n">
        <f aca="false">C18*C18*1.48+C18*359</f>
        <v>44298</v>
      </c>
      <c r="M18" s="1" t="n">
        <f aca="false">D18*D18*199+D18*1267</f>
        <v>79050</v>
      </c>
      <c r="N18" s="1" t="n">
        <f aca="false">L18*0.7+M18*0.3</f>
        <v>54723.6</v>
      </c>
      <c r="O18" s="1"/>
    </row>
    <row r="19" customFormat="false" ht="12.8" hidden="false" customHeight="false" outlineLevel="0" collapsed="false">
      <c r="A19" s="1" t="s">
        <v>133</v>
      </c>
      <c r="B19" s="1" t="n">
        <v>1925</v>
      </c>
      <c r="C19" s="1" t="n">
        <v>160</v>
      </c>
      <c r="D19" s="1" t="n">
        <v>22</v>
      </c>
      <c r="E19" s="1" t="n">
        <v>135000</v>
      </c>
      <c r="F19" s="1" t="n">
        <f aca="false">ROUND(L19*0.7+M19*0.3,0)</f>
        <v>103987</v>
      </c>
      <c r="G19" s="1" t="n">
        <v>650</v>
      </c>
      <c r="H19" s="1" t="n">
        <v>500</v>
      </c>
      <c r="I19" s="1" t="n">
        <v>4050000000</v>
      </c>
      <c r="J19" s="1" t="n">
        <f aca="false">MIN(ROUND(0.3*F19*F19-1000*F19,0), 5000000000)</f>
        <v>3140001851</v>
      </c>
      <c r="K19" s="1"/>
      <c r="L19" s="1" t="n">
        <f aca="false">C19*C19*1.48+C19*359</f>
        <v>95328</v>
      </c>
      <c r="M19" s="1" t="n">
        <f aca="false">D19*D19*199+D19*1267</f>
        <v>124190</v>
      </c>
      <c r="N19" s="1" t="n">
        <f aca="false">L19*0.7+M19*0.3</f>
        <v>103986.6</v>
      </c>
      <c r="O19" s="1"/>
    </row>
    <row r="20" customFormat="false" ht="12.8" hidden="false" customHeight="false" outlineLevel="0" collapsed="false">
      <c r="A20" s="1" t="s">
        <v>134</v>
      </c>
      <c r="B20" s="1" t="n">
        <v>1968</v>
      </c>
      <c r="C20" s="1" t="n">
        <v>120</v>
      </c>
      <c r="D20" s="1" t="n">
        <v>20</v>
      </c>
      <c r="E20" s="1" t="n">
        <v>105000</v>
      </c>
      <c r="F20" s="1" t="n">
        <f aca="false">ROUND(L20*0.7+M20*0.3,0)</f>
        <v>76556</v>
      </c>
      <c r="G20" s="1" t="n">
        <v>200</v>
      </c>
      <c r="H20" s="1" t="n">
        <v>500</v>
      </c>
      <c r="I20" s="1" t="n">
        <v>2397600000</v>
      </c>
      <c r="J20" s="1" t="n">
        <f aca="false">MIN(ROUND(0.3*F20*F20-1000*F20,0), 5000000000)</f>
        <v>1681690341</v>
      </c>
      <c r="K20" s="1"/>
      <c r="L20" s="1" t="n">
        <f aca="false">C20*C20*1.48+C20*359</f>
        <v>64392</v>
      </c>
      <c r="M20" s="1" t="n">
        <f aca="false">D20*D20*199+D20*1267</f>
        <v>104940</v>
      </c>
      <c r="N20" s="1" t="n">
        <f aca="false">L20*0.7+M20*0.3</f>
        <v>76556.4</v>
      </c>
      <c r="O20" s="1"/>
    </row>
    <row r="21" customFormat="false" ht="12.8" hidden="false" customHeight="false" outlineLevel="0" collapsed="false">
      <c r="A21" s="1" t="s">
        <v>135</v>
      </c>
      <c r="B21" s="1" t="n">
        <v>1968</v>
      </c>
      <c r="C21" s="1" t="n">
        <v>160</v>
      </c>
      <c r="D21" s="1" t="n">
        <v>22</v>
      </c>
      <c r="E21" s="1" t="n">
        <v>140000</v>
      </c>
      <c r="F21" s="1" t="n">
        <f aca="false">ROUND(L21*0.7+M21*0.3,0)</f>
        <v>103987</v>
      </c>
      <c r="G21" s="1" t="n">
        <v>375</v>
      </c>
      <c r="H21" s="1" t="n">
        <v>500</v>
      </c>
      <c r="I21" s="1" t="n">
        <v>4128000000</v>
      </c>
      <c r="J21" s="1" t="n">
        <f aca="false">MIN(ROUND(0.3*F21*F21-1000*F21,0), 5000000000)</f>
        <v>3140001851</v>
      </c>
      <c r="K21" s="1"/>
      <c r="L21" s="1" t="n">
        <f aca="false">C21*C21*1.48+C21*359</f>
        <v>95328</v>
      </c>
      <c r="M21" s="1" t="n">
        <f aca="false">D21*D21*199+D21*1267</f>
        <v>124190</v>
      </c>
      <c r="N21" s="1" t="n">
        <f aca="false">L21*0.7+M21*0.3</f>
        <v>103986.6</v>
      </c>
      <c r="O21" s="1"/>
    </row>
    <row r="22" customFormat="false" ht="12.8" hidden="false" customHeight="false" outlineLevel="0" collapsed="false">
      <c r="A22" s="1" t="s">
        <v>136</v>
      </c>
      <c r="B22" s="1" t="n">
        <v>1973</v>
      </c>
      <c r="C22" s="1" t="n">
        <v>200</v>
      </c>
      <c r="D22" s="1" t="n">
        <v>23</v>
      </c>
      <c r="E22" s="1" t="n">
        <v>150000</v>
      </c>
      <c r="F22" s="1" t="n">
        <f aca="false">ROUND(L22*0.7+M22*0.3,0)</f>
        <v>132024</v>
      </c>
      <c r="G22" s="1" t="n">
        <v>575</v>
      </c>
      <c r="H22" s="1" t="n">
        <v>500</v>
      </c>
      <c r="I22" s="1" t="n">
        <v>4116000000</v>
      </c>
      <c r="J22" s="1" t="n">
        <f aca="false">MIN(ROUND(0.3*F22*F22-1000*F22,0), 5000000000)</f>
        <v>5000000000</v>
      </c>
      <c r="K22" s="1"/>
      <c r="L22" s="1" t="n">
        <f aca="false">C22*C22*1.48+C22*359</f>
        <v>131000</v>
      </c>
      <c r="M22" s="1" t="n">
        <f aca="false">D22*D22*199+D22*1267</f>
        <v>134412</v>
      </c>
      <c r="N22" s="1" t="n">
        <f aca="false">L22*0.7+M22*0.3</f>
        <v>132023.6</v>
      </c>
      <c r="O22" s="1"/>
    </row>
    <row r="23" customFormat="false" ht="12.8" hidden="false" customHeight="false" outlineLevel="0" collapsed="false">
      <c r="A23" s="1" t="s">
        <v>137</v>
      </c>
      <c r="B23" s="1" t="n">
        <v>1981</v>
      </c>
      <c r="C23" s="1" t="n">
        <v>320</v>
      </c>
      <c r="D23" s="1" t="n">
        <v>21</v>
      </c>
      <c r="E23" s="1" t="n">
        <v>250000</v>
      </c>
      <c r="F23" s="1" t="n">
        <f aca="false">ROUND(L23*0.7+M23*0.3,0)</f>
        <v>220812</v>
      </c>
      <c r="G23" s="1" t="n">
        <v>950</v>
      </c>
      <c r="H23" s="1" t="n">
        <v>500</v>
      </c>
      <c r="I23" s="1" t="n">
        <v>4200000000</v>
      </c>
      <c r="J23" s="1" t="n">
        <f aca="false">MIN(ROUND(0.3*F23*F23-1000*F23,0), 5000000000)</f>
        <v>5000000000</v>
      </c>
      <c r="K23" s="1"/>
      <c r="L23" s="1" t="n">
        <f aca="false">C23*C23*1.48+C23*359</f>
        <v>266432</v>
      </c>
      <c r="M23" s="1" t="n">
        <f aca="false">D23*D23*199+D23*1267</f>
        <v>114366</v>
      </c>
      <c r="N23" s="1" t="n">
        <f aca="false">L23*0.7+M23*0.3</f>
        <v>220812.2</v>
      </c>
      <c r="O23" s="1"/>
    </row>
    <row r="24" customFormat="false" ht="12.8" hidden="false" customHeight="false" outlineLevel="0" collapsed="false">
      <c r="A24" s="1" t="s">
        <v>138</v>
      </c>
      <c r="B24" s="1" t="n">
        <v>1986</v>
      </c>
      <c r="C24" s="1" t="n">
        <v>225</v>
      </c>
      <c r="D24" s="1" t="n">
        <v>26</v>
      </c>
      <c r="E24" s="1" t="n">
        <v>175000</v>
      </c>
      <c r="F24" s="1" t="n">
        <f aca="false">ROUND(L24*0.7+M24*0.3,0)</f>
        <v>159230</v>
      </c>
      <c r="G24" s="1" t="n">
        <v>630</v>
      </c>
      <c r="H24" s="1" t="n">
        <v>500</v>
      </c>
      <c r="I24" s="1" t="n">
        <v>4200000000</v>
      </c>
      <c r="J24" s="1" t="n">
        <f aca="false">MIN(ROUND(0.3*F24*F24-1000*F24,0), 5000000000)</f>
        <v>5000000000</v>
      </c>
      <c r="K24" s="1"/>
      <c r="L24" s="1" t="n">
        <f aca="false">C24*C24*1.48+C24*359</f>
        <v>155700</v>
      </c>
      <c r="M24" s="1" t="n">
        <f aca="false">D24*D24*199+D24*1267</f>
        <v>167466</v>
      </c>
      <c r="N24" s="1" t="n">
        <f aca="false">L24*0.7+M24*0.3</f>
        <v>159229.8</v>
      </c>
      <c r="O24" s="1"/>
    </row>
    <row r="25" customFormat="false" ht="12.8" hidden="false" customHeight="false" outlineLevel="0" collapsed="false">
      <c r="A25" s="1" t="s">
        <v>139</v>
      </c>
      <c r="B25" s="1" t="n">
        <v>1992</v>
      </c>
      <c r="C25" s="1" t="n">
        <v>145</v>
      </c>
      <c r="D25" s="1" t="n">
        <v>26</v>
      </c>
      <c r="E25" s="1" t="n">
        <v>110000</v>
      </c>
      <c r="F25" s="1" t="n">
        <f aca="false">ROUND(L25*0.7+M25*0.3,0)</f>
        <v>108460</v>
      </c>
      <c r="G25" s="1" t="n">
        <v>300</v>
      </c>
      <c r="H25" s="1" t="n">
        <v>500</v>
      </c>
      <c r="I25" s="1" t="n">
        <v>4200000000</v>
      </c>
      <c r="J25" s="1" t="n">
        <f aca="false">MIN(ROUND(0.3*F25*F25-1000*F25,0), 5000000000)</f>
        <v>3420611480</v>
      </c>
      <c r="K25" s="1"/>
      <c r="L25" s="1" t="n">
        <f aca="false">C25*C25*1.48+C25*359</f>
        <v>83172</v>
      </c>
      <c r="M25" s="1" t="n">
        <f aca="false">D25*D25*199+D25*1267</f>
        <v>167466</v>
      </c>
      <c r="N25" s="1" t="n">
        <f aca="false">L25*0.7+M25*0.3</f>
        <v>108460.2</v>
      </c>
      <c r="O25" s="1"/>
    </row>
    <row r="26" customFormat="false" ht="12.8" hidden="false" customHeight="false" outlineLevel="0" collapsed="false">
      <c r="H26" s="3" t="s">
        <v>140</v>
      </c>
    </row>
    <row r="52" customFormat="false" ht="12.8" hidden="false" customHeight="false" outlineLevel="0" collapsed="false">
      <c r="T52" s="1" t="s">
        <v>141</v>
      </c>
      <c r="U52" s="5" t="s">
        <v>142</v>
      </c>
    </row>
    <row r="53" customFormat="false" ht="12.8" hidden="false" customHeight="false" outlineLevel="0" collapsed="false">
      <c r="T53" s="1" t="s">
        <v>143</v>
      </c>
      <c r="U53" s="1" t="n">
        <v>0.9618</v>
      </c>
    </row>
    <row r="54" customFormat="false" ht="12.8" hidden="false" customHeight="false" outlineLevel="0" collapsed="false">
      <c r="T54" s="1" t="s">
        <v>144</v>
      </c>
      <c r="U54" s="1" t="n">
        <v>0.9637</v>
      </c>
    </row>
    <row r="55" customFormat="false" ht="12.8" hidden="false" customHeight="false" outlineLevel="0" collapsed="false">
      <c r="T55" s="1" t="s">
        <v>145</v>
      </c>
      <c r="U55" s="1" t="n">
        <v>0.9617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2025-06-25T21:42:01Z</dcterms:created>
  <dc:creator/>
  <dc:description/>
  <dc:language>ja-JP</dc:language>
  <cp:lastModifiedBy/>
  <dcterms:modified xsi:type="dcterms:W3CDTF">2025-07-01T18:55:11Z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