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IP" sheetId="1" r:id="rId1"/>
    <sheet name="IP(2)" sheetId="3" r:id="rId2"/>
    <sheet name="Info" sheetId="2" r:id="rId3"/>
    <sheet name="hw2" sheetId="5" r:id="rId4"/>
    <sheet name="hw3" sheetId="4" r:id="rId5"/>
    <sheet name="hw5" sheetId="6" r:id="rId6"/>
    <sheet name="hw6" sheetId="7" r:id="rId7"/>
    <sheet name="hw7" sheetId="9" r:id="rId8"/>
  </sheets>
  <definedNames>
    <definedName name="_xlnm._FilterDatabase" localSheetId="0" hidden="1">IP!$A$1:$E$131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3" l="1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I139" i="1" l="1"/>
  <c r="I138" i="1"/>
  <c r="I137" i="1"/>
  <c r="I135" i="1"/>
  <c r="I134" i="1"/>
  <c r="H139" i="1"/>
  <c r="G139" i="1"/>
  <c r="F139" i="1"/>
  <c r="H138" i="1"/>
  <c r="G138" i="1"/>
  <c r="F138" i="1"/>
  <c r="H137" i="1"/>
  <c r="G137" i="1"/>
  <c r="F137" i="1"/>
  <c r="H135" i="1"/>
  <c r="G135" i="1"/>
  <c r="F135" i="1"/>
  <c r="H134" i="1"/>
  <c r="G134" i="1"/>
  <c r="F134" i="1"/>
  <c r="Z3" i="3" l="1"/>
  <c r="Z1" i="3" s="1"/>
  <c r="U3" i="3"/>
  <c r="U1" i="3" s="1"/>
  <c r="P3" i="3"/>
  <c r="P1" i="3" s="1"/>
  <c r="K3" i="3"/>
  <c r="K1" i="3" s="1"/>
  <c r="F3" i="3"/>
  <c r="F1" i="3" s="1"/>
  <c r="Y1" i="3" l="1"/>
  <c r="X1" i="3"/>
  <c r="W1" i="3"/>
  <c r="V1" i="3"/>
  <c r="T1" i="3"/>
  <c r="S1" i="3"/>
  <c r="R1" i="3"/>
  <c r="Q1" i="3"/>
  <c r="J1" i="3"/>
  <c r="I1" i="3"/>
  <c r="H1" i="3"/>
  <c r="G1" i="3"/>
  <c r="O1" i="3"/>
  <c r="N1" i="3"/>
  <c r="M1" i="3"/>
  <c r="L1" i="3"/>
  <c r="A1" i="3"/>
  <c r="E1" i="3"/>
  <c r="D1" i="3"/>
  <c r="C1" i="3"/>
  <c r="B1" i="3"/>
  <c r="I131" i="1" l="1"/>
  <c r="H131" i="1"/>
  <c r="G131" i="1"/>
  <c r="F131" i="1"/>
  <c r="I130" i="1"/>
  <c r="H130" i="1"/>
  <c r="G130" i="1"/>
  <c r="F130" i="1"/>
  <c r="I128" i="1"/>
  <c r="H128" i="1"/>
  <c r="G128" i="1"/>
  <c r="F128" i="1"/>
  <c r="I127" i="1"/>
  <c r="H127" i="1"/>
  <c r="G127" i="1"/>
  <c r="F127" i="1"/>
  <c r="I125" i="1"/>
  <c r="H125" i="1"/>
  <c r="G125" i="1"/>
  <c r="F125" i="1"/>
  <c r="I124" i="1"/>
  <c r="H124" i="1"/>
  <c r="G124" i="1"/>
  <c r="F124" i="1"/>
  <c r="I122" i="1"/>
  <c r="H122" i="1"/>
  <c r="G122" i="1"/>
  <c r="F122" i="1"/>
  <c r="I121" i="1"/>
  <c r="H121" i="1"/>
  <c r="G121" i="1"/>
  <c r="F121" i="1"/>
  <c r="I119" i="1"/>
  <c r="H119" i="1"/>
  <c r="G119" i="1"/>
  <c r="F119" i="1"/>
  <c r="I118" i="1"/>
  <c r="H118" i="1"/>
  <c r="G118" i="1"/>
  <c r="F118" i="1"/>
  <c r="I115" i="1"/>
  <c r="H115" i="1"/>
  <c r="G115" i="1"/>
  <c r="F115" i="1"/>
  <c r="I114" i="1"/>
  <c r="H114" i="1"/>
  <c r="G114" i="1"/>
  <c r="F114" i="1"/>
  <c r="I112" i="1"/>
  <c r="H112" i="1"/>
  <c r="G112" i="1"/>
  <c r="F112" i="1"/>
  <c r="I111" i="1"/>
  <c r="H111" i="1"/>
  <c r="G111" i="1"/>
  <c r="F111" i="1"/>
  <c r="I109" i="1"/>
  <c r="H109" i="1"/>
  <c r="G109" i="1"/>
  <c r="F109" i="1"/>
  <c r="I108" i="1"/>
  <c r="H108" i="1"/>
  <c r="G108" i="1"/>
  <c r="F108" i="1"/>
  <c r="I105" i="1"/>
  <c r="H105" i="1"/>
  <c r="G105" i="1"/>
  <c r="F105" i="1"/>
  <c r="I104" i="1"/>
  <c r="H104" i="1"/>
  <c r="G104" i="1"/>
  <c r="F104" i="1"/>
  <c r="I102" i="1"/>
  <c r="H102" i="1"/>
  <c r="G102" i="1"/>
  <c r="F102" i="1"/>
  <c r="I101" i="1"/>
  <c r="H101" i="1"/>
  <c r="G101" i="1"/>
  <c r="F101" i="1"/>
  <c r="I99" i="1"/>
  <c r="I98" i="1"/>
  <c r="I95" i="1"/>
  <c r="I94" i="1"/>
  <c r="I92" i="1"/>
  <c r="I91" i="1"/>
  <c r="I89" i="1"/>
  <c r="I88" i="1"/>
  <c r="I86" i="1"/>
  <c r="I85" i="1"/>
  <c r="I82" i="1"/>
  <c r="I81" i="1"/>
  <c r="I78" i="1"/>
  <c r="I77" i="1"/>
  <c r="I75" i="1"/>
  <c r="I74" i="1"/>
  <c r="I72" i="1"/>
  <c r="I71" i="1"/>
  <c r="I68" i="1"/>
  <c r="I67" i="1"/>
  <c r="I65" i="1"/>
  <c r="I64" i="1"/>
  <c r="I62" i="1"/>
  <c r="I61" i="1"/>
  <c r="I58" i="1"/>
  <c r="I57" i="1"/>
  <c r="I55" i="1"/>
  <c r="I54" i="1"/>
  <c r="I52" i="1"/>
  <c r="I51" i="1"/>
  <c r="I49" i="1"/>
  <c r="I48" i="1"/>
  <c r="I46" i="1"/>
  <c r="I45" i="1"/>
  <c r="I43" i="1"/>
  <c r="I42" i="1"/>
  <c r="I39" i="1"/>
  <c r="I38" i="1"/>
  <c r="I36" i="1"/>
  <c r="I35" i="1"/>
  <c r="I33" i="1"/>
  <c r="I32" i="1"/>
  <c r="I30" i="1"/>
  <c r="I29" i="1"/>
  <c r="H99" i="1"/>
  <c r="G99" i="1"/>
  <c r="F99" i="1"/>
  <c r="H98" i="1"/>
  <c r="G98" i="1"/>
  <c r="F98" i="1"/>
  <c r="H95" i="1"/>
  <c r="G95" i="1"/>
  <c r="F95" i="1"/>
  <c r="H94" i="1"/>
  <c r="G94" i="1"/>
  <c r="F94" i="1"/>
  <c r="H92" i="1"/>
  <c r="G92" i="1"/>
  <c r="F92" i="1"/>
  <c r="H91" i="1"/>
  <c r="G91" i="1"/>
  <c r="F91" i="1"/>
  <c r="H89" i="1"/>
  <c r="G89" i="1"/>
  <c r="F89" i="1"/>
  <c r="H88" i="1"/>
  <c r="G88" i="1"/>
  <c r="F88" i="1"/>
  <c r="H86" i="1"/>
  <c r="G86" i="1"/>
  <c r="F86" i="1"/>
  <c r="H85" i="1"/>
  <c r="G85" i="1"/>
  <c r="F85" i="1"/>
  <c r="H82" i="1"/>
  <c r="G82" i="1"/>
  <c r="F82" i="1"/>
  <c r="H81" i="1"/>
  <c r="G81" i="1"/>
  <c r="F81" i="1"/>
  <c r="H78" i="1"/>
  <c r="G78" i="1"/>
  <c r="F78" i="1"/>
  <c r="H77" i="1"/>
  <c r="G77" i="1"/>
  <c r="F77" i="1"/>
  <c r="H75" i="1"/>
  <c r="G75" i="1"/>
  <c r="F75" i="1"/>
  <c r="H74" i="1"/>
  <c r="G74" i="1"/>
  <c r="F74" i="1"/>
  <c r="H72" i="1"/>
  <c r="G72" i="1"/>
  <c r="F72" i="1"/>
  <c r="H71" i="1"/>
  <c r="G71" i="1"/>
  <c r="F71" i="1"/>
  <c r="H68" i="1"/>
  <c r="G68" i="1"/>
  <c r="F68" i="1"/>
  <c r="H67" i="1"/>
  <c r="G67" i="1"/>
  <c r="F67" i="1"/>
  <c r="H65" i="1"/>
  <c r="G65" i="1"/>
  <c r="F65" i="1"/>
  <c r="H64" i="1"/>
  <c r="G64" i="1"/>
  <c r="F64" i="1"/>
  <c r="H62" i="1"/>
  <c r="G62" i="1"/>
  <c r="F62" i="1"/>
  <c r="H61" i="1"/>
  <c r="G61" i="1"/>
  <c r="F61" i="1"/>
  <c r="H58" i="1"/>
  <c r="G58" i="1"/>
  <c r="F58" i="1"/>
  <c r="H57" i="1"/>
  <c r="G57" i="1"/>
  <c r="F57" i="1"/>
  <c r="H55" i="1"/>
  <c r="G55" i="1"/>
  <c r="F55" i="1"/>
  <c r="H54" i="1"/>
  <c r="G54" i="1"/>
  <c r="F54" i="1"/>
  <c r="H52" i="1"/>
  <c r="G52" i="1"/>
  <c r="F52" i="1"/>
  <c r="H51" i="1"/>
  <c r="G51" i="1"/>
  <c r="F51" i="1"/>
  <c r="H49" i="1"/>
  <c r="G49" i="1"/>
  <c r="F49" i="1"/>
  <c r="H48" i="1"/>
  <c r="G48" i="1"/>
  <c r="F48" i="1"/>
  <c r="H46" i="1"/>
  <c r="G46" i="1"/>
  <c r="F46" i="1"/>
  <c r="H45" i="1"/>
  <c r="G45" i="1"/>
  <c r="F45" i="1"/>
  <c r="H43" i="1"/>
  <c r="G43" i="1"/>
  <c r="F43" i="1"/>
  <c r="H42" i="1"/>
  <c r="G42" i="1"/>
  <c r="F42" i="1"/>
  <c r="H39" i="1"/>
  <c r="G39" i="1"/>
  <c r="F39" i="1"/>
  <c r="H38" i="1"/>
  <c r="G38" i="1"/>
  <c r="F38" i="1"/>
  <c r="H36" i="1"/>
  <c r="G36" i="1"/>
  <c r="F36" i="1"/>
  <c r="H35" i="1"/>
  <c r="G35" i="1"/>
  <c r="F35" i="1"/>
  <c r="H33" i="1"/>
  <c r="G33" i="1"/>
  <c r="F33" i="1"/>
  <c r="H32" i="1"/>
  <c r="G32" i="1"/>
  <c r="F32" i="1"/>
  <c r="H30" i="1"/>
  <c r="G30" i="1"/>
  <c r="F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9" i="1"/>
  <c r="G29" i="1"/>
  <c r="F29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3" i="1"/>
  <c r="G3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Y27" i="3" l="1"/>
  <c r="Z27" i="3" s="1"/>
  <c r="Y26" i="3"/>
  <c r="Z26" i="3" s="1"/>
  <c r="Y25" i="3"/>
  <c r="Z25" i="3" s="1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Y16" i="3"/>
  <c r="Z16" i="3" s="1"/>
  <c r="Y15" i="3"/>
  <c r="Z15" i="3" s="1"/>
  <c r="Y14" i="3"/>
  <c r="Z14" i="3" s="1"/>
  <c r="Y13" i="3"/>
  <c r="Z13" i="3" s="1"/>
  <c r="Y12" i="3"/>
  <c r="Z12" i="3" s="1"/>
  <c r="Y11" i="3"/>
  <c r="Z11" i="3" s="1"/>
  <c r="Y10" i="3"/>
  <c r="Z10" i="3" s="1"/>
  <c r="Y9" i="3"/>
  <c r="Z9" i="3" s="1"/>
  <c r="Y8" i="3"/>
  <c r="Z8" i="3" s="1"/>
  <c r="Y7" i="3"/>
  <c r="Z7" i="3" s="1"/>
  <c r="Y6" i="3"/>
  <c r="Z6" i="3" s="1"/>
  <c r="Y5" i="3"/>
  <c r="Z5" i="3" s="1"/>
  <c r="Y4" i="3"/>
  <c r="Z4" i="3" s="1"/>
  <c r="T27" i="3"/>
  <c r="U27" i="3" s="1"/>
  <c r="T26" i="3"/>
  <c r="U26" i="3" s="1"/>
  <c r="T25" i="3"/>
  <c r="U25" i="3" s="1"/>
  <c r="T24" i="3"/>
  <c r="U24" i="3" s="1"/>
  <c r="R23" i="3"/>
  <c r="R21" i="3"/>
  <c r="T19" i="3"/>
  <c r="U19" i="3" s="1"/>
  <c r="T18" i="3"/>
  <c r="U18" i="3" s="1"/>
  <c r="S17" i="3"/>
  <c r="S16" i="3"/>
  <c r="S15" i="3"/>
  <c r="R14" i="3"/>
  <c r="R13" i="3"/>
  <c r="Q12" i="3"/>
  <c r="Q11" i="3"/>
  <c r="Q10" i="3"/>
  <c r="Q9" i="3"/>
  <c r="Q8" i="3"/>
  <c r="S6" i="3"/>
  <c r="R5" i="3"/>
  <c r="R4" i="3"/>
  <c r="L27" i="3"/>
  <c r="O25" i="3"/>
  <c r="P25" i="3" s="1"/>
  <c r="O24" i="3"/>
  <c r="P24" i="3" s="1"/>
  <c r="M23" i="3"/>
  <c r="M21" i="3"/>
  <c r="O19" i="3"/>
  <c r="P19" i="3" s="1"/>
  <c r="N18" i="3"/>
  <c r="N17" i="3"/>
  <c r="M16" i="3"/>
  <c r="M15" i="3"/>
  <c r="M14" i="3"/>
  <c r="L13" i="3"/>
  <c r="O11" i="3"/>
  <c r="P11" i="3" s="1"/>
  <c r="N10" i="3"/>
  <c r="N9" i="3"/>
  <c r="M8" i="3"/>
  <c r="M7" i="3"/>
  <c r="L6" i="3"/>
  <c r="L5" i="3"/>
  <c r="I27" i="3"/>
  <c r="I26" i="3"/>
  <c r="H25" i="3"/>
  <c r="H24" i="3"/>
  <c r="H22" i="3"/>
  <c r="I20" i="3"/>
  <c r="H19" i="3"/>
  <c r="H18" i="3"/>
  <c r="H17" i="3"/>
  <c r="G16" i="3"/>
  <c r="I14" i="3"/>
  <c r="H13" i="3"/>
  <c r="G12" i="3"/>
  <c r="J10" i="3"/>
  <c r="K10" i="3" s="1"/>
  <c r="I9" i="3"/>
  <c r="H8" i="3"/>
  <c r="H7" i="3"/>
  <c r="G6" i="3"/>
  <c r="I4" i="3"/>
  <c r="E13" i="3"/>
  <c r="F13" i="3" s="1"/>
  <c r="D24" i="3"/>
  <c r="X27" i="3"/>
  <c r="W26" i="3"/>
  <c r="V25" i="3"/>
  <c r="X23" i="3"/>
  <c r="W22" i="3"/>
  <c r="V21" i="3"/>
  <c r="X19" i="3"/>
  <c r="W18" i="3"/>
  <c r="V17" i="3"/>
  <c r="X15" i="3"/>
  <c r="W14" i="3"/>
  <c r="V13" i="3"/>
  <c r="X11" i="3"/>
  <c r="W10" i="3"/>
  <c r="V9" i="3"/>
  <c r="X7" i="3"/>
  <c r="W6" i="3"/>
  <c r="V5" i="3"/>
  <c r="S27" i="3"/>
  <c r="R26" i="3"/>
  <c r="Q25" i="3"/>
  <c r="Q23" i="3"/>
  <c r="R20" i="3"/>
  <c r="Q19" i="3"/>
  <c r="R17" i="3"/>
  <c r="Q16" i="3"/>
  <c r="S14" i="3"/>
  <c r="Q13" i="3"/>
  <c r="S11" i="3"/>
  <c r="R10" i="3"/>
  <c r="T8" i="3"/>
  <c r="U8" i="3" s="1"/>
  <c r="R7" i="3"/>
  <c r="S5" i="3"/>
  <c r="Q4" i="3"/>
  <c r="M26" i="3"/>
  <c r="L25" i="3"/>
  <c r="L23" i="3"/>
  <c r="M20" i="3"/>
  <c r="L19" i="3"/>
  <c r="M17" i="3"/>
  <c r="O15" i="3"/>
  <c r="P15" i="3" s="1"/>
  <c r="N14" i="3"/>
  <c r="N12" i="3"/>
  <c r="M11" i="3"/>
  <c r="O9" i="3"/>
  <c r="P9" i="3" s="1"/>
  <c r="L8" i="3"/>
  <c r="N6" i="3"/>
  <c r="M5" i="3"/>
  <c r="H27" i="3"/>
  <c r="G26" i="3"/>
  <c r="I24" i="3"/>
  <c r="G22" i="3"/>
  <c r="G20" i="3"/>
  <c r="I18" i="3"/>
  <c r="G17" i="3"/>
  <c r="H15" i="3"/>
  <c r="I13" i="3"/>
  <c r="I11" i="3"/>
  <c r="H10" i="3"/>
  <c r="I8" i="3"/>
  <c r="G7" i="3"/>
  <c r="H5" i="3"/>
  <c r="E24" i="3"/>
  <c r="F24" i="3" s="1"/>
  <c r="D23" i="3"/>
  <c r="D19" i="3"/>
  <c r="D15" i="3"/>
  <c r="D11" i="3"/>
  <c r="D7" i="3"/>
  <c r="C27" i="3"/>
  <c r="C23" i="3"/>
  <c r="C19" i="3"/>
  <c r="C15" i="3"/>
  <c r="C11" i="3"/>
  <c r="C7" i="3"/>
  <c r="B27" i="3"/>
  <c r="B23" i="3"/>
  <c r="B19" i="3"/>
  <c r="B15" i="3"/>
  <c r="B11" i="3"/>
  <c r="B7" i="3"/>
  <c r="W27" i="3"/>
  <c r="V27" i="3"/>
  <c r="X25" i="3"/>
  <c r="W24" i="3"/>
  <c r="V23" i="3"/>
  <c r="X21" i="3"/>
  <c r="W20" i="3"/>
  <c r="V19" i="3"/>
  <c r="X17" i="3"/>
  <c r="W16" i="3"/>
  <c r="V15" i="3"/>
  <c r="X13" i="3"/>
  <c r="W12" i="3"/>
  <c r="V11" i="3"/>
  <c r="X9" i="3"/>
  <c r="W8" i="3"/>
  <c r="V7" i="3"/>
  <c r="X5" i="3"/>
  <c r="W4" i="3"/>
  <c r="Q27" i="3"/>
  <c r="S25" i="3"/>
  <c r="R24" i="3"/>
  <c r="Q22" i="3"/>
  <c r="S19" i="3"/>
  <c r="R18" i="3"/>
  <c r="T16" i="3"/>
  <c r="U16" i="3" s="1"/>
  <c r="R15" i="3"/>
  <c r="T13" i="3"/>
  <c r="U13" i="3" s="1"/>
  <c r="R12" i="3"/>
  <c r="T10" i="3"/>
  <c r="U10" i="3" s="1"/>
  <c r="S9" i="3"/>
  <c r="R8" i="3"/>
  <c r="R6" i="3"/>
  <c r="T4" i="3"/>
  <c r="U4" i="3" s="1"/>
  <c r="M27" i="3"/>
  <c r="N25" i="3"/>
  <c r="M24" i="3"/>
  <c r="L22" i="3"/>
  <c r="N19" i="3"/>
  <c r="L18" i="3"/>
  <c r="N16" i="3"/>
  <c r="L15" i="3"/>
  <c r="N13" i="3"/>
  <c r="L12" i="3"/>
  <c r="M10" i="3"/>
  <c r="L9" i="3"/>
  <c r="N7" i="3"/>
  <c r="O5" i="3"/>
  <c r="P5" i="3" s="1"/>
  <c r="M4" i="3"/>
  <c r="J26" i="3"/>
  <c r="K26" i="3" s="1"/>
  <c r="G25" i="3"/>
  <c r="H23" i="3"/>
  <c r="G21" i="3"/>
  <c r="G19" i="3"/>
  <c r="J17" i="3"/>
  <c r="K17" i="3" s="1"/>
  <c r="H16" i="3"/>
  <c r="H14" i="3"/>
  <c r="I12" i="3"/>
  <c r="G11" i="3"/>
  <c r="H9" i="3"/>
  <c r="J7" i="3"/>
  <c r="K7" i="3" s="1"/>
  <c r="H6" i="3"/>
  <c r="H4" i="3"/>
  <c r="D26" i="3"/>
  <c r="D21" i="3"/>
  <c r="D17" i="3"/>
  <c r="D13" i="3"/>
  <c r="D9" i="3"/>
  <c r="D5" i="3"/>
  <c r="C25" i="3"/>
  <c r="C21" i="3"/>
  <c r="C17" i="3"/>
  <c r="C13" i="3"/>
  <c r="C9" i="3"/>
  <c r="C5" i="3"/>
  <c r="B25" i="3"/>
  <c r="B21" i="3"/>
  <c r="B17" i="3"/>
  <c r="B13" i="3"/>
  <c r="B9" i="3"/>
  <c r="B5" i="3"/>
  <c r="X26" i="3"/>
  <c r="W25" i="3"/>
  <c r="V24" i="3"/>
  <c r="X22" i="3"/>
  <c r="W21" i="3"/>
  <c r="V20" i="3"/>
  <c r="X18" i="3"/>
  <c r="W17" i="3"/>
  <c r="V16" i="3"/>
  <c r="X14" i="3"/>
  <c r="W13" i="3"/>
  <c r="V12" i="3"/>
  <c r="X10" i="3"/>
  <c r="W9" i="3"/>
  <c r="V8" i="3"/>
  <c r="X6" i="3"/>
  <c r="W5" i="3"/>
  <c r="V4" i="3"/>
  <c r="S26" i="3"/>
  <c r="R25" i="3"/>
  <c r="Q24" i="3"/>
  <c r="Q21" i="3"/>
  <c r="R19" i="3"/>
  <c r="N20" i="3"/>
  <c r="E12" i="3"/>
  <c r="F12" i="3" s="1"/>
  <c r="T20" i="3"/>
  <c r="U20" i="3" s="1"/>
  <c r="O16" i="3"/>
  <c r="P16" i="3" s="1"/>
  <c r="E18" i="3"/>
  <c r="F18" i="3" s="1"/>
  <c r="E5" i="3"/>
  <c r="F5" i="3" s="1"/>
  <c r="E6" i="3"/>
  <c r="F6" i="3" s="1"/>
  <c r="B4" i="3"/>
  <c r="B20" i="3"/>
  <c r="C12" i="3"/>
  <c r="D4" i="3"/>
  <c r="D20" i="3"/>
  <c r="I7" i="3"/>
  <c r="G14" i="3"/>
  <c r="H20" i="3"/>
  <c r="J24" i="3"/>
  <c r="K24" i="3" s="1"/>
  <c r="L7" i="3"/>
  <c r="M13" i="3"/>
  <c r="M19" i="3"/>
  <c r="N26" i="3"/>
  <c r="R9" i="3"/>
  <c r="Q15" i="3"/>
  <c r="S24" i="3"/>
  <c r="W11" i="3"/>
  <c r="X16" i="3"/>
  <c r="I21" i="3"/>
  <c r="S23" i="3"/>
  <c r="N23" i="3"/>
  <c r="E22" i="3"/>
  <c r="F22" i="3" s="1"/>
  <c r="E21" i="3"/>
  <c r="F21" i="3" s="1"/>
  <c r="J21" i="3"/>
  <c r="K21" i="3" s="1"/>
  <c r="T23" i="3"/>
  <c r="U23" i="3" s="1"/>
  <c r="O23" i="3"/>
  <c r="P23" i="3" s="1"/>
  <c r="O18" i="3"/>
  <c r="P18" i="3" s="1"/>
  <c r="B6" i="3"/>
  <c r="B14" i="3"/>
  <c r="B22" i="3"/>
  <c r="C6" i="3"/>
  <c r="C14" i="3"/>
  <c r="C22" i="3"/>
  <c r="D6" i="3"/>
  <c r="D14" i="3"/>
  <c r="D22" i="3"/>
  <c r="G5" i="3"/>
  <c r="G8" i="3"/>
  <c r="H11" i="3"/>
  <c r="G15" i="3"/>
  <c r="G18" i="3"/>
  <c r="H21" i="3"/>
  <c r="I25" i="3"/>
  <c r="N4" i="3"/>
  <c r="O7" i="3"/>
  <c r="P7" i="3" s="1"/>
  <c r="L11" i="3"/>
  <c r="L14" i="3"/>
  <c r="L17" i="3"/>
  <c r="L20" i="3"/>
  <c r="N24" i="3"/>
  <c r="N27" i="3"/>
  <c r="Q7" i="3"/>
  <c r="T9" i="3"/>
  <c r="U9" i="3" s="1"/>
  <c r="S12" i="3"/>
  <c r="T15" i="3"/>
  <c r="U15" i="3" s="1"/>
  <c r="S18" i="3"/>
  <c r="Q26" i="3"/>
  <c r="W7" i="3"/>
  <c r="X12" i="3"/>
  <c r="V18" i="3"/>
  <c r="W23" i="3"/>
  <c r="S21" i="3"/>
  <c r="I22" i="3"/>
  <c r="E4" i="3"/>
  <c r="F4" i="3" s="1"/>
  <c r="J20" i="3"/>
  <c r="K20" i="3" s="1"/>
  <c r="O21" i="3"/>
  <c r="P21" i="3" s="1"/>
  <c r="J25" i="3"/>
  <c r="K25" i="3" s="1"/>
  <c r="O4" i="3"/>
  <c r="P4" i="3" s="1"/>
  <c r="S20" i="3"/>
  <c r="N21" i="3"/>
  <c r="E16" i="3"/>
  <c r="F16" i="3" s="1"/>
  <c r="E8" i="3"/>
  <c r="F8" i="3" s="1"/>
  <c r="O20" i="3"/>
  <c r="P20" i="3" s="1"/>
  <c r="T21" i="3"/>
  <c r="U21" i="3" s="1"/>
  <c r="J22" i="3"/>
  <c r="K22" i="3" s="1"/>
  <c r="J16" i="3"/>
  <c r="K16" i="3" s="1"/>
  <c r="E25" i="3"/>
  <c r="F25" i="3" s="1"/>
  <c r="O26" i="3"/>
  <c r="P26" i="3" s="1"/>
  <c r="J4" i="3"/>
  <c r="K4" i="3" s="1"/>
  <c r="T5" i="3"/>
  <c r="U5" i="3" s="1"/>
  <c r="J6" i="3"/>
  <c r="K6" i="3" s="1"/>
  <c r="B8" i="3"/>
  <c r="B16" i="3"/>
  <c r="B24" i="3"/>
  <c r="C8" i="3"/>
  <c r="C16" i="3"/>
  <c r="C24" i="3"/>
  <c r="D8" i="3"/>
  <c r="D16" i="3"/>
  <c r="D25" i="3"/>
  <c r="I5" i="3"/>
  <c r="G9" i="3"/>
  <c r="H12" i="3"/>
  <c r="I15" i="3"/>
  <c r="J18" i="3"/>
  <c r="K18" i="3" s="1"/>
  <c r="G23" i="3"/>
  <c r="H26" i="3"/>
  <c r="N5" i="3"/>
  <c r="N8" i="3"/>
  <c r="N11" i="3"/>
  <c r="O14" i="3"/>
  <c r="P14" i="3" s="1"/>
  <c r="O17" i="3"/>
  <c r="P17" i="3" s="1"/>
  <c r="L21" i="3"/>
  <c r="M25" i="3"/>
  <c r="S4" i="3"/>
  <c r="S7" i="3"/>
  <c r="S10" i="3"/>
  <c r="S13" i="3"/>
  <c r="R16" i="3"/>
  <c r="Q20" i="3"/>
  <c r="R27" i="3"/>
  <c r="X8" i="3"/>
  <c r="V14" i="3"/>
  <c r="W19" i="3"/>
  <c r="X24" i="3"/>
  <c r="B12" i="3"/>
  <c r="C4" i="3"/>
  <c r="C20" i="3"/>
  <c r="D12" i="3"/>
  <c r="G4" i="3"/>
  <c r="I10" i="3"/>
  <c r="I17" i="3"/>
  <c r="L4" i="3"/>
  <c r="L10" i="3"/>
  <c r="L16" i="3"/>
  <c r="L24" i="3"/>
  <c r="Q6" i="3"/>
  <c r="T11" i="3"/>
  <c r="U11" i="3" s="1"/>
  <c r="Q18" i="3"/>
  <c r="V6" i="3"/>
  <c r="V22" i="3"/>
  <c r="N22" i="3"/>
  <c r="S22" i="3"/>
  <c r="I23" i="3"/>
  <c r="E23" i="3"/>
  <c r="F23" i="3" s="1"/>
  <c r="E20" i="3"/>
  <c r="F20" i="3" s="1"/>
  <c r="O22" i="3"/>
  <c r="P22" i="3" s="1"/>
  <c r="T22" i="3"/>
  <c r="U22" i="3" s="1"/>
  <c r="J23" i="3"/>
  <c r="K23" i="3" s="1"/>
  <c r="J19" i="3"/>
  <c r="K19" i="3" s="1"/>
  <c r="B10" i="3"/>
  <c r="B18" i="3"/>
  <c r="B26" i="3"/>
  <c r="C10" i="3"/>
  <c r="C18" i="3"/>
  <c r="C26" i="3"/>
  <c r="D10" i="3"/>
  <c r="D18" i="3"/>
  <c r="D27" i="3"/>
  <c r="I6" i="3"/>
  <c r="G10" i="3"/>
  <c r="G13" i="3"/>
  <c r="I16" i="3"/>
  <c r="I19" i="3"/>
  <c r="G24" i="3"/>
  <c r="G27" i="3"/>
  <c r="M6" i="3"/>
  <c r="M9" i="3"/>
  <c r="M12" i="3"/>
  <c r="N15" i="3"/>
  <c r="M18" i="3"/>
  <c r="M22" i="3"/>
  <c r="L26" i="3"/>
  <c r="Q5" i="3"/>
  <c r="S8" i="3"/>
  <c r="R11" i="3"/>
  <c r="Q14" i="3"/>
  <c r="Q17" i="3"/>
  <c r="R22" i="3"/>
  <c r="X4" i="3"/>
  <c r="V10" i="3"/>
  <c r="W15" i="3"/>
  <c r="X20" i="3"/>
  <c r="V26" i="3"/>
  <c r="E19" i="3"/>
  <c r="F19" i="3" s="1"/>
  <c r="J27" i="3"/>
  <c r="K27" i="3" s="1"/>
  <c r="E27" i="3"/>
  <c r="F27" i="3" s="1"/>
  <c r="O6" i="3"/>
  <c r="P6" i="3" s="1"/>
  <c r="E7" i="3"/>
  <c r="F7" i="3" s="1"/>
  <c r="E26" i="3"/>
  <c r="F26" i="3" s="1"/>
  <c r="O27" i="3"/>
  <c r="P27" i="3" s="1"/>
  <c r="J5" i="3"/>
  <c r="K5" i="3" s="1"/>
  <c r="T7" i="3"/>
  <c r="U7" i="3" s="1"/>
  <c r="J11" i="3"/>
  <c r="K11" i="3" s="1"/>
  <c r="E17" i="3"/>
  <c r="F17" i="3" s="1"/>
  <c r="E11" i="3"/>
  <c r="F11" i="3" s="1"/>
  <c r="T17" i="3"/>
  <c r="U17" i="3" s="1"/>
  <c r="T6" i="3"/>
  <c r="U6" i="3" s="1"/>
  <c r="J8" i="3"/>
  <c r="K8" i="3" s="1"/>
  <c r="J9" i="3"/>
  <c r="K9" i="3" s="1"/>
  <c r="O8" i="3"/>
  <c r="P8" i="3" s="1"/>
  <c r="O10" i="3"/>
  <c r="P10" i="3" s="1"/>
  <c r="E9" i="3"/>
  <c r="F9" i="3" s="1"/>
  <c r="E10" i="3"/>
  <c r="F10" i="3" s="1"/>
  <c r="O12" i="3"/>
  <c r="P12" i="3" s="1"/>
  <c r="O13" i="3"/>
  <c r="P13" i="3" s="1"/>
  <c r="T12" i="3"/>
  <c r="U12" i="3" s="1"/>
  <c r="T14" i="3"/>
  <c r="U14" i="3" s="1"/>
  <c r="J12" i="3"/>
  <c r="K12" i="3" s="1"/>
  <c r="J15" i="3"/>
  <c r="K15" i="3" s="1"/>
  <c r="J13" i="3"/>
  <c r="K13" i="3" s="1"/>
  <c r="J14" i="3"/>
  <c r="K14" i="3" s="1"/>
  <c r="E14" i="3"/>
  <c r="F14" i="3" s="1"/>
  <c r="E15" i="3"/>
  <c r="F15" i="3" s="1"/>
  <c r="B59" i="1"/>
</calcChain>
</file>

<file path=xl/sharedStrings.xml><?xml version="1.0" encoding="utf-8"?>
<sst xmlns="http://schemas.openxmlformats.org/spreadsheetml/2006/main" count="1220" uniqueCount="757">
  <si>
    <t>R5</t>
  </si>
  <si>
    <t>R6</t>
  </si>
  <si>
    <t>R7</t>
  </si>
  <si>
    <t>R5-R6</t>
  </si>
  <si>
    <t>R5-R7</t>
  </si>
  <si>
    <t>R6-R7</t>
  </si>
  <si>
    <t>подсеть IP4</t>
  </si>
  <si>
    <t>подсеть IP6</t>
  </si>
  <si>
    <t>Роутер</t>
  </si>
  <si>
    <t>Интерфейс</t>
  </si>
  <si>
    <t>адрес</t>
  </si>
  <si>
    <t>№</t>
  </si>
  <si>
    <t>e0/1</t>
  </si>
  <si>
    <t>e0/2</t>
  </si>
  <si>
    <t>e0/0</t>
  </si>
  <si>
    <t>Трам-пам (R5,6,7)</t>
  </si>
  <si>
    <t>1-3</t>
  </si>
  <si>
    <t>префикс</t>
  </si>
  <si>
    <t>FFFF</t>
  </si>
  <si>
    <t>FFF</t>
  </si>
  <si>
    <t>FF</t>
  </si>
  <si>
    <t>F</t>
  </si>
  <si>
    <t>15 - 0</t>
  </si>
  <si>
    <t>0</t>
  </si>
  <si>
    <t>5</t>
  </si>
  <si>
    <t>56</t>
  </si>
  <si>
    <t>b055 (1)</t>
  </si>
  <si>
    <t>abba (2)</t>
  </si>
  <si>
    <t>10.32.0.0/14</t>
  </si>
  <si>
    <t>10.32.0.0/15</t>
  </si>
  <si>
    <t>10.33.0.0/16</t>
  </si>
  <si>
    <t>10.34.0.0/16</t>
  </si>
  <si>
    <t>10.35.0.0/16</t>
  </si>
  <si>
    <t>10.32.0.0/16</t>
  </si>
  <si>
    <t>café (4)</t>
  </si>
  <si>
    <t>beef (5)</t>
  </si>
  <si>
    <t>2019:b055:0</t>
  </si>
  <si>
    <t>2019:b0ss:0</t>
  </si>
  <si>
    <t>2019:abba:0</t>
  </si>
  <si>
    <t>2019:fifa:32-35</t>
  </si>
  <si>
    <t>2019:cafe:0</t>
  </si>
  <si>
    <t>2019:beef:0</t>
  </si>
  <si>
    <t>f1fa (32-35)</t>
  </si>
  <si>
    <t>10.1.0.0/16</t>
  </si>
  <si>
    <t>R17-18</t>
  </si>
  <si>
    <t>R17-19</t>
  </si>
  <si>
    <t>R19-20</t>
  </si>
  <si>
    <t>10.1.178.0/24</t>
  </si>
  <si>
    <t>10.1.178.17</t>
  </si>
  <si>
    <t>10.1.178.18</t>
  </si>
  <si>
    <t>R17</t>
  </si>
  <si>
    <t>R18</t>
  </si>
  <si>
    <t>10.1.179.0/24</t>
  </si>
  <si>
    <t>10.1.179.17</t>
  </si>
  <si>
    <t>10.1.179.19</t>
  </si>
  <si>
    <t>R19</t>
  </si>
  <si>
    <t>R17-20</t>
  </si>
  <si>
    <t>10.1.170.0/24</t>
  </si>
  <si>
    <t>R20</t>
  </si>
  <si>
    <t>e0/3</t>
  </si>
  <si>
    <t>10.1.189.0/24</t>
  </si>
  <si>
    <t>R18-19</t>
  </si>
  <si>
    <t>10.1.189.18</t>
  </si>
  <si>
    <t>10.1.189.19</t>
  </si>
  <si>
    <t>R18-20</t>
  </si>
  <si>
    <t>10.1.180.0/24</t>
  </si>
  <si>
    <t>10.1.180.18</t>
  </si>
  <si>
    <t>10.1.180.20</t>
  </si>
  <si>
    <t>10.1.190.0/24</t>
  </si>
  <si>
    <t>10.1.190.19</t>
  </si>
  <si>
    <t>10.1.190.20</t>
  </si>
  <si>
    <t>10.5.0.0/16</t>
  </si>
  <si>
    <t>2019:cafe::/64</t>
  </si>
  <si>
    <t>ISP (R17,18,19,20)</t>
  </si>
  <si>
    <t>2019:cafe:0:56/64</t>
  </si>
  <si>
    <t>2019:cafe:0:56::5</t>
  </si>
  <si>
    <t>2019:cafe:0:56::6</t>
  </si>
  <si>
    <t>2019:cafe:0:57/64</t>
  </si>
  <si>
    <t>2019:cafe:0:67/64</t>
  </si>
  <si>
    <t>2019:cafe:0:57::5</t>
  </si>
  <si>
    <t>2019:cafe:0:57::7</t>
  </si>
  <si>
    <t>2019:cafe:0:67::6</t>
  </si>
  <si>
    <t>2019:cafe:0:67::7</t>
  </si>
  <si>
    <t>2019:abba::/64</t>
  </si>
  <si>
    <t>Трям-пам (R13,15,16)</t>
  </si>
  <si>
    <t>R13-R15</t>
  </si>
  <si>
    <t>R13</t>
  </si>
  <si>
    <t>R15</t>
  </si>
  <si>
    <t>10.2.135.0/24</t>
  </si>
  <si>
    <t>10.2.135.13</t>
  </si>
  <si>
    <t>10.2.135.15</t>
  </si>
  <si>
    <t>2019:abba:0:1315/64</t>
  </si>
  <si>
    <t>2019:abba:0:1315::15</t>
  </si>
  <si>
    <t>2019:abba:0:1315::13</t>
  </si>
  <si>
    <t>R13-R16</t>
  </si>
  <si>
    <t>R16</t>
  </si>
  <si>
    <t>R15-R16</t>
  </si>
  <si>
    <t>2019:abba:0:1316/64</t>
  </si>
  <si>
    <t>2019:abba:0:1316::13</t>
  </si>
  <si>
    <t>2019:abba:0:1316::16</t>
  </si>
  <si>
    <t>10.2.136.0/24</t>
  </si>
  <si>
    <t>10.2.136.13</t>
  </si>
  <si>
    <t>10.2.136.16</t>
  </si>
  <si>
    <t>10.2.156.0/24</t>
  </si>
  <si>
    <t>10.2.156.15</t>
  </si>
  <si>
    <t>10.2.156.16</t>
  </si>
  <si>
    <t>2019:abba:0:1516/64</t>
  </si>
  <si>
    <t>2019:abba:0:1516::15</t>
  </si>
  <si>
    <t>2019:abba:0:1516::16</t>
  </si>
  <si>
    <t>10.4.0.0/16</t>
  </si>
  <si>
    <t>10.4.56.0/24</t>
  </si>
  <si>
    <t>10.4.56.5</t>
  </si>
  <si>
    <t>10.4.56.6</t>
  </si>
  <si>
    <t>10.4.57.0/24</t>
  </si>
  <si>
    <t>10.4.67.0/24</t>
  </si>
  <si>
    <t>10.4.67.6</t>
  </si>
  <si>
    <t>10.4.67.7</t>
  </si>
  <si>
    <t>2019:beef::/64</t>
  </si>
  <si>
    <t>Трум-пум (R9,10,11,12)</t>
  </si>
  <si>
    <t>R9-R10</t>
  </si>
  <si>
    <t>R9</t>
  </si>
  <si>
    <t>R10</t>
  </si>
  <si>
    <t>2019:beef:0:910::9</t>
  </si>
  <si>
    <t>2019:beef:0:910::10</t>
  </si>
  <si>
    <t>10.5.90.0/24</t>
  </si>
  <si>
    <t>R9-R11</t>
  </si>
  <si>
    <t>R11</t>
  </si>
  <si>
    <t>10.5.91.0/24</t>
  </si>
  <si>
    <t>10.5.91.9</t>
  </si>
  <si>
    <t>10.5.91.11</t>
  </si>
  <si>
    <t>2019:beef:0:911::9</t>
  </si>
  <si>
    <t>2019:beef:0:911::11</t>
  </si>
  <si>
    <t>R9-R12</t>
  </si>
  <si>
    <t>R12</t>
  </si>
  <si>
    <t>10.5.92.0/24</t>
  </si>
  <si>
    <t>10.5.92.9</t>
  </si>
  <si>
    <t>10.5.92.12</t>
  </si>
  <si>
    <t>10.5.90.9</t>
  </si>
  <si>
    <t>10.5.90.10</t>
  </si>
  <si>
    <t>2019:beef:0:912::9</t>
  </si>
  <si>
    <t>2019:beef:0:912::12</t>
  </si>
  <si>
    <t>R10-R11</t>
  </si>
  <si>
    <t>10.5.101.0/24</t>
  </si>
  <si>
    <t>10.5.101.10</t>
  </si>
  <si>
    <t>10.5.101.11</t>
  </si>
  <si>
    <t>10.5.112.0/24</t>
  </si>
  <si>
    <t>R11-R12</t>
  </si>
  <si>
    <t>10.5.112.11</t>
  </si>
  <si>
    <t>10.5.112.12</t>
  </si>
  <si>
    <t>172.31.127.Rx</t>
  </si>
  <si>
    <t>FD:100::R_</t>
  </si>
  <si>
    <t>loopback</t>
  </si>
  <si>
    <t>172.31.127.1</t>
  </si>
  <si>
    <t>172.31.127.2</t>
  </si>
  <si>
    <t>172.31.127.3</t>
  </si>
  <si>
    <t>172.31.127.4</t>
  </si>
  <si>
    <t>172.31.127.5</t>
  </si>
  <si>
    <t>172.31.127.6</t>
  </si>
  <si>
    <t>172.31.127.7</t>
  </si>
  <si>
    <t>172.31.127.8</t>
  </si>
  <si>
    <t>172.31.127.9</t>
  </si>
  <si>
    <t>172.31.127.10</t>
  </si>
  <si>
    <t>172.31.127.11</t>
  </si>
  <si>
    <t>172.31.127.12</t>
  </si>
  <si>
    <t>172.31.127.13</t>
  </si>
  <si>
    <t>172.31.127.14</t>
  </si>
  <si>
    <t>172.31.127.15</t>
  </si>
  <si>
    <t>172.31.127.16</t>
  </si>
  <si>
    <t>172.31.127.17</t>
  </si>
  <si>
    <t>172.31.127.18</t>
  </si>
  <si>
    <t>172.31.127.19</t>
  </si>
  <si>
    <t>172.31.127.20</t>
  </si>
  <si>
    <t>172.31.127.21</t>
  </si>
  <si>
    <t>172.31.127.22</t>
  </si>
  <si>
    <t>172.31.127.23</t>
  </si>
  <si>
    <t>172.31.127.24</t>
  </si>
  <si>
    <t>R1</t>
  </si>
  <si>
    <t>R4</t>
  </si>
  <si>
    <t>R8</t>
  </si>
  <si>
    <t>R14</t>
  </si>
  <si>
    <t>R21</t>
  </si>
  <si>
    <t>R22</t>
  </si>
  <si>
    <t>R23</t>
  </si>
  <si>
    <t>R24</t>
  </si>
  <si>
    <t>R2</t>
  </si>
  <si>
    <t>R3</t>
  </si>
  <si>
    <t>transport subnet</t>
  </si>
  <si>
    <t>R1-R19</t>
  </si>
  <si>
    <t>R13-R20</t>
  </si>
  <si>
    <t>R9-R18</t>
  </si>
  <si>
    <t>R5-R17</t>
  </si>
  <si>
    <t>172.17.Zx-Zy.R_</t>
  </si>
  <si>
    <t>FD:feed:0:Zx-Zy::R_</t>
  </si>
  <si>
    <t>transport</t>
  </si>
  <si>
    <t>172.17.0.0/16</t>
  </si>
  <si>
    <t>Zone 1-2</t>
  </si>
  <si>
    <t>Zone 1-4</t>
  </si>
  <si>
    <t>Zone 1-5</t>
  </si>
  <si>
    <t>R1-R2</t>
  </si>
  <si>
    <t>R1-R3</t>
  </si>
  <si>
    <t>R2-R4</t>
  </si>
  <si>
    <t>R3-R4</t>
  </si>
  <si>
    <t>10.34.12.0/24</t>
  </si>
  <si>
    <t>2019:f1fa:34:12::/64</t>
  </si>
  <si>
    <t>10.34.12.1</t>
  </si>
  <si>
    <t>2019:f1fa:34:12::1</t>
  </si>
  <si>
    <t>10.34.12.2</t>
  </si>
  <si>
    <t>2019:f1fa:34:12::2</t>
  </si>
  <si>
    <t>10.34.13.0/24</t>
  </si>
  <si>
    <t>2019:f1fa:34:13::/64</t>
  </si>
  <si>
    <t>10.34.24.0/24</t>
  </si>
  <si>
    <t>2019:f1fa:34:24::/64</t>
  </si>
  <si>
    <t>10.34.34.0/24</t>
  </si>
  <si>
    <t>2019:f1fa:34:34::/64</t>
  </si>
  <si>
    <t>R3-R8</t>
  </si>
  <si>
    <t>R14-R8</t>
  </si>
  <si>
    <t>R14-R3</t>
  </si>
  <si>
    <t>10.35.38.0/24</t>
  </si>
  <si>
    <t>10.35.148.0/24</t>
  </si>
  <si>
    <t>10.35.143.0/24</t>
  </si>
  <si>
    <t>2019:f1fa:35:38::/64</t>
  </si>
  <si>
    <t>2019:f1fa:35:148::/64</t>
  </si>
  <si>
    <t>2019:f1fa:35:143::/64</t>
  </si>
  <si>
    <t>Трым-пым_2 (R22,23,24)</t>
  </si>
  <si>
    <t>R22-R23</t>
  </si>
  <si>
    <t>R23-R24</t>
  </si>
  <si>
    <t>10.32.223.0/24</t>
  </si>
  <si>
    <t>10.32.234.0/24</t>
  </si>
  <si>
    <t>2019:f1fa:32:2223::/64</t>
  </si>
  <si>
    <t>2019:f1fa:32::/64</t>
  </si>
  <si>
    <t>R22-R24</t>
  </si>
  <si>
    <t>2019:f1fa:32:2224::/64</t>
  </si>
  <si>
    <t>10.32.224.22</t>
  </si>
  <si>
    <t>2019:f1fa:32:2224::22</t>
  </si>
  <si>
    <t>10.32.224.24</t>
  </si>
  <si>
    <t>2019:f1fa:32:2224::24</t>
  </si>
  <si>
    <t>10.32.224.0/24</t>
  </si>
  <si>
    <t>10.32.234.24</t>
  </si>
  <si>
    <t>10.32.234.23</t>
  </si>
  <si>
    <t>2019:f1fa:32:2324::23</t>
  </si>
  <si>
    <t>2019:f1fa:32:2324::24</t>
  </si>
  <si>
    <t>2019:f1fa:33:/64</t>
  </si>
  <si>
    <t>2019:f1fa:34:/64</t>
  </si>
  <si>
    <t>2019:f1fa:35:/64</t>
  </si>
  <si>
    <t>(R1,2,3,4)</t>
  </si>
  <si>
    <t>(R3,8,14)</t>
  </si>
  <si>
    <t>2019:f1fa:33:12::/64</t>
  </si>
  <si>
    <t>Трым-пым (R2,24)</t>
  </si>
  <si>
    <t>R2-R24</t>
  </si>
  <si>
    <t>2019:f1fa:33:224::24</t>
  </si>
  <si>
    <t>2019:f1fa:33:224::2</t>
  </si>
  <si>
    <t>10.33.224.0/24</t>
  </si>
  <si>
    <t>10.33.224.2</t>
  </si>
  <si>
    <t>10.33.224.24</t>
  </si>
  <si>
    <t>10.34.13.1</t>
  </si>
  <si>
    <t>10.34.24.2</t>
  </si>
  <si>
    <t>2019:f1fa:34:13::1</t>
  </si>
  <si>
    <t>2019:f1fa:34:13::3</t>
  </si>
  <si>
    <t>2019:f1fa:34:24::2</t>
  </si>
  <si>
    <t>2019:f1fa:34:24::4</t>
  </si>
  <si>
    <t>2019:f1fa:34:34::3</t>
  </si>
  <si>
    <t>2019:f1fa:34:34::4</t>
  </si>
  <si>
    <t>10.34.34.3</t>
  </si>
  <si>
    <t>10.34.34.4</t>
  </si>
  <si>
    <t>10.35.38.3</t>
  </si>
  <si>
    <t>10.35.38.8</t>
  </si>
  <si>
    <t>2019:f1fa:35:38::3</t>
  </si>
  <si>
    <t>2019:f1fa:35:38::8</t>
  </si>
  <si>
    <t>2019:f1fa:35:148::14</t>
  </si>
  <si>
    <t>2019:f1fa:35:148::8</t>
  </si>
  <si>
    <t>10.35.148.14</t>
  </si>
  <si>
    <t>10.35.148.8</t>
  </si>
  <si>
    <t>2019:f1fa:35:143::14</t>
  </si>
  <si>
    <t>2019:f1fa:35:143::3</t>
  </si>
  <si>
    <t>10.35.143.14</t>
  </si>
  <si>
    <t>10.32.223.22</t>
  </si>
  <si>
    <t>10.32.223.23</t>
  </si>
  <si>
    <t>2019:f1fa:32:2223::22</t>
  </si>
  <si>
    <t>2019:f1fa:32:2223::23</t>
  </si>
  <si>
    <t>10.34.13.3</t>
  </si>
  <si>
    <t>10.34.24.4</t>
  </si>
  <si>
    <t>10.35.143.3</t>
  </si>
  <si>
    <t>2019:beef:0:1011::10</t>
  </si>
  <si>
    <t>2019:beef:0:1011::11</t>
  </si>
  <si>
    <t>2019:beef:0:1112::11</t>
  </si>
  <si>
    <t>2019:beef:0:1112::12</t>
  </si>
  <si>
    <t>2019:beef:0:910::/64</t>
  </si>
  <si>
    <t>2019:beef:0:911::/64</t>
  </si>
  <si>
    <t>2019:beef:0:912::/64</t>
  </si>
  <si>
    <t>2019:beef:0:1011::/64</t>
  </si>
  <si>
    <t>2019:beef:0:1112::/64</t>
  </si>
  <si>
    <t>2019:100::1</t>
  </si>
  <si>
    <t>2019:100::2</t>
  </si>
  <si>
    <t>2019:100::3</t>
  </si>
  <si>
    <t>2019:100::4</t>
  </si>
  <si>
    <t>2019:100::5</t>
  </si>
  <si>
    <t>2019:100::6</t>
  </si>
  <si>
    <t>2019:100::7</t>
  </si>
  <si>
    <t>2019:100::8</t>
  </si>
  <si>
    <t>2019:100::9</t>
  </si>
  <si>
    <t>2019:100::10</t>
  </si>
  <si>
    <t>2019:100::11</t>
  </si>
  <si>
    <t>2019:100::12</t>
  </si>
  <si>
    <t>2019:100::13</t>
  </si>
  <si>
    <t>2019:100::14</t>
  </si>
  <si>
    <t>2019:100::15</t>
  </si>
  <si>
    <t>2019:100::16</t>
  </si>
  <si>
    <t>2019:100::17</t>
  </si>
  <si>
    <t>2019:100::18</t>
  </si>
  <si>
    <t>2019:100::19</t>
  </si>
  <si>
    <t>2019:100::20</t>
  </si>
  <si>
    <t>2019:100::21</t>
  </si>
  <si>
    <t>2019:100::22</t>
  </si>
  <si>
    <t>2019:100::23</t>
  </si>
  <si>
    <t>2019:100::24</t>
  </si>
  <si>
    <t>2019:feed::/64</t>
  </si>
  <si>
    <t>1&lt;-&gt;2</t>
  </si>
  <si>
    <t>1&lt;-&gt;4</t>
  </si>
  <si>
    <t>1&lt;-&gt;5</t>
  </si>
  <si>
    <t>Hostname</t>
  </si>
  <si>
    <t>2019:b055::/64</t>
  </si>
  <si>
    <t>2019:b055:0:1718::/64</t>
  </si>
  <si>
    <t>2019:b055:0:1718::17</t>
  </si>
  <si>
    <t>2019:b055:0:1718::18</t>
  </si>
  <si>
    <t>2019:b055:0:1719::/64</t>
  </si>
  <si>
    <t>2019:b055:0:1719::17</t>
  </si>
  <si>
    <t>2019:b055:0:1719::19</t>
  </si>
  <si>
    <t>2019:b055:0:1720::/64</t>
  </si>
  <si>
    <t>2019:b055:0:1720::17</t>
  </si>
  <si>
    <t>2019:b055:0:1819::/64</t>
  </si>
  <si>
    <t>2019:b055:0:1819::18</t>
  </si>
  <si>
    <t>2019:b055:0:1819::19</t>
  </si>
  <si>
    <t>2019:b055:0:1820::/64</t>
  </si>
  <si>
    <t>2019:b055:0:1820::18</t>
  </si>
  <si>
    <t>2019:b055:0:1820::20</t>
  </si>
  <si>
    <t>2019:b055:0:1920::/64</t>
  </si>
  <si>
    <t>2019:b055:0:1920::19</t>
  </si>
  <si>
    <t>2019:b055:0:1920::20</t>
  </si>
  <si>
    <t>2019:b055:0:1720::20</t>
  </si>
  <si>
    <t>1&lt;-&gt;34</t>
  </si>
  <si>
    <t>172.17.119.0/24</t>
  </si>
  <si>
    <t>2019:feed:0:119::/64</t>
  </si>
  <si>
    <t>Zone 1-34</t>
  </si>
  <si>
    <t>172.17.119.1</t>
  </si>
  <si>
    <t>2019:feed:0:119::1</t>
  </si>
  <si>
    <t>172.17.119.19</t>
  </si>
  <si>
    <t>2019:feed:0:119::19</t>
  </si>
  <si>
    <t>172.17.130.0/24</t>
  </si>
  <si>
    <t>2019:feed:0:1320::/64</t>
  </si>
  <si>
    <t>172.17.130.13</t>
  </si>
  <si>
    <t>172.17.130.20</t>
  </si>
  <si>
    <t>172.17.189.0/24</t>
  </si>
  <si>
    <t>172.17.189.9</t>
  </si>
  <si>
    <t>172.17.189.18</t>
  </si>
  <si>
    <t>2019:feed:0:189::/64</t>
  </si>
  <si>
    <t>2019:feed:0:189::9</t>
  </si>
  <si>
    <t>2019:feed:0:189::18</t>
  </si>
  <si>
    <t>172.17.175.0/24</t>
  </si>
  <si>
    <t>2019:feed:0:175::/64</t>
  </si>
  <si>
    <t>172.17.175.5</t>
  </si>
  <si>
    <t>2019:feed:0:175::5</t>
  </si>
  <si>
    <t>172.17.175.17</t>
  </si>
  <si>
    <t>2019:feed:0:175::17</t>
  </si>
  <si>
    <t>2019:feed:0:1320::13</t>
  </si>
  <si>
    <t>2019:feed:0:1320::20</t>
  </si>
  <si>
    <t>10.1.170.17</t>
  </si>
  <si>
    <t>10.1.170.20</t>
  </si>
  <si>
    <t>!!!R1</t>
  </si>
  <si>
    <t>ip default-gateway 172.17.119.19</t>
  </si>
  <si>
    <t>ip route 0.0.0.0 0.0.0.0 172.17.119.19</t>
  </si>
  <si>
    <t>ipv6 route ::/0 2019:feed:0:119::19</t>
  </si>
  <si>
    <t>!!!R5,</t>
  </si>
  <si>
    <t>ip default-gateway 172.17.175.17</t>
  </si>
  <si>
    <t>ip route 0.0.0.0 0.0.0.0 172.17.175.17</t>
  </si>
  <si>
    <t>ipv6 route ::/0 2019:feed:0:175::17</t>
  </si>
  <si>
    <t>!!!R9,</t>
  </si>
  <si>
    <t>ip default-gateway 172.17.189.18</t>
  </si>
  <si>
    <t>ip route 0.0.0.0 0.0.0.0 172.17.189.18</t>
  </si>
  <si>
    <t>ipv6 route ::/0 2019:feed:0:189::18</t>
  </si>
  <si>
    <t>!!!R13</t>
  </si>
  <si>
    <t>ip default-gateway 172.17.130.20</t>
  </si>
  <si>
    <t>ip route 0.0.0.0 0.0.0.0 172.17.130.20</t>
  </si>
  <si>
    <t>ipv6 route ::/0 2019:feed:0:1320::20</t>
  </si>
  <si>
    <t>-----------</t>
  </si>
  <si>
    <t>!!!R17</t>
  </si>
  <si>
    <t>ip route 172.17.119.0 255.255.255.0 10.1.179.19 name r17-&gt;r19-&gt;R1</t>
  </si>
  <si>
    <t>ipv6 route 2019:feed:0:119::/64 2019:b055:0:1719::19 name -&gt;r19-&gt;R1</t>
  </si>
  <si>
    <t>ip route 172.17.189.0 255.255.255.0 10.1.178.18 name r17-&gt;r18-&gt;R9</t>
  </si>
  <si>
    <t>ipv6 route 2019:feed:0:189::/64 2019:b055:0:1718::18 name -&gt;r18-&gt;R9</t>
  </si>
  <si>
    <t>ip route 172.17.130.0 255.255.255.0 10.1.170.20 name r17-&gt;r20-&gt;R13</t>
  </si>
  <si>
    <t>ipv6 route 2019:feed:0:1320::/64 2019:b055:0:1720::20 name r17-&gt;r20-&gt;R13</t>
  </si>
  <si>
    <t>!!!R18</t>
  </si>
  <si>
    <t>ip route 172.17.119.0 255.255.255.0 10.1.189.19 name r18-&gt;r19-&gt;R1</t>
  </si>
  <si>
    <t>ipv6 route 2019:feed:0:119::/64 2019:b055:0:1819::19 name -&gt;r19-&gt;R1</t>
  </si>
  <si>
    <t>ip route 172.17.175.0 255.255.255.0 10.1.178.17 name r18-&gt;r17-&gt;R5</t>
  </si>
  <si>
    <t>ipv6 route 2019:feed:0:175::/64 2019:b055:0:1718::17 name -&gt;r17-&gt;R5</t>
  </si>
  <si>
    <t>ip route 172.17.130.0 255.255.255.0 10.1.180.20 name r18-&gt;r20-&gt;R13</t>
  </si>
  <si>
    <t>ipv6 route 2019:feed:0:1320::/64 2019:b055:0:1820::20 name -&gt;r20-&gt;R13</t>
  </si>
  <si>
    <t>!!!R19</t>
  </si>
  <si>
    <t>ip route 172.17.175.0 255.255.255.0 10.1.179.17 name r19-&gt;r17-&gt;R5</t>
  </si>
  <si>
    <t>ipv6 route 2019:feed:0:175::/64 2019:b055:0:1719::17 name -&gt;r17-&gt;R5</t>
  </si>
  <si>
    <t>ip route 172.17.189.0 255.255.255.0 10.1.189.18 name r19-&gt;r18-&gt;R9</t>
  </si>
  <si>
    <t>ipv6 route 2019:feed:0:189::/64 2019:b055:0:1819::18 name r19-&gt;r18-&gt;R9</t>
  </si>
  <si>
    <t>ip route 172.17.130.0 255.255.255.0 10.1.190.20 name r19-&gt;r20-&gt;R13src</t>
  </si>
  <si>
    <t>ipv6 route 2019:feed:0:1320::/64 2019:b055:0:1920::20 name r19-&gt;r20-&gt;R13</t>
  </si>
  <si>
    <t>!!!R20</t>
  </si>
  <si>
    <t>ip route 172.17.175.0 255.255.255.0 10.1.170.17 name r20-&gt;r17-&gt;R5</t>
  </si>
  <si>
    <t>ipv6 route 2019:feed:0:175::/64 2019:b055:0:1720::17 name -&gt;r17-&gt;R5</t>
  </si>
  <si>
    <t>ip route 172.17.189.0 255.255.255.0 10.1.180.18 name r20-&gt;r18-&gt;R9</t>
  </si>
  <si>
    <t>ipv6 route 2019:feed:0:189::/64 2019:b055:0:1820::18 name -&gt;r18-&gt;R9</t>
  </si>
  <si>
    <t>ip route 172.17.119.0 255.255.255.0 10.1.190.19 name r20-&gt;r19-&gt;R1</t>
  </si>
  <si>
    <t>ipv6 route 2019:feed:0:119::/64 2019:b055:0:1920::19 name -&gt;r19-&gt;R1</t>
  </si>
  <si>
    <t>!!! R19</t>
  </si>
  <si>
    <t>ip access-list extended acl_R1_to_R13</t>
  </si>
  <si>
    <t xml:space="preserve">remark allow traffic from R1 to R13 </t>
  </si>
  <si>
    <t>permit ip 172.17.119.0 0.0.0.255 172.17.130.0 0.0.0.255</t>
  </si>
  <si>
    <t>ipv6 access-list acl6_R1_to_R13</t>
  </si>
  <si>
    <t>remark allow traffic from R1 to R13</t>
  </si>
  <si>
    <t>permit ip 2019:feed:0:119::/64 2019:feed:0:1320::/64</t>
  </si>
  <si>
    <t>ip access-list extended acl_R1_to_R5</t>
  </si>
  <si>
    <t>remark allow traffic from R1 to R5</t>
  </si>
  <si>
    <t>permit ip 172.17.119.0 0.0.0.255 172.17.175.0 0.0.0.255</t>
  </si>
  <si>
    <t>ipv6 access-list acl6_R1_to_R5</t>
  </si>
  <si>
    <t>remark allow ip6 traffic from R1 to R5</t>
  </si>
  <si>
    <t>permit ip 2019:feed:0:119::/64 2019:feed:0:175::/64</t>
  </si>
  <si>
    <t xml:space="preserve">! Route-map ipv4 </t>
  </si>
  <si>
    <t>route-map R19 permit 10</t>
  </si>
  <si>
    <t>description traffic R1-&gt;R13 through R18</t>
  </si>
  <si>
    <t>match ip address acl_R1_to_R13</t>
  </si>
  <si>
    <t>set ip next-hop 10.1.189.18</t>
  </si>
  <si>
    <t>route-map R19 permit 20</t>
  </si>
  <si>
    <t>description traffic R1-&gt;R5 through R18</t>
  </si>
  <si>
    <t>match ip address acl_R1_to_R5</t>
  </si>
  <si>
    <t>! Route-map ipv6</t>
  </si>
  <si>
    <t>route-map R19_v6 permit 15</t>
  </si>
  <si>
    <t>description ip6 traffic R1-&gt;R13 through R18</t>
  </si>
  <si>
    <t>match ipv6 address acl6_R1_to_R13</t>
  </si>
  <si>
    <t>set ipv6 next-hop 2019:b055:0:1819::18</t>
  </si>
  <si>
    <t>route-map R19_v6 permit 25</t>
  </si>
  <si>
    <t>description ip6 traffic R1-&gt;R5 through R18</t>
  </si>
  <si>
    <t>match ipv6 address acl6_R1_to_R5</t>
  </si>
  <si>
    <t>int e0/0</t>
  </si>
  <si>
    <t>ip policy route-map R19</t>
  </si>
  <si>
    <t>ipv6 policy route-map R19_v6</t>
  </si>
  <si>
    <t>ip sla 18</t>
  </si>
  <si>
    <t xml:space="preserve"> </t>
  </si>
  <si>
    <t>ip sla schedule 18 life forever start-time now</t>
  </si>
  <si>
    <t>track 18 ip sla 18 reachability</t>
  </si>
  <si>
    <t>hostname «Hostname»</t>
  </si>
  <si>
    <t>ipv6 unicast-routing</t>
  </si>
  <si>
    <t>ipv6 cef</t>
  </si>
  <si>
    <t>no ip domain lookup</t>
  </si>
  <si>
    <t>clock timezone DUN 1</t>
  </si>
  <si>
    <t>line con 0</t>
  </si>
  <si>
    <t>privilege level 15</t>
  </si>
  <si>
    <t>line vty 0 4</t>
  </si>
  <si>
    <t>interface Loopback 0</t>
  </si>
  <si>
    <t>description «loopback_description»</t>
  </si>
  <si>
    <t>ip address «loopback_ipv4» 255.255.255.0</t>
  </si>
  <si>
    <t>ipv6 address «loopback_ipv6»/64</t>
  </si>
  <si>
    <t>«loopback_command»</t>
  </si>
  <si>
    <t>interface e0/0</t>
  </si>
  <si>
    <t>description «e00_description»</t>
  </si>
  <si>
    <t>ip address «e00_ipv4» 255.255.255.0</t>
  </si>
  <si>
    <t>ipv6 address «e00_ipv6»/64</t>
  </si>
  <si>
    <t>«e00_command»</t>
  </si>
  <si>
    <t>interface e0/1</t>
  </si>
  <si>
    <t>description «e01_description»</t>
  </si>
  <si>
    <t>ip address «e01_ipv4» 255.255.255.0</t>
  </si>
  <si>
    <t>ipv6 address «e01_ipv6»/64</t>
  </si>
  <si>
    <t>«e01_command»</t>
  </si>
  <si>
    <t>interface e0/2</t>
  </si>
  <si>
    <t>description «e02_description»</t>
  </si>
  <si>
    <t>ip address «e02_ipv4» 255.255.255.0</t>
  </si>
  <si>
    <t>ipv6 address «e02_ipv6»/64</t>
  </si>
  <si>
    <t>«e02_command»</t>
  </si>
  <si>
    <t>interface e0/3</t>
  </si>
  <si>
    <t>description «e03_description»</t>
  </si>
  <si>
    <t>ip address «e03_ipv4» 255.255.255.0</t>
  </si>
  <si>
    <t>ipv6 address «e03_ipv6»/64</t>
  </si>
  <si>
    <t>«e03_command»</t>
  </si>
  <si>
    <t>Для заполнения шаблона использую функцию "рассылки" MS Word, данные из листа IP(2)</t>
  </si>
  <si>
    <t>Домашнее задание</t>
  </si>
  <si>
    <t>IPv4/6</t>
  </si>
  <si>
    <t>В этой самостоятельной работе мы ожидаем, что вы самостоятельно:</t>
  </si>
  <si>
    <t>1. разработаете и задокументируете адресное пространство для лабораторного стенда.</t>
  </si>
  <si>
    <t>2. настроите ip адреса на каждом активном порту</t>
  </si>
  <si>
    <t>3. используете ipv4 и ipv6</t>
  </si>
  <si>
    <t>PBR</t>
  </si>
  <si>
    <t>1. настроить статические маршруты так, чтобы маршрутизаторы R1;R5;R9;R13 стали доступны между собой</t>
  </si>
  <si>
    <t>2. на маршрутизаторе R19 необходимо настроить политику маршрутизации так, чтобы пакет до R13 ходили через R18-R20</t>
  </si>
  <si>
    <t>3. на маршрутизаторе R19 необходимо настроить политику маршрутизации так, чтобы пакет до R5 ходили через R18-R17</t>
  </si>
  <si>
    <t>4* разобраться в технологии IP sla и настроить политику маршрутизации на основе мониторинга каналов. (При отключении линка R19-R18, маршруты должны пойти между R19-R20 и R19-R17)</t>
  </si>
  <si>
    <t>1. Настройки статической маршрутизации</t>
  </si>
  <si>
    <t>2,3. Настройки PBR (вариант без SLA)</t>
  </si>
  <si>
    <t>!ACL</t>
  </si>
  <si>
    <t>4. Настройка IP SLA</t>
  </si>
  <si>
    <t>б. Создаем PBR для icmp, чтобы трек работал через R18</t>
  </si>
  <si>
    <t>а. Создаем маршруты до R5, R13 через R18 с меньшей метрикой и треком R18</t>
  </si>
  <si>
    <t>!Отключить предыдущие настройки</t>
  </si>
  <si>
    <t>no ip policy route-map R19</t>
  </si>
  <si>
    <t>no ipv6 policy route-map R19_v6</t>
  </si>
  <si>
    <t>!v4</t>
  </si>
  <si>
    <t>ip access-list extended acl_R19_to_R18_icmp</t>
  </si>
  <si>
    <t xml:space="preserve">remark allow icmp from R19 to R18 </t>
  </si>
  <si>
    <t>permit icmp host 10.1.189.19 host 10.1.189.18</t>
  </si>
  <si>
    <t>!v6</t>
  </si>
  <si>
    <t>ipv6 access-list acl6_R19_to_R18</t>
  </si>
  <si>
    <t>remark allow icmp from R19 to R18</t>
  </si>
  <si>
    <t>permit ipv6 host 2019:b055:0:1819::19 host 2019:b055:0:1819::18</t>
  </si>
  <si>
    <t>!Track ipv4</t>
  </si>
  <si>
    <t>icmp-echo 10.1.189.18 source-interface e0/3</t>
  </si>
  <si>
    <t>threshold 1000</t>
  </si>
  <si>
    <t>timeout 1500</t>
  </si>
  <si>
    <t>frequency 3</t>
  </si>
  <si>
    <t>delay down 10 up 5</t>
  </si>
  <si>
    <t>!Track ipv6</t>
  </si>
  <si>
    <t>ip sla 186</t>
  </si>
  <si>
    <t>icmp-echo 2019:b055:0:1819::18 source-interface e0/3</t>
  </si>
  <si>
    <t>ip sla schedule 186 life forever start-time now</t>
  </si>
  <si>
    <t>track 186 ip sla 186 reachability</t>
  </si>
  <si>
    <t>!Route-map</t>
  </si>
  <si>
    <t>route-map R19_PBR_SLA permit 10</t>
  </si>
  <si>
    <t>match ip address acl_R19_to_R18_icmp</t>
  </si>
  <si>
    <t>route-map R19_PBR_SLA permit 20</t>
  </si>
  <si>
    <t>match ipv6 address acl6_R19_to_R18</t>
  </si>
  <si>
    <t>ip local policy route-map R19_PBR_SLA</t>
  </si>
  <si>
    <t>!Маршруты с меньшей дистанцией</t>
  </si>
  <si>
    <t>!IPv4</t>
  </si>
  <si>
    <t>ip route 172.17.130.0 255.255.255.0 10.1.189.18 10 track 18 name r19-&gt;r20-&gt;R13_main</t>
  </si>
  <si>
    <t>ip route 172.17.130.0 255.255.255.0 10.1.190.20 50 name r19-&gt;r20-&gt;R13</t>
  </si>
  <si>
    <t>ip route 172.17.175.0 255.255.255.0 10.1.189.18 10 track 18 name r19-&gt;r17-&gt;R5_main</t>
  </si>
  <si>
    <t>ip route 172.17.175.0 255.255.255.0 10.1.179.17 50 name r19-&gt;r17-&gt;R5</t>
  </si>
  <si>
    <t>!IPv6</t>
  </si>
  <si>
    <t>ipv6 route 2019:feed:0:1320::/64 2019:b055:0:1819::18 10 name r19-&gt;r18-&gt;R13 track 186</t>
  </si>
  <si>
    <t>ipv6 route 2019:feed:0:1320::/64 2019:b055:0:1920::20 50 name r19-&gt;r20-&gt;R13</t>
  </si>
  <si>
    <t xml:space="preserve">ipv6 route 2019:feed:0:175::/64 2019:b055:0:1819::18 10 name -&gt;r17-&gt;R5_main track 186 </t>
  </si>
  <si>
    <t>ipv6 route 2019:feed:0:175::/64 2019:b055:0:1719::17 50 name -&gt;r17-&gt;R5</t>
  </si>
  <si>
    <t>При отключении R18:</t>
  </si>
  <si>
    <t xml:space="preserve">   -sla = down</t>
  </si>
  <si>
    <t xml:space="preserve">   -track = down</t>
  </si>
  <si>
    <t xml:space="preserve">   -маршрут main = неактивен</t>
  </si>
  <si>
    <t>GRE</t>
  </si>
  <si>
    <t>1. Настроите DMVPN между пограничными маршрутизаторами(R1;R5;R13). Центром должен стать R1</t>
  </si>
  <si>
    <t>2. Настроите GRE между R1 и R9</t>
  </si>
  <si>
    <t>3. Добавить статические маршруты между офисами через VPN</t>
  </si>
  <si>
    <t>4. В документацию добавлены новые адреса VPN.</t>
  </si>
  <si>
    <t>192.100.0.0/16</t>
  </si>
  <si>
    <t>GRE tunnel subnet</t>
  </si>
  <si>
    <t>R1-R9</t>
  </si>
  <si>
    <t>5&lt;-&gt;34</t>
  </si>
  <si>
    <t>192.100.19.1</t>
  </si>
  <si>
    <t>192.100.19.9</t>
  </si>
  <si>
    <t>DMVPN tunnel subnet</t>
  </si>
  <si>
    <t>192.100.19.0/24</t>
  </si>
  <si>
    <t>192.200.0.0/24</t>
  </si>
  <si>
    <t>192.200.0.1</t>
  </si>
  <si>
    <t>192.200.0.5</t>
  </si>
  <si>
    <t>192.200.0.13</t>
  </si>
  <si>
    <t>tun19</t>
  </si>
  <si>
    <t>tun200</t>
  </si>
  <si>
    <t>2019:c0de:100::/64</t>
  </si>
  <si>
    <t>2019:c0de:100:19::/64</t>
  </si>
  <si>
    <t>2019:c0de:100:19::1</t>
  </si>
  <si>
    <t>2019:c0de:100:19::9</t>
  </si>
  <si>
    <t>2019:c0de:200::/64</t>
  </si>
  <si>
    <t>2019:c0de:200::1</t>
  </si>
  <si>
    <t>2019:c0de:200::5</t>
  </si>
  <si>
    <t>2019:c0de:200::13</t>
  </si>
  <si>
    <t>!!! GRE туннель R1-R9</t>
  </si>
  <si>
    <t>!R1</t>
  </si>
  <si>
    <t>interface tunnel 19</t>
  </si>
  <si>
    <t>tunnel source e0/0</t>
  </si>
  <si>
    <t>tunnel destination 172.17.189.9</t>
  </si>
  <si>
    <t>ip address 192.100.19.1 255.255.255.0</t>
  </si>
  <si>
    <t>ipv6 address 2019:c0de:100:19::1/64</t>
  </si>
  <si>
    <t>!R9</t>
  </si>
  <si>
    <t>tunnel destination 172.17.119.1</t>
  </si>
  <si>
    <t>ip address 192.100.19.9 255.255.255.0</t>
  </si>
  <si>
    <t>interface tunnel 200</t>
  </si>
  <si>
    <t>H 201</t>
  </si>
  <si>
    <t>S 205</t>
  </si>
  <si>
    <t>S 213</t>
  </si>
  <si>
    <t>!!! DMVPN туннель R1=R5,R13</t>
  </si>
  <si>
    <t>description DMVPN_HUB</t>
  </si>
  <si>
    <t>ip address 192.200.0.1 255.255.255.0</t>
  </si>
  <si>
    <t>no ip redirects</t>
  </si>
  <si>
    <t>ip nhrp map multicast dynamic</t>
  </si>
  <si>
    <t>ip nhrp network-id 1</t>
  </si>
  <si>
    <t>tunnel source Ethernet0/0</t>
  </si>
  <si>
    <t>tunnel mode gre multipoint</t>
  </si>
  <si>
    <t>!R5</t>
  </si>
  <si>
    <t>ip address 192.200.0.5 255.255.255.0</t>
  </si>
  <si>
    <t>ip nhrp map 192.200.0.1 172.17.119.1</t>
  </si>
  <si>
    <t>ip nhrp map multicast 172.17.119.1</t>
  </si>
  <si>
    <t>ip nhrp nhs 192.200.0.1</t>
  </si>
  <si>
    <t>!R13</t>
  </si>
  <si>
    <t>ip address 192.200.0.13 255.255.255.0</t>
  </si>
  <si>
    <t>ip nhrp network-id 13</t>
  </si>
  <si>
    <t>255.252.0.0</t>
  </si>
  <si>
    <t>255.254.0.0</t>
  </si>
  <si>
    <t>!!! маршруты до офисов</t>
  </si>
  <si>
    <t>ip route 10.4.0.0 255.255.0.0 192.200.0.5 name r1-&gt;R5,6,7</t>
  </si>
  <si>
    <t>ip route 10.5.0.0 255.255.0.0 192.100.19.9 name r1-&gt;R9,10,11,12</t>
  </si>
  <si>
    <t>ip route 10.2.0.0 255.255.0.0 192.200.0.13 name r1-&gt;R13,15,16</t>
  </si>
  <si>
    <t>ip route 10.32.0.0 255.252.0.0 192.200.0.1 name r5-&gt;R1,2,3,4_R3,8,14_R22,23,24_R2,24</t>
  </si>
  <si>
    <t>ip route 10.5.0.0 255.255.0.0 192.200.0.1 name r5-&gt;R9,10,11,12</t>
  </si>
  <si>
    <t>ip route 10.2.0.0 255.255.0.0 192.200.0.13 name r5-&gt;R13,15,16</t>
  </si>
  <si>
    <t>ip route 192.100.19.0 255.255.255.0 192.200.0.1 name r5-&gt;GRE_R1-R9</t>
  </si>
  <si>
    <t>ip route 10.32.0.0 255.252.0.0 192.100.19.1 name r9-&gt;R1,2,3,4_R3,8,14_R22,23,24_R2,24</t>
  </si>
  <si>
    <t>ip route 10.4.0.0 255.255.0.0 192.100.19.1 name r9-&gt;R5,6,7</t>
  </si>
  <si>
    <t>ip route 10.2.0.0 255.255.0.0 192.100.19.1 name r9-&gt;R13,15,16</t>
  </si>
  <si>
    <t>ip route 192.200.0.0 255.255.255.0 192.100.19.1 name r9-&gt;DMVPN_R1-R5,13</t>
  </si>
  <si>
    <t>ip route 10.32.0.0 255.252.0.0 192.200.0.1 name r13-&gt;R1,2,3,4_R3,8,14_R22,23,24_R2,24</t>
  </si>
  <si>
    <t>ip route 10.4.0.0 255.255.0.0 192.200.0.5 name r13-&gt;R5,6,7</t>
  </si>
  <si>
    <t>ip route 10.5.0.0 255.255.0.0 192.200.0.1 name r13-&gt;R9,10,11,12</t>
  </si>
  <si>
    <t>ip route 192.100.19.0 255.255.255.0 192.200.0.1 name r13-&gt;GRE_R1-R9</t>
  </si>
  <si>
    <t xml:space="preserve">    no ipv6 address 2019:c0de:100:19::1/64</t>
  </si>
  <si>
    <t>interface tunnel 196</t>
  </si>
  <si>
    <t>tunnel destination 2019:feed:0:189::9</t>
  </si>
  <si>
    <t xml:space="preserve">    tunnel mode gre ipv6</t>
  </si>
  <si>
    <t xml:space="preserve">    no ipv6 address 2019:c0de:100:19::9/64</t>
  </si>
  <si>
    <t>tunnel destination 2019:feed:0:119::1</t>
  </si>
  <si>
    <t xml:space="preserve">    ipv6 address 2019:c0de:100:19::9/64</t>
  </si>
  <si>
    <t>!!! DMVPN туннель ipv6 R1=R5,R13</t>
  </si>
  <si>
    <t xml:space="preserve">    no ipv6 address 2019:c0de:200::1/64</t>
  </si>
  <si>
    <t>interface tunnel 206</t>
  </si>
  <si>
    <t>ipv6 address 2019:c0de:200::1/64</t>
  </si>
  <si>
    <t>ipv6 nhrp map multicast dynamic</t>
  </si>
  <si>
    <t>ipv6 nhrp network-id 6</t>
  </si>
  <si>
    <t>tunnel source 2019:feed:0:119::1 !Ethernet0/0</t>
  </si>
  <si>
    <t>tunnel mode gre multipoint ipv6</t>
  </si>
  <si>
    <t xml:space="preserve">    no ipv6 address 2019:c0de:200::5/64</t>
  </si>
  <si>
    <t>description DMVPN_SPOKE</t>
  </si>
  <si>
    <t>ipv6 address 2019:c0de:200::5/64</t>
  </si>
  <si>
    <t>ipv6 nhrp map 2019:c0de:200::1/64 2019:feed:0:119::1</t>
  </si>
  <si>
    <t>ipv6 nhrp map multicast 2019:feed:0:119::1</t>
  </si>
  <si>
    <t>tunnel source 2019:feed:0:175::5 !Ethernet0/0</t>
  </si>
  <si>
    <t>ipv6 nhrp nhs 2019:c0de:200::1</t>
  </si>
  <si>
    <t>ipv6 address 2019:c0de:200::13/64</t>
  </si>
  <si>
    <t>tunnel source 2019:feed:0:1320::13 !Ethernet0/0</t>
  </si>
  <si>
    <t>!!! ipv6 маршруты до офисов</t>
  </si>
  <si>
    <t>ipv6 route 2019:cafe::/32 2019:c0de:200::5 name r1-&gt;R5,6,7</t>
  </si>
  <si>
    <t>ipv6 route 2019:beef::/32 2019:c0de:100:19::9 name r1-&gt;R9,10,11,12</t>
  </si>
  <si>
    <t>ipv6 route 2019:abba::/32 2019:c0de:200::13 name r1-&gt;R13,15,16</t>
  </si>
  <si>
    <t>ipv6 route 2019:f1fa::/32 2019:c0de:200::1 name r5-&gt;R1,2,3,4_R3,8,14_R22,23,24_R2,24</t>
  </si>
  <si>
    <t>ipv6 route 2019:beef::/32 2019:c0de:200::1 name r5-&gt;R9,10,11,12</t>
  </si>
  <si>
    <t>ipv6 route 2019:abba::/32 2019:c0de:200::13 name r5-&gt;R13,15,16</t>
  </si>
  <si>
    <t>ipv6 route 2019:c0de:100:19::/64 2019:c0de:200::1 name r5-&gt;GRE_R1-R9</t>
  </si>
  <si>
    <t>ipv6 route 2019:f1fa::/32 2019:c0de:100:19::1 name r9-&gt;R1,2,3,4_R3,8,14_R22,23,24_R2,24</t>
  </si>
  <si>
    <t>ipv6 route 2019:cafe::/32 2019:c0de:100:19::1 name r9-&gt;R5,6,7</t>
  </si>
  <si>
    <t>ipv6 route 2019:abba::/32 2019:c0de:100:19::1 name r9-&gt;R13,15,16</t>
  </si>
  <si>
    <t>ipv6 route 2019:c0de:200::/64 2019:c0de:100:19::1 name r9-&gt;DMVPN_R1-R5,13</t>
  </si>
  <si>
    <t>ipv6 route 2019:f1fa::/32 2019:c0de:200::1 name r13-&gt;R1,2,3,4_R3,8,14_R22,23,24_R2,24</t>
  </si>
  <si>
    <t>ipv6 route 2019:cafe::/32 2019:c0de:200::5 name r13-&gt;R5,6,7</t>
  </si>
  <si>
    <t>ipv6 route 2019:beef::/32 2019:c0de:200::1 name r13-&gt;R9,10,11,12</t>
  </si>
  <si>
    <t>ipv6 route 2019:c0de:100:19::/64 2019:c0de:200::1 name r13-&gt;GRE_R1-R9</t>
  </si>
  <si>
    <t>!проверка</t>
  </si>
  <si>
    <t>ping 2019:f1fa:34:12::1</t>
  </si>
  <si>
    <t>ping 2019:cafe:0:56::5</t>
  </si>
  <si>
    <t>ping 2019:beef:0:910::9</t>
  </si>
  <si>
    <t>ping 2019:abba:0:1315::13</t>
  </si>
  <si>
    <t>IPv6</t>
  </si>
  <si>
    <t>tunnel source 172.17.119.1 !Ethernet0/0</t>
  </si>
  <si>
    <t>IPv4</t>
  </si>
  <si>
    <t>Основные концепции OSPF</t>
  </si>
  <si>
    <t>1. Настроите однозонный OSPF в офисе Трям-пам.</t>
  </si>
  <si>
    <t>2. Настроите OSPF в офисе Трым-пым в зоне 0(как указано в лабораторной работе)</t>
  </si>
  <si>
    <t>3. Оптимизируете таймеры в OSPF так, чтобы скорость обнаружения неполадок в сети была минимальной.</t>
  </si>
  <si>
    <t>4. Задокументируете все изменения произведенные в лабораторном стенде</t>
  </si>
  <si>
    <t>!!! Трям-пам R13,15,16</t>
  </si>
  <si>
    <t>router ospf 10</t>
  </si>
  <si>
    <t xml:space="preserve"> router-id 1.1.1.13</t>
  </si>
  <si>
    <t xml:space="preserve"> priority 100</t>
  </si>
  <si>
    <t xml:space="preserve"> auto-cost reference-bandwidth 1000</t>
  </si>
  <si>
    <t xml:space="preserve"> passive-interface default</t>
  </si>
  <si>
    <t xml:space="preserve"> no passive-interface Ethernet0/1</t>
  </si>
  <si>
    <t xml:space="preserve"> no passive-interface Ethernet0/2</t>
  </si>
  <si>
    <t xml:space="preserve"> network 10.0.0.0 0.255.255.255 area 0</t>
  </si>
  <si>
    <t xml:space="preserve"> network 172.0.0.0 0.255.255.255 area 0</t>
  </si>
  <si>
    <t>interface Ethernet0/1</t>
  </si>
  <si>
    <t xml:space="preserve"> ip ospf dead-interval 6</t>
  </si>
  <si>
    <t xml:space="preserve"> ip ospf hello-interval 2</t>
  </si>
  <si>
    <t>!</t>
  </si>
  <si>
    <t>interface Ethernet0/2</t>
  </si>
  <si>
    <t>!R15</t>
  </si>
  <si>
    <t xml:space="preserve"> router-id 1.1.1.15</t>
  </si>
  <si>
    <t xml:space="preserve"> no passive-interface Ethernet0/0</t>
  </si>
  <si>
    <t>interface Ethernet0/0</t>
  </si>
  <si>
    <t>!R16</t>
  </si>
  <si>
    <t xml:space="preserve"> router-id 1.1.1.16</t>
  </si>
  <si>
    <t xml:space="preserve"> !!! Трям-пам R1,2,3,4</t>
  </si>
  <si>
    <t xml:space="preserve"> router-id 1.1.1.1</t>
  </si>
  <si>
    <t>!R2</t>
  </si>
  <si>
    <t xml:space="preserve"> router-id 1.1.1.2</t>
  </si>
  <si>
    <t xml:space="preserve"> no passive-interface Ethernet0/3</t>
  </si>
  <si>
    <t>interface Ethernet0/3</t>
  </si>
  <si>
    <t>!R3</t>
  </si>
  <si>
    <t xml:space="preserve"> router-id 1.1.1.3</t>
  </si>
  <si>
    <t xml:space="preserve"> priority 50</t>
  </si>
  <si>
    <t>!R4</t>
  </si>
  <si>
    <t xml:space="preserve"> router-id 1.1.1.4</t>
  </si>
  <si>
    <t xml:space="preserve"> network 172.31.127.30.0.0.0 area 0</t>
  </si>
  <si>
    <t xml:space="preserve"> network 10.34.34.3 0.0.0.0 area 0</t>
  </si>
  <si>
    <t xml:space="preserve"> network 10.35.38.3 0.0.0.0 area 42</t>
  </si>
  <si>
    <t xml:space="preserve"> network 10.34.13.3 0.0.0.0 area 0</t>
  </si>
  <si>
    <t xml:space="preserve"> network 10.35.143.3 0.0.0.0 area 42</t>
  </si>
  <si>
    <t>!R8</t>
  </si>
  <si>
    <t xml:space="preserve"> router-id 1.1.1.8</t>
  </si>
  <si>
    <t xml:space="preserve"> network 172.31.127.8 0.0.0.0 area 42</t>
  </si>
  <si>
    <t xml:space="preserve"> network 10.35.148.8 0.0.0.0 area 42</t>
  </si>
  <si>
    <t xml:space="preserve"> network 10.35.38.8 0.0.0.0 area 42</t>
  </si>
  <si>
    <t>!R14</t>
  </si>
  <si>
    <t xml:space="preserve"> router-id 1.1.1.14</t>
  </si>
  <si>
    <t xml:space="preserve"> network 172.31.127.14 0.0.0.0 area 42</t>
  </si>
  <si>
    <t xml:space="preserve"> network 10.35.148.14 0.0.0.0 area 42</t>
  </si>
  <si>
    <t xml:space="preserve"> network 10.35.143.14 0.0.0.0 area 42</t>
  </si>
  <si>
    <t>!!! OSPF 10</t>
  </si>
  <si>
    <t xml:space="preserve"> network 172.31.127.2 0.0.0.0 area 0</t>
  </si>
  <si>
    <t xml:space="preserve"> network 10.33.224.2 0.0.0.0 area 10</t>
  </si>
  <si>
    <t xml:space="preserve"> network 10.34.12.2 0.0.0.0 area 0</t>
  </si>
  <si>
    <t xml:space="preserve"> network 10.34.24.2 0.0.0.0 area 0</t>
  </si>
  <si>
    <t>!R24</t>
  </si>
  <si>
    <t xml:space="preserve"> router-id 1.1.1.24</t>
  </si>
  <si>
    <t xml:space="preserve"> network 172.31.127.24 0.0.0.0 area 10</t>
  </si>
  <si>
    <t xml:space="preserve"> network 10.33.224.24 0.0.0.0 area 10</t>
  </si>
  <si>
    <t xml:space="preserve"> no network 10.0.0.0 0.255.255.255 area 0</t>
  </si>
  <si>
    <t xml:space="preserve"> no network 172.0.0.0 0.255.255.255 area 0</t>
  </si>
  <si>
    <t xml:space="preserve"> network 172.31.127.13 0.0.0.0 area 0</t>
  </si>
  <si>
    <t xml:space="preserve"> network 10.2.136.13 0.0.0.0 area 0</t>
  </si>
  <si>
    <t xml:space="preserve"> network 10.2.135.13 0.0.0.0 area 0</t>
  </si>
  <si>
    <t xml:space="preserve"> network 172.31.127.15 0.0.0.0 area 0</t>
  </si>
  <si>
    <t xml:space="preserve"> network 10.2.156.15 0.0.0.0 area 0</t>
  </si>
  <si>
    <t xml:space="preserve"> network 10.2.135.15 0.0.0.0 area 0</t>
  </si>
  <si>
    <t xml:space="preserve"> no network 192.0.0.0 0.255.255.255 area 0</t>
  </si>
  <si>
    <t xml:space="preserve"> network 172.31.127.16 0.0.0.0 area 0</t>
  </si>
  <si>
    <t xml:space="preserve"> network 10.2.156.16 0.0.0.0 area 0</t>
  </si>
  <si>
    <t xml:space="preserve"> network 10.2.136.16 0.0.0.0 area 0</t>
  </si>
  <si>
    <t xml:space="preserve"> network 192.168.1.2 0.0.0.0 area 0</t>
  </si>
  <si>
    <t xml:space="preserve"> network 172.31.127.1 0.0.0.0 area 0</t>
  </si>
  <si>
    <t xml:space="preserve"> network 10.34.12.1 0.0.0.0 area 0</t>
  </si>
  <si>
    <t xml:space="preserve"> network 10.34.13.1 0.0.0.0 area 0</t>
  </si>
  <si>
    <t xml:space="preserve"> network 172.31.127.4 0.0.0.0 area 0</t>
  </si>
  <si>
    <t xml:space="preserve"> network 10.34.34.4 0.0.0.0 area 0</t>
  </si>
  <si>
    <t xml:space="preserve"> network 10.34.24.4 0.0.0.0 area 0</t>
  </si>
  <si>
    <t>Многозонный OSPF</t>
  </si>
  <si>
    <t>1. Настроите OSPF в офисе Трым-пым с зонами 0, 10, 42(как указано в лабораторной работе)</t>
  </si>
  <si>
    <t>2. Изменить метрику маршрута в офисе Трым-пым так, чтобы трафик от R14 до R1 пошел через R8.</t>
  </si>
  <si>
    <t>4. Настроите метрику на R4 так, чтобы трафик до R1 один балансировался через R2 и R3.</t>
  </si>
  <si>
    <t>3. Задокументируете все изменения произведенные в лабораторном стенде</t>
  </si>
  <si>
    <t xml:space="preserve"> ip ospf cost 250</t>
  </si>
  <si>
    <t>2019:f1fa:32:2324::/64</t>
  </si>
  <si>
    <t>172.31.127.0/32</t>
  </si>
  <si>
    <t>2019:100::/128
FE80::(R)</t>
  </si>
  <si>
    <t>loopback
link-local</t>
  </si>
  <si>
    <t>10.4.57.5</t>
  </si>
  <si>
    <t>10.4.57.7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</si>
</sst>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  <charset val="204"/>
    </font>
    <font>
      <b/>
      <sz val="10"/>
      <color theme="0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sz val="10"/>
      <name val="Courier New"/>
      <family val="3"/>
      <charset val="204"/>
    </font>
    <font>
      <i/>
      <sz val="11"/>
      <color theme="1"/>
      <name val="Calibri"/>
      <family val="2"/>
      <scheme val="minor"/>
    </font>
    <font>
      <sz val="10"/>
      <color theme="0" tint="-0.499984740745262"/>
      <name val="Courier New"/>
      <family val="3"/>
      <charset val="204"/>
    </font>
    <font>
      <sz val="10"/>
      <color rgb="FFFF0000"/>
      <name val="Courier New"/>
      <family val="3"/>
      <charset val="204"/>
    </font>
    <font>
      <b/>
      <sz val="10"/>
      <name val="Courier New"/>
      <family val="3"/>
      <charset val="204"/>
    </font>
    <font>
      <b/>
      <sz val="10"/>
      <color rgb="FFFFFF00"/>
      <name val="Courier New"/>
      <family val="3"/>
      <charset val="204"/>
    </font>
    <font>
      <strike/>
      <sz val="1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sz val="8"/>
      <color theme="0" tint="-0.499984740745262"/>
      <name val="Courier New"/>
      <family val="3"/>
      <charset val="204"/>
    </font>
    <font>
      <b/>
      <sz val="8"/>
      <color theme="0" tint="-0.499984740745262"/>
      <name val="Courier New"/>
      <family val="3"/>
      <charset val="204"/>
    </font>
    <font>
      <sz val="9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Courier New"/>
      <family val="3"/>
      <charset val="204"/>
    </font>
    <font>
      <sz val="8"/>
      <color theme="1" tint="0.499984740745262"/>
      <name val="Courier New"/>
      <family val="3"/>
      <charset val="204"/>
    </font>
    <font>
      <sz val="10"/>
      <color rgb="FF0000FF"/>
      <name val="Arial Unicode MS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wrapText="1" indent="1"/>
    </xf>
    <xf numFmtId="16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3" borderId="0" xfId="0" applyFont="1" applyFill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indent="2"/>
    </xf>
    <xf numFmtId="0" fontId="3" fillId="4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7" borderId="0" xfId="1" applyFont="1" applyFill="1" applyAlignment="1">
      <alignment horizontal="center" vertical="center"/>
    </xf>
    <xf numFmtId="0" fontId="4" fillId="7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0" fontId="3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/>
    </xf>
    <xf numFmtId="16" fontId="6" fillId="8" borderId="0" xfId="2" applyNumberFormat="1" applyFont="1" applyFill="1" applyAlignment="1">
      <alignment horizontal="center" vertical="center"/>
    </xf>
    <xf numFmtId="0" fontId="6" fillId="8" borderId="0" xfId="2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1" applyFont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0" applyFont="1"/>
    <xf numFmtId="0" fontId="13" fillId="0" borderId="0" xfId="0" applyFont="1"/>
    <xf numFmtId="0" fontId="0" fillId="9" borderId="0" xfId="0" applyFill="1"/>
    <xf numFmtId="0" fontId="13" fillId="9" borderId="0" xfId="0" applyFont="1" applyFill="1"/>
    <xf numFmtId="0" fontId="16" fillId="9" borderId="0" xfId="0" applyFont="1" applyFill="1"/>
    <xf numFmtId="0" fontId="0" fillId="10" borderId="0" xfId="0" applyFill="1"/>
    <xf numFmtId="0" fontId="13" fillId="10" borderId="0" xfId="0" applyFont="1" applyFill="1"/>
    <xf numFmtId="0" fontId="16" fillId="10" borderId="0" xfId="0" applyFont="1" applyFill="1"/>
    <xf numFmtId="0" fontId="0" fillId="4" borderId="0" xfId="0" applyFill="1"/>
    <xf numFmtId="0" fontId="13" fillId="4" borderId="0" xfId="0" applyFont="1" applyFill="1"/>
    <xf numFmtId="0" fontId="16" fillId="4" borderId="0" xfId="0" applyFont="1" applyFill="1"/>
    <xf numFmtId="0" fontId="0" fillId="11" borderId="0" xfId="0" applyFill="1"/>
    <xf numFmtId="0" fontId="13" fillId="11" borderId="0" xfId="0" applyFont="1" applyFill="1"/>
    <xf numFmtId="0" fontId="16" fillId="11" borderId="0" xfId="0" applyFont="1" applyFill="1"/>
    <xf numFmtId="0" fontId="0" fillId="12" borderId="0" xfId="0" applyFill="1"/>
    <xf numFmtId="0" fontId="13" fillId="12" borderId="0" xfId="0" applyFont="1" applyFill="1"/>
    <xf numFmtId="0" fontId="16" fillId="12" borderId="0" xfId="0" applyFont="1" applyFill="1"/>
    <xf numFmtId="0" fontId="1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Fill="1"/>
    <xf numFmtId="0" fontId="17" fillId="0" borderId="0" xfId="0" applyFont="1"/>
    <xf numFmtId="0" fontId="18" fillId="0" borderId="0" xfId="0" applyFont="1"/>
    <xf numFmtId="0" fontId="4" fillId="16" borderId="0" xfId="1" applyFont="1" applyFill="1" applyAlignment="1">
      <alignment horizontal="center" vertical="center"/>
    </xf>
    <xf numFmtId="0" fontId="4" fillId="16" borderId="0" xfId="1" applyFont="1" applyFill="1" applyAlignment="1">
      <alignment horizontal="left" vertical="center"/>
    </xf>
    <xf numFmtId="16" fontId="6" fillId="3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left" vertical="center"/>
    </xf>
    <xf numFmtId="0" fontId="20" fillId="0" borderId="0" xfId="2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" fontId="0" fillId="15" borderId="0" xfId="0" applyNumberFormat="1" applyFill="1"/>
    <xf numFmtId="0" fontId="10" fillId="4" borderId="0" xfId="0" applyFont="1" applyFill="1" applyAlignment="1">
      <alignment vertical="top"/>
    </xf>
    <xf numFmtId="0" fontId="10" fillId="4" borderId="0" xfId="0" applyFont="1" applyFill="1" applyAlignment="1">
      <alignment vertical="top" wrapText="1"/>
    </xf>
    <xf numFmtId="0" fontId="10" fillId="4" borderId="0" xfId="0" applyFont="1" applyFill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УровеньСтрок_1" xfId="1" builtinId="1" iLevel="0"/>
    <cellStyle name="УровеньСтрок_2" xfId="2" builtinId="1" iLevel="1"/>
  </cellStyles>
  <dxfs count="6"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171802</xdr:colOff>
      <xdr:row>8</xdr:row>
      <xdr:rowOff>99060</xdr:rowOff>
    </xdr:from>
    <xdr:to>
      <xdr:col>11</xdr:col>
      <xdr:colOff>485775</xdr:colOff>
      <xdr:row>24</xdr:row>
      <xdr:rowOff>76200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0202" y="1562100"/>
          <a:ext cx="4581173" cy="2903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210878</xdr:colOff>
      <xdr:row>4</xdr:row>
      <xdr:rowOff>180024</xdr:rowOff>
    </xdr:from>
    <xdr:to>
      <xdr:col>19</xdr:col>
      <xdr:colOff>131446</xdr:colOff>
      <xdr:row>30</xdr:row>
      <xdr:rowOff>167639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6598" y="911544"/>
          <a:ext cx="7235768" cy="47424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68581</xdr:colOff>
      <xdr:row>7</xdr:row>
      <xdr:rowOff>99060</xdr:rowOff>
    </xdr:from>
    <xdr:to>
      <xdr:col>18</xdr:col>
      <xdr:colOff>390151</xdr:colOff>
      <xdr:row>38</xdr:row>
      <xdr:rowOff>76200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1" y="1379220"/>
          <a:ext cx="7027170" cy="564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0</xdr:row>
      <xdr:rowOff>53340</xdr:rowOff>
    </xdr:from>
    <xdr:to>
      <xdr:col>21</xdr:col>
      <xdr:colOff>41910</xdr:colOff>
      <xdr:row>49</xdr:row>
      <xdr:rowOff>26670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2180" y="53340"/>
          <a:ext cx="6419850" cy="893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39"/>
  <sheetViews>
    <sheetView tabSelected="1" zoomScaleNormal="100" workbookViewId="0">
      <pane ySplit="1" topLeftCell="A18" activePane="bottomLeft" state="frozen"/>
      <selection pane="bottomLeft" activeCell="B112" sqref="B112"/>
    </sheetView>
  </sheetViews>
  <sheetFormatPr defaultColWidth="8.88671875" defaultRowHeight="13.8" outlineLevelRow="2"/>
  <cols>
    <col min="1" max="1" width="7.6640625" style="32" bestFit="1" customWidth="1"/>
    <col min="2" max="2" width="19.33203125" style="33" customWidth="1"/>
    <col min="3" max="3" width="26.5546875" style="33" customWidth="1"/>
    <col min="4" max="4" width="16" style="22" bestFit="1" customWidth="1"/>
    <col min="5" max="5" width="10.6640625" style="32" bestFit="1" customWidth="1"/>
    <col min="6" max="6" width="11.44140625" style="47" bestFit="1" customWidth="1"/>
    <col min="7" max="7" width="12.33203125" style="47" bestFit="1" customWidth="1"/>
    <col min="8" max="8" width="19.6640625" style="47" bestFit="1" customWidth="1"/>
    <col min="9" max="9" width="30.6640625" style="47" bestFit="1" customWidth="1"/>
    <col min="10" max="10" width="2.5546875" style="47" bestFit="1" customWidth="1"/>
    <col min="11" max="16384" width="8.88671875" style="4"/>
  </cols>
  <sheetData>
    <row r="1" spans="1:10" s="21" customFormat="1">
      <c r="A1" s="42" t="s">
        <v>11</v>
      </c>
      <c r="B1" s="42" t="s">
        <v>6</v>
      </c>
      <c r="C1" s="42" t="s">
        <v>7</v>
      </c>
      <c r="D1" s="42" t="s">
        <v>8</v>
      </c>
      <c r="E1" s="42" t="s">
        <v>9</v>
      </c>
      <c r="F1" s="46"/>
      <c r="G1" s="46"/>
      <c r="H1" s="46"/>
      <c r="I1" s="46"/>
      <c r="J1" s="46"/>
    </row>
    <row r="2" spans="1:10" ht="27.6">
      <c r="A2" s="34"/>
      <c r="B2" s="84" t="s">
        <v>752</v>
      </c>
      <c r="C2" s="85" t="s">
        <v>753</v>
      </c>
      <c r="D2" s="86" t="s">
        <v>754</v>
      </c>
      <c r="E2" s="34"/>
    </row>
    <row r="3" spans="1:10" outlineLevel="2">
      <c r="A3" s="32">
        <v>34</v>
      </c>
      <c r="B3" s="33" t="s">
        <v>152</v>
      </c>
      <c r="C3" s="33" t="s">
        <v>291</v>
      </c>
      <c r="D3" s="22" t="s">
        <v>176</v>
      </c>
      <c r="E3" s="32" t="s">
        <v>151</v>
      </c>
      <c r="F3" s="47" t="str">
        <f>D3&amp;"-"&amp;E3</f>
        <v>R1-loopback</v>
      </c>
      <c r="G3" s="47" t="str">
        <f>B3</f>
        <v>172.31.127.1</v>
      </c>
      <c r="H3" s="47" t="str">
        <f>C3</f>
        <v>2019:100::1</v>
      </c>
      <c r="I3" s="47" t="str">
        <f>D3&amp;" loopback."&amp;"(zone "&amp;A3&amp;")"</f>
        <v>R1 loopback.(zone 34)</v>
      </c>
    </row>
    <row r="4" spans="1:10" outlineLevel="2">
      <c r="A4" s="32">
        <v>33.340000000000003</v>
      </c>
      <c r="B4" s="33" t="s">
        <v>153</v>
      </c>
      <c r="C4" s="33" t="s">
        <v>292</v>
      </c>
      <c r="D4" s="22" t="s">
        <v>184</v>
      </c>
      <c r="E4" s="32" t="s">
        <v>151</v>
      </c>
      <c r="F4" s="47" t="str">
        <f t="shared" ref="F4:F26" si="0">D4&amp;"-"&amp;E4</f>
        <v>R2-loopback</v>
      </c>
      <c r="G4" s="47" t="str">
        <f t="shared" ref="G4:G26" si="1">B4</f>
        <v>172.31.127.2</v>
      </c>
      <c r="H4" s="47" t="str">
        <f t="shared" ref="H4:H26" si="2">C4</f>
        <v>2019:100::2</v>
      </c>
      <c r="I4" s="47" t="str">
        <f t="shared" ref="I4:I26" si="3">D4&amp;" loopback."&amp;"(zone "&amp;A4&amp;")"</f>
        <v>R2 loopback.(zone 33,34)</v>
      </c>
    </row>
    <row r="5" spans="1:10" outlineLevel="2">
      <c r="A5" s="32">
        <v>34.35</v>
      </c>
      <c r="B5" s="33" t="s">
        <v>154</v>
      </c>
      <c r="C5" s="33" t="s">
        <v>293</v>
      </c>
      <c r="D5" s="22" t="s">
        <v>185</v>
      </c>
      <c r="E5" s="32" t="s">
        <v>151</v>
      </c>
      <c r="F5" s="47" t="str">
        <f t="shared" si="0"/>
        <v>R3-loopback</v>
      </c>
      <c r="G5" s="47" t="str">
        <f t="shared" si="1"/>
        <v>172.31.127.3</v>
      </c>
      <c r="H5" s="47" t="str">
        <f t="shared" si="2"/>
        <v>2019:100::3</v>
      </c>
      <c r="I5" s="47" t="str">
        <f t="shared" si="3"/>
        <v>R3 loopback.(zone 34,35)</v>
      </c>
    </row>
    <row r="6" spans="1:10" outlineLevel="2">
      <c r="A6" s="32">
        <v>34</v>
      </c>
      <c r="B6" s="33" t="s">
        <v>155</v>
      </c>
      <c r="C6" s="33" t="s">
        <v>294</v>
      </c>
      <c r="D6" s="22" t="s">
        <v>177</v>
      </c>
      <c r="E6" s="32" t="s">
        <v>151</v>
      </c>
      <c r="F6" s="47" t="str">
        <f t="shared" si="0"/>
        <v>R4-loopback</v>
      </c>
      <c r="G6" s="47" t="str">
        <f t="shared" si="1"/>
        <v>172.31.127.4</v>
      </c>
      <c r="H6" s="47" t="str">
        <f t="shared" si="2"/>
        <v>2019:100::4</v>
      </c>
      <c r="I6" s="47" t="str">
        <f t="shared" si="3"/>
        <v>R4 loopback.(zone 34)</v>
      </c>
    </row>
    <row r="7" spans="1:10" outlineLevel="2">
      <c r="A7" s="32">
        <v>4</v>
      </c>
      <c r="B7" s="33" t="s">
        <v>156</v>
      </c>
      <c r="C7" s="33" t="s">
        <v>295</v>
      </c>
      <c r="D7" s="22" t="s">
        <v>0</v>
      </c>
      <c r="E7" s="32" t="s">
        <v>151</v>
      </c>
      <c r="F7" s="47" t="str">
        <f t="shared" si="0"/>
        <v>R5-loopback</v>
      </c>
      <c r="G7" s="47" t="str">
        <f t="shared" si="1"/>
        <v>172.31.127.5</v>
      </c>
      <c r="H7" s="47" t="str">
        <f t="shared" si="2"/>
        <v>2019:100::5</v>
      </c>
      <c r="I7" s="47" t="str">
        <f t="shared" si="3"/>
        <v>R5 loopback.(zone 4)</v>
      </c>
    </row>
    <row r="8" spans="1:10" outlineLevel="2">
      <c r="A8" s="32">
        <v>4</v>
      </c>
      <c r="B8" s="33" t="s">
        <v>157</v>
      </c>
      <c r="C8" s="33" t="s">
        <v>296</v>
      </c>
      <c r="D8" s="22" t="s">
        <v>1</v>
      </c>
      <c r="E8" s="32" t="s">
        <v>151</v>
      </c>
      <c r="F8" s="47" t="str">
        <f t="shared" si="0"/>
        <v>R6-loopback</v>
      </c>
      <c r="G8" s="47" t="str">
        <f t="shared" si="1"/>
        <v>172.31.127.6</v>
      </c>
      <c r="H8" s="47" t="str">
        <f t="shared" si="2"/>
        <v>2019:100::6</v>
      </c>
      <c r="I8" s="47" t="str">
        <f t="shared" si="3"/>
        <v>R6 loopback.(zone 4)</v>
      </c>
    </row>
    <row r="9" spans="1:10" outlineLevel="2">
      <c r="A9" s="32">
        <v>4</v>
      </c>
      <c r="B9" s="33" t="s">
        <v>158</v>
      </c>
      <c r="C9" s="33" t="s">
        <v>297</v>
      </c>
      <c r="D9" s="22" t="s">
        <v>2</v>
      </c>
      <c r="E9" s="32" t="s">
        <v>151</v>
      </c>
      <c r="F9" s="47" t="str">
        <f t="shared" si="0"/>
        <v>R7-loopback</v>
      </c>
      <c r="G9" s="47" t="str">
        <f t="shared" si="1"/>
        <v>172.31.127.7</v>
      </c>
      <c r="H9" s="47" t="str">
        <f t="shared" si="2"/>
        <v>2019:100::7</v>
      </c>
      <c r="I9" s="47" t="str">
        <f t="shared" si="3"/>
        <v>R7 loopback.(zone 4)</v>
      </c>
    </row>
    <row r="10" spans="1:10" outlineLevel="2">
      <c r="A10" s="32">
        <v>35</v>
      </c>
      <c r="B10" s="33" t="s">
        <v>159</v>
      </c>
      <c r="C10" s="33" t="s">
        <v>298</v>
      </c>
      <c r="D10" s="22" t="s">
        <v>178</v>
      </c>
      <c r="E10" s="32" t="s">
        <v>151</v>
      </c>
      <c r="F10" s="47" t="str">
        <f t="shared" si="0"/>
        <v>R8-loopback</v>
      </c>
      <c r="G10" s="47" t="str">
        <f t="shared" si="1"/>
        <v>172.31.127.8</v>
      </c>
      <c r="H10" s="47" t="str">
        <f t="shared" si="2"/>
        <v>2019:100::8</v>
      </c>
      <c r="I10" s="47" t="str">
        <f t="shared" si="3"/>
        <v>R8 loopback.(zone 35)</v>
      </c>
    </row>
    <row r="11" spans="1:10" outlineLevel="2">
      <c r="A11" s="32">
        <v>5</v>
      </c>
      <c r="B11" s="33" t="s">
        <v>160</v>
      </c>
      <c r="C11" s="33" t="s">
        <v>299</v>
      </c>
      <c r="D11" s="22" t="s">
        <v>120</v>
      </c>
      <c r="E11" s="32" t="s">
        <v>151</v>
      </c>
      <c r="F11" s="47" t="str">
        <f t="shared" si="0"/>
        <v>R9-loopback</v>
      </c>
      <c r="G11" s="47" t="str">
        <f t="shared" si="1"/>
        <v>172.31.127.9</v>
      </c>
      <c r="H11" s="47" t="str">
        <f t="shared" si="2"/>
        <v>2019:100::9</v>
      </c>
      <c r="I11" s="47" t="str">
        <f t="shared" si="3"/>
        <v>R9 loopback.(zone 5)</v>
      </c>
    </row>
    <row r="12" spans="1:10" outlineLevel="2">
      <c r="A12" s="32">
        <v>5</v>
      </c>
      <c r="B12" s="33" t="s">
        <v>161</v>
      </c>
      <c r="C12" s="33" t="s">
        <v>300</v>
      </c>
      <c r="D12" s="22" t="s">
        <v>121</v>
      </c>
      <c r="E12" s="32" t="s">
        <v>151</v>
      </c>
      <c r="F12" s="47" t="str">
        <f t="shared" si="0"/>
        <v>R10-loopback</v>
      </c>
      <c r="G12" s="47" t="str">
        <f t="shared" si="1"/>
        <v>172.31.127.10</v>
      </c>
      <c r="H12" s="47" t="str">
        <f t="shared" si="2"/>
        <v>2019:100::10</v>
      </c>
      <c r="I12" s="47" t="str">
        <f t="shared" si="3"/>
        <v>R10 loopback.(zone 5)</v>
      </c>
    </row>
    <row r="13" spans="1:10" outlineLevel="2">
      <c r="A13" s="32">
        <v>5</v>
      </c>
      <c r="B13" s="33" t="s">
        <v>162</v>
      </c>
      <c r="C13" s="33" t="s">
        <v>301</v>
      </c>
      <c r="D13" s="22" t="s">
        <v>126</v>
      </c>
      <c r="E13" s="32" t="s">
        <v>151</v>
      </c>
      <c r="F13" s="47" t="str">
        <f t="shared" si="0"/>
        <v>R11-loopback</v>
      </c>
      <c r="G13" s="47" t="str">
        <f t="shared" si="1"/>
        <v>172.31.127.11</v>
      </c>
      <c r="H13" s="47" t="str">
        <f t="shared" si="2"/>
        <v>2019:100::11</v>
      </c>
      <c r="I13" s="47" t="str">
        <f t="shared" si="3"/>
        <v>R11 loopback.(zone 5)</v>
      </c>
    </row>
    <row r="14" spans="1:10" outlineLevel="2">
      <c r="A14" s="32">
        <v>5</v>
      </c>
      <c r="B14" s="33" t="s">
        <v>163</v>
      </c>
      <c r="C14" s="33" t="s">
        <v>302</v>
      </c>
      <c r="D14" s="22" t="s">
        <v>133</v>
      </c>
      <c r="E14" s="32" t="s">
        <v>151</v>
      </c>
      <c r="F14" s="47" t="str">
        <f t="shared" si="0"/>
        <v>R12-loopback</v>
      </c>
      <c r="G14" s="47" t="str">
        <f t="shared" si="1"/>
        <v>172.31.127.12</v>
      </c>
      <c r="H14" s="47" t="str">
        <f t="shared" si="2"/>
        <v>2019:100::12</v>
      </c>
      <c r="I14" s="47" t="str">
        <f t="shared" si="3"/>
        <v>R12 loopback.(zone 5)</v>
      </c>
    </row>
    <row r="15" spans="1:10" outlineLevel="2">
      <c r="A15" s="32">
        <v>2</v>
      </c>
      <c r="B15" s="33" t="s">
        <v>164</v>
      </c>
      <c r="C15" s="33" t="s">
        <v>303</v>
      </c>
      <c r="D15" s="22" t="s">
        <v>86</v>
      </c>
      <c r="E15" s="32" t="s">
        <v>151</v>
      </c>
      <c r="F15" s="47" t="str">
        <f t="shared" si="0"/>
        <v>R13-loopback</v>
      </c>
      <c r="G15" s="47" t="str">
        <f t="shared" si="1"/>
        <v>172.31.127.13</v>
      </c>
      <c r="H15" s="47" t="str">
        <f t="shared" si="2"/>
        <v>2019:100::13</v>
      </c>
      <c r="I15" s="47" t="str">
        <f t="shared" si="3"/>
        <v>R13 loopback.(zone 2)</v>
      </c>
    </row>
    <row r="16" spans="1:10" outlineLevel="2">
      <c r="A16" s="32">
        <v>35</v>
      </c>
      <c r="B16" s="33" t="s">
        <v>165</v>
      </c>
      <c r="C16" s="33" t="s">
        <v>304</v>
      </c>
      <c r="D16" s="22" t="s">
        <v>179</v>
      </c>
      <c r="E16" s="32" t="s">
        <v>151</v>
      </c>
      <c r="F16" s="47" t="str">
        <f t="shared" si="0"/>
        <v>R14-loopback</v>
      </c>
      <c r="G16" s="47" t="str">
        <f t="shared" si="1"/>
        <v>172.31.127.14</v>
      </c>
      <c r="H16" s="47" t="str">
        <f t="shared" si="2"/>
        <v>2019:100::14</v>
      </c>
      <c r="I16" s="47" t="str">
        <f t="shared" si="3"/>
        <v>R14 loopback.(zone 35)</v>
      </c>
    </row>
    <row r="17" spans="1:10" outlineLevel="2">
      <c r="A17" s="32">
        <v>2</v>
      </c>
      <c r="B17" s="33" t="s">
        <v>166</v>
      </c>
      <c r="C17" s="33" t="s">
        <v>305</v>
      </c>
      <c r="D17" s="22" t="s">
        <v>87</v>
      </c>
      <c r="E17" s="32" t="s">
        <v>151</v>
      </c>
      <c r="F17" s="47" t="str">
        <f t="shared" si="0"/>
        <v>R15-loopback</v>
      </c>
      <c r="G17" s="47" t="str">
        <f t="shared" si="1"/>
        <v>172.31.127.15</v>
      </c>
      <c r="H17" s="47" t="str">
        <f t="shared" si="2"/>
        <v>2019:100::15</v>
      </c>
      <c r="I17" s="47" t="str">
        <f t="shared" si="3"/>
        <v>R15 loopback.(zone 2)</v>
      </c>
    </row>
    <row r="18" spans="1:10" outlineLevel="2">
      <c r="A18" s="32">
        <v>2</v>
      </c>
      <c r="B18" s="33" t="s">
        <v>167</v>
      </c>
      <c r="C18" s="33" t="s">
        <v>306</v>
      </c>
      <c r="D18" s="22" t="s">
        <v>95</v>
      </c>
      <c r="E18" s="32" t="s">
        <v>151</v>
      </c>
      <c r="F18" s="47" t="str">
        <f t="shared" si="0"/>
        <v>R16-loopback</v>
      </c>
      <c r="G18" s="47" t="str">
        <f t="shared" si="1"/>
        <v>172.31.127.16</v>
      </c>
      <c r="H18" s="47" t="str">
        <f t="shared" si="2"/>
        <v>2019:100::16</v>
      </c>
      <c r="I18" s="47" t="str">
        <f t="shared" si="3"/>
        <v>R16 loopback.(zone 2)</v>
      </c>
    </row>
    <row r="19" spans="1:10" outlineLevel="2">
      <c r="A19" s="32">
        <v>1</v>
      </c>
      <c r="B19" s="33" t="s">
        <v>168</v>
      </c>
      <c r="C19" s="33" t="s">
        <v>307</v>
      </c>
      <c r="D19" s="22" t="s">
        <v>50</v>
      </c>
      <c r="E19" s="32" t="s">
        <v>151</v>
      </c>
      <c r="F19" s="47" t="str">
        <f t="shared" si="0"/>
        <v>R17-loopback</v>
      </c>
      <c r="G19" s="47" t="str">
        <f t="shared" si="1"/>
        <v>172.31.127.17</v>
      </c>
      <c r="H19" s="47" t="str">
        <f t="shared" si="2"/>
        <v>2019:100::17</v>
      </c>
      <c r="I19" s="47" t="str">
        <f t="shared" si="3"/>
        <v>R17 loopback.(zone 1)</v>
      </c>
    </row>
    <row r="20" spans="1:10" outlineLevel="2">
      <c r="A20" s="32">
        <v>1</v>
      </c>
      <c r="B20" s="33" t="s">
        <v>169</v>
      </c>
      <c r="C20" s="33" t="s">
        <v>308</v>
      </c>
      <c r="D20" s="22" t="s">
        <v>51</v>
      </c>
      <c r="E20" s="32" t="s">
        <v>151</v>
      </c>
      <c r="F20" s="47" t="str">
        <f t="shared" si="0"/>
        <v>R18-loopback</v>
      </c>
      <c r="G20" s="47" t="str">
        <f t="shared" si="1"/>
        <v>172.31.127.18</v>
      </c>
      <c r="H20" s="47" t="str">
        <f t="shared" si="2"/>
        <v>2019:100::18</v>
      </c>
      <c r="I20" s="47" t="str">
        <f t="shared" si="3"/>
        <v>R18 loopback.(zone 1)</v>
      </c>
    </row>
    <row r="21" spans="1:10" outlineLevel="2">
      <c r="A21" s="32">
        <v>1</v>
      </c>
      <c r="B21" s="33" t="s">
        <v>170</v>
      </c>
      <c r="C21" s="33" t="s">
        <v>309</v>
      </c>
      <c r="D21" s="22" t="s">
        <v>55</v>
      </c>
      <c r="E21" s="32" t="s">
        <v>151</v>
      </c>
      <c r="F21" s="47" t="str">
        <f t="shared" si="0"/>
        <v>R19-loopback</v>
      </c>
      <c r="G21" s="47" t="str">
        <f t="shared" si="1"/>
        <v>172.31.127.19</v>
      </c>
      <c r="H21" s="47" t="str">
        <f t="shared" si="2"/>
        <v>2019:100::19</v>
      </c>
      <c r="I21" s="47" t="str">
        <f t="shared" si="3"/>
        <v>R19 loopback.(zone 1)</v>
      </c>
    </row>
    <row r="22" spans="1:10" outlineLevel="2">
      <c r="A22" s="32">
        <v>1</v>
      </c>
      <c r="B22" s="33" t="s">
        <v>171</v>
      </c>
      <c r="C22" s="33" t="s">
        <v>310</v>
      </c>
      <c r="D22" s="22" t="s">
        <v>58</v>
      </c>
      <c r="E22" s="32" t="s">
        <v>151</v>
      </c>
      <c r="F22" s="47" t="str">
        <f t="shared" si="0"/>
        <v>R20-loopback</v>
      </c>
      <c r="G22" s="47" t="str">
        <f t="shared" si="1"/>
        <v>172.31.127.20</v>
      </c>
      <c r="H22" s="47" t="str">
        <f t="shared" si="2"/>
        <v>2019:100::20</v>
      </c>
      <c r="I22" s="47" t="str">
        <f t="shared" si="3"/>
        <v>R20 loopback.(zone 1)</v>
      </c>
    </row>
    <row r="23" spans="1:10" outlineLevel="2">
      <c r="A23" s="43"/>
      <c r="B23" s="44" t="s">
        <v>172</v>
      </c>
      <c r="C23" s="44" t="s">
        <v>311</v>
      </c>
      <c r="D23" s="45" t="s">
        <v>180</v>
      </c>
      <c r="E23" s="43" t="s">
        <v>151</v>
      </c>
      <c r="F23" s="47" t="str">
        <f t="shared" si="0"/>
        <v>R21-loopback</v>
      </c>
      <c r="G23" s="47" t="str">
        <f t="shared" si="1"/>
        <v>172.31.127.21</v>
      </c>
      <c r="H23" s="47" t="str">
        <f t="shared" si="2"/>
        <v>2019:100::21</v>
      </c>
      <c r="I23" s="47" t="str">
        <f t="shared" si="3"/>
        <v>R21 loopback.(zone )</v>
      </c>
    </row>
    <row r="24" spans="1:10" outlineLevel="2">
      <c r="A24" s="32">
        <v>32</v>
      </c>
      <c r="B24" s="33" t="s">
        <v>173</v>
      </c>
      <c r="C24" s="33" t="s">
        <v>312</v>
      </c>
      <c r="D24" s="22" t="s">
        <v>181</v>
      </c>
      <c r="E24" s="32" t="s">
        <v>151</v>
      </c>
      <c r="F24" s="47" t="str">
        <f t="shared" si="0"/>
        <v>R22-loopback</v>
      </c>
      <c r="G24" s="47" t="str">
        <f t="shared" si="1"/>
        <v>172.31.127.22</v>
      </c>
      <c r="H24" s="47" t="str">
        <f t="shared" si="2"/>
        <v>2019:100::22</v>
      </c>
      <c r="I24" s="47" t="str">
        <f t="shared" si="3"/>
        <v>R22 loopback.(zone 32)</v>
      </c>
    </row>
    <row r="25" spans="1:10" outlineLevel="2">
      <c r="A25" s="32">
        <v>32</v>
      </c>
      <c r="B25" s="33" t="s">
        <v>174</v>
      </c>
      <c r="C25" s="33" t="s">
        <v>313</v>
      </c>
      <c r="D25" s="22" t="s">
        <v>182</v>
      </c>
      <c r="E25" s="32" t="s">
        <v>151</v>
      </c>
      <c r="F25" s="47" t="str">
        <f t="shared" si="0"/>
        <v>R23-loopback</v>
      </c>
      <c r="G25" s="47" t="str">
        <f t="shared" si="1"/>
        <v>172.31.127.23</v>
      </c>
      <c r="H25" s="47" t="str">
        <f t="shared" si="2"/>
        <v>2019:100::23</v>
      </c>
      <c r="I25" s="47" t="str">
        <f t="shared" si="3"/>
        <v>R23 loopback.(zone 32)</v>
      </c>
    </row>
    <row r="26" spans="1:10" outlineLevel="2">
      <c r="A26" s="32">
        <v>32.33</v>
      </c>
      <c r="B26" s="33" t="s">
        <v>175</v>
      </c>
      <c r="C26" s="33" t="s">
        <v>314</v>
      </c>
      <c r="D26" s="22" t="s">
        <v>183</v>
      </c>
      <c r="E26" s="32" t="s">
        <v>151</v>
      </c>
      <c r="F26" s="47" t="str">
        <f t="shared" si="0"/>
        <v>R24-loopback</v>
      </c>
      <c r="G26" s="47" t="str">
        <f t="shared" si="1"/>
        <v>172.31.127.24</v>
      </c>
      <c r="H26" s="47" t="str">
        <f t="shared" si="2"/>
        <v>2019:100::24</v>
      </c>
      <c r="I26" s="47" t="str">
        <f t="shared" si="3"/>
        <v>R24 loopback.(zone 32,33)</v>
      </c>
    </row>
    <row r="27" spans="1:10" s="26" customFormat="1" collapsed="1">
      <c r="A27" s="24"/>
      <c r="B27" s="25" t="s">
        <v>194</v>
      </c>
      <c r="C27" s="25" t="s">
        <v>315</v>
      </c>
      <c r="D27" s="25" t="s">
        <v>186</v>
      </c>
      <c r="E27" s="24"/>
      <c r="F27" s="48"/>
      <c r="G27" s="48"/>
      <c r="H27" s="48"/>
      <c r="I27" s="48"/>
      <c r="J27" s="48"/>
    </row>
    <row r="28" spans="1:10" s="27" customFormat="1" hidden="1" outlineLevel="1">
      <c r="A28" s="35" t="s">
        <v>339</v>
      </c>
      <c r="B28" s="36" t="s">
        <v>340</v>
      </c>
      <c r="C28" s="36" t="s">
        <v>341</v>
      </c>
      <c r="D28" s="36" t="s">
        <v>187</v>
      </c>
      <c r="E28" s="36" t="s">
        <v>342</v>
      </c>
      <c r="F28" s="49"/>
      <c r="G28" s="49"/>
      <c r="H28" s="49"/>
      <c r="I28" s="49"/>
      <c r="J28" s="49">
        <v>0</v>
      </c>
    </row>
    <row r="29" spans="1:10" hidden="1" outlineLevel="2">
      <c r="A29" s="32">
        <v>34</v>
      </c>
      <c r="B29" s="20" t="s">
        <v>343</v>
      </c>
      <c r="C29" s="20" t="s">
        <v>344</v>
      </c>
      <c r="D29" s="20" t="s">
        <v>176</v>
      </c>
      <c r="E29" s="22" t="s">
        <v>14</v>
      </c>
      <c r="F29" s="47" t="str">
        <f>D29&amp;"-"&amp;E29</f>
        <v>R1-e0/0</v>
      </c>
      <c r="G29" s="47" t="str">
        <f>B29</f>
        <v>172.17.119.1</v>
      </c>
      <c r="H29" s="47" t="str">
        <f>C29</f>
        <v>2019:feed:0:119::1</v>
      </c>
      <c r="I29" s="47" t="str">
        <f ca="1">"link to " &amp;OFFSET($D29,J29,0)&amp;".(zone " &amp; A29 &amp;"-"&amp; OFFSET($D29,J29,-3)&amp;")"</f>
        <v>link to R19.(zone 34-1)</v>
      </c>
      <c r="J29" s="47">
        <v>1</v>
      </c>
    </row>
    <row r="30" spans="1:10" hidden="1" outlineLevel="2">
      <c r="A30" s="32">
        <v>1</v>
      </c>
      <c r="B30" s="20" t="s">
        <v>345</v>
      </c>
      <c r="C30" s="20" t="s">
        <v>346</v>
      </c>
      <c r="D30" s="20" t="s">
        <v>55</v>
      </c>
      <c r="E30" s="22" t="s">
        <v>14</v>
      </c>
      <c r="F30" s="47" t="str">
        <f>D30&amp;"-"&amp;E30</f>
        <v>R19-e0/0</v>
      </c>
      <c r="G30" s="47" t="str">
        <f>B30</f>
        <v>172.17.119.19</v>
      </c>
      <c r="H30" s="47" t="str">
        <f>C30</f>
        <v>2019:feed:0:119::19</v>
      </c>
      <c r="I30" s="47" t="str">
        <f ca="1">"link to " &amp;OFFSET($D30,J30,0)&amp;".(zone " &amp; A30 &amp;"-"&amp; OFFSET($D30,J30,-3)&amp;")"</f>
        <v>link to R1.(zone 1-34)</v>
      </c>
      <c r="J30" s="49">
        <v>-1</v>
      </c>
    </row>
    <row r="31" spans="1:10" s="27" customFormat="1" hidden="1" outlineLevel="1">
      <c r="A31" s="35" t="s">
        <v>316</v>
      </c>
      <c r="B31" s="36" t="s">
        <v>347</v>
      </c>
      <c r="C31" s="36" t="s">
        <v>348</v>
      </c>
      <c r="D31" s="36" t="s">
        <v>188</v>
      </c>
      <c r="E31" s="36" t="s">
        <v>195</v>
      </c>
      <c r="F31" s="49"/>
      <c r="G31" s="49"/>
      <c r="H31" s="49"/>
      <c r="I31" s="49"/>
      <c r="J31" s="49">
        <v>0</v>
      </c>
    </row>
    <row r="32" spans="1:10" hidden="1" outlineLevel="2">
      <c r="A32" s="32">
        <v>2</v>
      </c>
      <c r="B32" s="20" t="s">
        <v>349</v>
      </c>
      <c r="C32" s="20" t="s">
        <v>363</v>
      </c>
      <c r="D32" s="20" t="s">
        <v>86</v>
      </c>
      <c r="E32" s="22" t="s">
        <v>14</v>
      </c>
      <c r="F32" s="47" t="str">
        <f>D32&amp;"-"&amp;E32</f>
        <v>R13-e0/0</v>
      </c>
      <c r="G32" s="47" t="str">
        <f>B32</f>
        <v>172.17.130.13</v>
      </c>
      <c r="H32" s="47" t="str">
        <f>C32</f>
        <v>2019:feed:0:1320::13</v>
      </c>
      <c r="I32" s="47" t="str">
        <f ca="1">"link to " &amp;OFFSET($D32,J32,0)&amp;".(zone " &amp; A32 &amp;"-"&amp; OFFSET($D32,J32,-3)&amp;")"</f>
        <v>link to R20.(zone 2-1)</v>
      </c>
      <c r="J32" s="47">
        <v>1</v>
      </c>
    </row>
    <row r="33" spans="1:10" hidden="1" outlineLevel="2">
      <c r="A33" s="32">
        <v>1</v>
      </c>
      <c r="B33" s="20" t="s">
        <v>350</v>
      </c>
      <c r="C33" s="20" t="s">
        <v>364</v>
      </c>
      <c r="D33" s="20" t="s">
        <v>58</v>
      </c>
      <c r="E33" s="22" t="s">
        <v>14</v>
      </c>
      <c r="F33" s="47" t="str">
        <f>D33&amp;"-"&amp;E33</f>
        <v>R20-e0/0</v>
      </c>
      <c r="G33" s="47" t="str">
        <f>B33</f>
        <v>172.17.130.20</v>
      </c>
      <c r="H33" s="47" t="str">
        <f>C33</f>
        <v>2019:feed:0:1320::20</v>
      </c>
      <c r="I33" s="47" t="str">
        <f ca="1">"link to " &amp;OFFSET($D33,J33,0)&amp;".(zone " &amp; A33 &amp;"-"&amp; OFFSET($D33,J33,-3)&amp;")"</f>
        <v>link to R13.(zone 1-2)</v>
      </c>
      <c r="J33" s="49">
        <v>-1</v>
      </c>
    </row>
    <row r="34" spans="1:10" s="27" customFormat="1" hidden="1" outlineLevel="1">
      <c r="A34" s="35" t="s">
        <v>318</v>
      </c>
      <c r="B34" s="36" t="s">
        <v>351</v>
      </c>
      <c r="C34" s="36" t="s">
        <v>354</v>
      </c>
      <c r="D34" s="36" t="s">
        <v>189</v>
      </c>
      <c r="E34" s="36" t="s">
        <v>197</v>
      </c>
      <c r="F34" s="49"/>
      <c r="G34" s="49"/>
      <c r="H34" s="49"/>
      <c r="I34" s="49"/>
      <c r="J34" s="49">
        <v>0</v>
      </c>
    </row>
    <row r="35" spans="1:10" hidden="1" outlineLevel="2">
      <c r="A35" s="32">
        <v>5</v>
      </c>
      <c r="B35" s="20" t="s">
        <v>352</v>
      </c>
      <c r="C35" s="20" t="s">
        <v>355</v>
      </c>
      <c r="D35" s="20" t="s">
        <v>120</v>
      </c>
      <c r="E35" s="22" t="s">
        <v>14</v>
      </c>
      <c r="F35" s="47" t="str">
        <f>D35&amp;"-"&amp;E35</f>
        <v>R9-e0/0</v>
      </c>
      <c r="G35" s="47" t="str">
        <f>B35</f>
        <v>172.17.189.9</v>
      </c>
      <c r="H35" s="47" t="str">
        <f>C35</f>
        <v>2019:feed:0:189::9</v>
      </c>
      <c r="I35" s="47" t="str">
        <f ca="1">"link to " &amp;OFFSET($D35,J35,0)&amp;".(zone " &amp; A35 &amp;"-"&amp; OFFSET($D35,J35,-3)&amp;")"</f>
        <v>link to R18.(zone 5-1)</v>
      </c>
      <c r="J35" s="47">
        <v>1</v>
      </c>
    </row>
    <row r="36" spans="1:10" hidden="1" outlineLevel="2">
      <c r="A36" s="32">
        <v>1</v>
      </c>
      <c r="B36" s="20" t="s">
        <v>353</v>
      </c>
      <c r="C36" s="20" t="s">
        <v>356</v>
      </c>
      <c r="D36" s="20" t="s">
        <v>51</v>
      </c>
      <c r="E36" s="22" t="s">
        <v>14</v>
      </c>
      <c r="F36" s="47" t="str">
        <f>D36&amp;"-"&amp;E36</f>
        <v>R18-e0/0</v>
      </c>
      <c r="G36" s="47" t="str">
        <f>B36</f>
        <v>172.17.189.18</v>
      </c>
      <c r="H36" s="47" t="str">
        <f>C36</f>
        <v>2019:feed:0:189::18</v>
      </c>
      <c r="I36" s="47" t="str">
        <f ca="1">"link to " &amp;OFFSET($D36,J36,0)&amp;".(zone " &amp; A36 &amp;"-"&amp; OFFSET($D36,J36,-3)&amp;")"</f>
        <v>link to R9.(zone 1-5)</v>
      </c>
      <c r="J36" s="49">
        <v>-1</v>
      </c>
    </row>
    <row r="37" spans="1:10" s="27" customFormat="1" hidden="1" outlineLevel="1">
      <c r="A37" s="35" t="s">
        <v>317</v>
      </c>
      <c r="B37" s="36" t="s">
        <v>357</v>
      </c>
      <c r="C37" s="36" t="s">
        <v>358</v>
      </c>
      <c r="D37" s="36" t="s">
        <v>190</v>
      </c>
      <c r="E37" s="36" t="s">
        <v>196</v>
      </c>
      <c r="F37" s="49"/>
      <c r="G37" s="49"/>
      <c r="H37" s="49"/>
      <c r="I37" s="49"/>
      <c r="J37" s="49">
        <v>0</v>
      </c>
    </row>
    <row r="38" spans="1:10" hidden="1" outlineLevel="2">
      <c r="A38" s="32">
        <v>4</v>
      </c>
      <c r="B38" s="20" t="s">
        <v>359</v>
      </c>
      <c r="C38" s="20" t="s">
        <v>360</v>
      </c>
      <c r="D38" s="20" t="s">
        <v>0</v>
      </c>
      <c r="E38" s="22" t="s">
        <v>14</v>
      </c>
      <c r="F38" s="47" t="str">
        <f>D38&amp;"-"&amp;E38</f>
        <v>R5-e0/0</v>
      </c>
      <c r="G38" s="47" t="str">
        <f>B38</f>
        <v>172.17.175.5</v>
      </c>
      <c r="H38" s="47" t="str">
        <f>C38</f>
        <v>2019:feed:0:175::5</v>
      </c>
      <c r="I38" s="47" t="str">
        <f ca="1">"link to " &amp;OFFSET($D38,J38,0)&amp;".(zone " &amp; A38 &amp;"-"&amp; OFFSET($D38,J38,-3)&amp;")"</f>
        <v>link to R17.(zone 4-1)</v>
      </c>
      <c r="J38" s="47">
        <v>1</v>
      </c>
    </row>
    <row r="39" spans="1:10" hidden="1" outlineLevel="2">
      <c r="A39" s="32">
        <v>1</v>
      </c>
      <c r="B39" s="20" t="s">
        <v>361</v>
      </c>
      <c r="C39" s="20" t="s">
        <v>362</v>
      </c>
      <c r="D39" s="20" t="s">
        <v>50</v>
      </c>
      <c r="E39" s="22" t="s">
        <v>14</v>
      </c>
      <c r="F39" s="47" t="str">
        <f>D39&amp;"-"&amp;E39</f>
        <v>R17-e0/0</v>
      </c>
      <c r="G39" s="47" t="str">
        <f>B39</f>
        <v>172.17.175.17</v>
      </c>
      <c r="H39" s="47" t="str">
        <f>C39</f>
        <v>2019:feed:0:175::17</v>
      </c>
      <c r="I39" s="47" t="str">
        <f ca="1">"link to " &amp;OFFSET($D39,J39,0)&amp;".(zone " &amp; A39 &amp;"-"&amp; OFFSET($D39,J39,-3)&amp;")"</f>
        <v>link to R5.(zone 1-4)</v>
      </c>
      <c r="J39" s="49">
        <v>-1</v>
      </c>
    </row>
    <row r="40" spans="1:10" s="28" customFormat="1" collapsed="1">
      <c r="A40" s="37">
        <v>1</v>
      </c>
      <c r="B40" s="38" t="s">
        <v>43</v>
      </c>
      <c r="C40" s="38" t="s">
        <v>320</v>
      </c>
      <c r="D40" s="39" t="s">
        <v>73</v>
      </c>
      <c r="E40" s="37"/>
      <c r="F40" s="47"/>
      <c r="G40" s="47"/>
      <c r="H40" s="47"/>
      <c r="I40" s="47"/>
      <c r="J40" s="47"/>
    </row>
    <row r="41" spans="1:10" s="28" customFormat="1" hidden="1" outlineLevel="1">
      <c r="A41" s="30">
        <v>1</v>
      </c>
      <c r="B41" s="31" t="s">
        <v>47</v>
      </c>
      <c r="C41" s="31" t="s">
        <v>321</v>
      </c>
      <c r="D41" s="40" t="s">
        <v>44</v>
      </c>
      <c r="E41" s="30"/>
      <c r="F41" s="49"/>
      <c r="G41" s="49"/>
      <c r="H41" s="49"/>
      <c r="I41" s="49"/>
      <c r="J41" s="49">
        <v>0</v>
      </c>
    </row>
    <row r="42" spans="1:10" s="28" customFormat="1" hidden="1" outlineLevel="2">
      <c r="A42" s="32">
        <v>1</v>
      </c>
      <c r="B42" s="33" t="s">
        <v>48</v>
      </c>
      <c r="C42" s="33" t="s">
        <v>322</v>
      </c>
      <c r="D42" s="22" t="s">
        <v>50</v>
      </c>
      <c r="E42" s="32" t="s">
        <v>12</v>
      </c>
      <c r="F42" s="47" t="str">
        <f>D42&amp;"-"&amp;E42</f>
        <v>R17-e0/1</v>
      </c>
      <c r="G42" s="47" t="str">
        <f>B42</f>
        <v>10.1.178.17</v>
      </c>
      <c r="H42" s="47" t="str">
        <f>C42</f>
        <v>2019:b055:0:1718::17</v>
      </c>
      <c r="I42" s="47" t="str">
        <f ca="1">"link to " &amp;OFFSET($D42,J42,0)&amp;".(zone " &amp; A42 &amp;")"</f>
        <v>link to R18.(zone 1)</v>
      </c>
      <c r="J42" s="47">
        <v>1</v>
      </c>
    </row>
    <row r="43" spans="1:10" s="28" customFormat="1" hidden="1" outlineLevel="2">
      <c r="A43" s="32">
        <v>1</v>
      </c>
      <c r="B43" s="33" t="s">
        <v>49</v>
      </c>
      <c r="C43" s="33" t="s">
        <v>323</v>
      </c>
      <c r="D43" s="22" t="s">
        <v>51</v>
      </c>
      <c r="E43" s="32" t="s">
        <v>12</v>
      </c>
      <c r="F43" s="47" t="str">
        <f>D43&amp;"-"&amp;E43</f>
        <v>R18-e0/1</v>
      </c>
      <c r="G43" s="47" t="str">
        <f>B43</f>
        <v>10.1.178.18</v>
      </c>
      <c r="H43" s="47" t="str">
        <f>C43</f>
        <v>2019:b055:0:1718::18</v>
      </c>
      <c r="I43" s="47" t="str">
        <f ca="1">"link to " &amp;OFFSET($D43,J43,0)&amp;".(zone " &amp; A43 &amp;")"</f>
        <v>link to R17.(zone 1)</v>
      </c>
      <c r="J43" s="49">
        <v>-1</v>
      </c>
    </row>
    <row r="44" spans="1:10" s="28" customFormat="1" hidden="1" outlineLevel="1">
      <c r="A44" s="30">
        <v>1</v>
      </c>
      <c r="B44" s="31" t="s">
        <v>52</v>
      </c>
      <c r="C44" s="31" t="s">
        <v>324</v>
      </c>
      <c r="D44" s="40" t="s">
        <v>45</v>
      </c>
      <c r="E44" s="30"/>
      <c r="F44" s="49"/>
      <c r="G44" s="49"/>
      <c r="H44" s="49"/>
      <c r="I44" s="49"/>
      <c r="J44" s="49">
        <v>0</v>
      </c>
    </row>
    <row r="45" spans="1:10" s="28" customFormat="1" hidden="1" outlineLevel="2">
      <c r="A45" s="32">
        <v>1</v>
      </c>
      <c r="B45" s="33" t="s">
        <v>53</v>
      </c>
      <c r="C45" s="33" t="s">
        <v>325</v>
      </c>
      <c r="D45" s="22" t="s">
        <v>50</v>
      </c>
      <c r="E45" s="32" t="s">
        <v>13</v>
      </c>
      <c r="F45" s="47" t="str">
        <f>D45&amp;"-"&amp;E45</f>
        <v>R17-e0/2</v>
      </c>
      <c r="G45" s="47" t="str">
        <f>B45</f>
        <v>10.1.179.17</v>
      </c>
      <c r="H45" s="47" t="str">
        <f>C45</f>
        <v>2019:b055:0:1719::17</v>
      </c>
      <c r="I45" s="47" t="str">
        <f ca="1">"link to " &amp;OFFSET($D45,J45,0)&amp;".(zone " &amp; A45 &amp;")"</f>
        <v>link to R19.(zone 1)</v>
      </c>
      <c r="J45" s="47">
        <v>1</v>
      </c>
    </row>
    <row r="46" spans="1:10" s="28" customFormat="1" hidden="1" outlineLevel="2">
      <c r="A46" s="32">
        <v>1</v>
      </c>
      <c r="B46" s="33" t="s">
        <v>54</v>
      </c>
      <c r="C46" s="33" t="s">
        <v>326</v>
      </c>
      <c r="D46" s="22" t="s">
        <v>55</v>
      </c>
      <c r="E46" s="32" t="s">
        <v>13</v>
      </c>
      <c r="F46" s="47" t="str">
        <f>D46&amp;"-"&amp;E46</f>
        <v>R19-e0/2</v>
      </c>
      <c r="G46" s="47" t="str">
        <f>B46</f>
        <v>10.1.179.19</v>
      </c>
      <c r="H46" s="47" t="str">
        <f>C46</f>
        <v>2019:b055:0:1719::19</v>
      </c>
      <c r="I46" s="47" t="str">
        <f ca="1">"link to " &amp;OFFSET($D46,J46,0)&amp;".(zone " &amp; A46 &amp;")"</f>
        <v>link to R17.(zone 1)</v>
      </c>
      <c r="J46" s="49">
        <v>-1</v>
      </c>
    </row>
    <row r="47" spans="1:10" s="28" customFormat="1" hidden="1" outlineLevel="1">
      <c r="A47" s="30">
        <v>1</v>
      </c>
      <c r="B47" s="31" t="s">
        <v>57</v>
      </c>
      <c r="C47" s="31" t="s">
        <v>327</v>
      </c>
      <c r="D47" s="40" t="s">
        <v>56</v>
      </c>
      <c r="E47" s="30"/>
      <c r="F47" s="49"/>
      <c r="G47" s="49"/>
      <c r="H47" s="49"/>
      <c r="I47" s="49"/>
      <c r="J47" s="49">
        <v>0</v>
      </c>
    </row>
    <row r="48" spans="1:10" s="28" customFormat="1" hidden="1" outlineLevel="2">
      <c r="A48" s="32">
        <v>1</v>
      </c>
      <c r="B48" s="41" t="s">
        <v>365</v>
      </c>
      <c r="C48" s="33" t="s">
        <v>328</v>
      </c>
      <c r="D48" s="22" t="s">
        <v>50</v>
      </c>
      <c r="E48" s="32" t="s">
        <v>59</v>
      </c>
      <c r="F48" s="47" t="str">
        <f>D48&amp;"-"&amp;E48</f>
        <v>R17-e0/3</v>
      </c>
      <c r="G48" s="47" t="str">
        <f>B48</f>
        <v>10.1.170.17</v>
      </c>
      <c r="H48" s="47" t="str">
        <f>C48</f>
        <v>2019:b055:0:1720::17</v>
      </c>
      <c r="I48" s="47" t="str">
        <f ca="1">"link to " &amp;OFFSET($D48,J48,0)&amp;".(zone " &amp; A48 &amp;")"</f>
        <v>link to R20.(zone 1)</v>
      </c>
      <c r="J48" s="47">
        <v>1</v>
      </c>
    </row>
    <row r="49" spans="1:10" s="28" customFormat="1" hidden="1" outlineLevel="2">
      <c r="A49" s="32">
        <v>1</v>
      </c>
      <c r="B49" s="41" t="s">
        <v>366</v>
      </c>
      <c r="C49" s="33" t="s">
        <v>338</v>
      </c>
      <c r="D49" s="22" t="s">
        <v>58</v>
      </c>
      <c r="E49" s="32" t="s">
        <v>59</v>
      </c>
      <c r="F49" s="47" t="str">
        <f>D49&amp;"-"&amp;E49</f>
        <v>R20-e0/3</v>
      </c>
      <c r="G49" s="47" t="str">
        <f>B49</f>
        <v>10.1.170.20</v>
      </c>
      <c r="H49" s="47" t="str">
        <f>C49</f>
        <v>2019:b055:0:1720::20</v>
      </c>
      <c r="I49" s="47" t="str">
        <f ca="1">"link to " &amp;OFFSET($D49,J49,0)&amp;".(zone " &amp; A49 &amp;")"</f>
        <v>link to R17.(zone 1)</v>
      </c>
      <c r="J49" s="49">
        <v>-1</v>
      </c>
    </row>
    <row r="50" spans="1:10" s="28" customFormat="1" hidden="1" outlineLevel="1">
      <c r="A50" s="30">
        <v>1</v>
      </c>
      <c r="B50" s="31" t="s">
        <v>60</v>
      </c>
      <c r="C50" s="31" t="s">
        <v>329</v>
      </c>
      <c r="D50" s="40" t="s">
        <v>61</v>
      </c>
      <c r="E50" s="30"/>
      <c r="F50" s="49"/>
      <c r="G50" s="49"/>
      <c r="H50" s="49"/>
      <c r="I50" s="49"/>
      <c r="J50" s="49">
        <v>0</v>
      </c>
    </row>
    <row r="51" spans="1:10" s="28" customFormat="1" hidden="1" outlineLevel="2">
      <c r="A51" s="32">
        <v>1</v>
      </c>
      <c r="B51" s="33" t="s">
        <v>62</v>
      </c>
      <c r="C51" s="33" t="s">
        <v>330</v>
      </c>
      <c r="D51" s="22" t="s">
        <v>51</v>
      </c>
      <c r="E51" s="32" t="s">
        <v>59</v>
      </c>
      <c r="F51" s="47" t="str">
        <f>D51&amp;"-"&amp;E51</f>
        <v>R18-e0/3</v>
      </c>
      <c r="G51" s="47" t="str">
        <f>B51</f>
        <v>10.1.189.18</v>
      </c>
      <c r="H51" s="47" t="str">
        <f>C51</f>
        <v>2019:b055:0:1819::18</v>
      </c>
      <c r="I51" s="47" t="str">
        <f ca="1">"link to " &amp;OFFSET($D51,J51,0)&amp;".(zone " &amp; A51 &amp;")"</f>
        <v>link to R19.(zone 1)</v>
      </c>
      <c r="J51" s="47">
        <v>1</v>
      </c>
    </row>
    <row r="52" spans="1:10" s="28" customFormat="1" hidden="1" outlineLevel="2">
      <c r="A52" s="32">
        <v>1</v>
      </c>
      <c r="B52" s="33" t="s">
        <v>63</v>
      </c>
      <c r="C52" s="33" t="s">
        <v>331</v>
      </c>
      <c r="D52" s="22" t="s">
        <v>55</v>
      </c>
      <c r="E52" s="32" t="s">
        <v>59</v>
      </c>
      <c r="F52" s="47" t="str">
        <f>D52&amp;"-"&amp;E52</f>
        <v>R19-e0/3</v>
      </c>
      <c r="G52" s="47" t="str">
        <f>B52</f>
        <v>10.1.189.19</v>
      </c>
      <c r="H52" s="47" t="str">
        <f>C52</f>
        <v>2019:b055:0:1819::19</v>
      </c>
      <c r="I52" s="47" t="str">
        <f ca="1">"link to " &amp;OFFSET($D52,J52,0)&amp;".(zone " &amp; A52 &amp;")"</f>
        <v>link to R18.(zone 1)</v>
      </c>
      <c r="J52" s="49">
        <v>-1</v>
      </c>
    </row>
    <row r="53" spans="1:10" s="28" customFormat="1" hidden="1" outlineLevel="1">
      <c r="A53" s="30">
        <v>1</v>
      </c>
      <c r="B53" s="31" t="s">
        <v>65</v>
      </c>
      <c r="C53" s="31" t="s">
        <v>332</v>
      </c>
      <c r="D53" s="40" t="s">
        <v>64</v>
      </c>
      <c r="E53" s="30"/>
      <c r="F53" s="49"/>
      <c r="G53" s="49"/>
      <c r="H53" s="49"/>
      <c r="I53" s="49"/>
      <c r="J53" s="49">
        <v>0</v>
      </c>
    </row>
    <row r="54" spans="1:10" s="28" customFormat="1" hidden="1" outlineLevel="2">
      <c r="A54" s="32">
        <v>1</v>
      </c>
      <c r="B54" s="33" t="s">
        <v>66</v>
      </c>
      <c r="C54" s="33" t="s">
        <v>333</v>
      </c>
      <c r="D54" s="22" t="s">
        <v>51</v>
      </c>
      <c r="E54" s="32" t="s">
        <v>13</v>
      </c>
      <c r="F54" s="47" t="str">
        <f>D54&amp;"-"&amp;E54</f>
        <v>R18-e0/2</v>
      </c>
      <c r="G54" s="47" t="str">
        <f>B54</f>
        <v>10.1.180.18</v>
      </c>
      <c r="H54" s="47" t="str">
        <f>C54</f>
        <v>2019:b055:0:1820::18</v>
      </c>
      <c r="I54" s="47" t="str">
        <f ca="1">"link to " &amp;OFFSET($D54,J54,0)&amp;".(zone " &amp; A54 &amp;")"</f>
        <v>link to R20.(zone 1)</v>
      </c>
      <c r="J54" s="47">
        <v>1</v>
      </c>
    </row>
    <row r="55" spans="1:10" s="28" customFormat="1" hidden="1" outlineLevel="2">
      <c r="A55" s="32">
        <v>1</v>
      </c>
      <c r="B55" s="33" t="s">
        <v>67</v>
      </c>
      <c r="C55" s="33" t="s">
        <v>334</v>
      </c>
      <c r="D55" s="22" t="s">
        <v>58</v>
      </c>
      <c r="E55" s="32" t="s">
        <v>13</v>
      </c>
      <c r="F55" s="47" t="str">
        <f>D55&amp;"-"&amp;E55</f>
        <v>R20-e0/2</v>
      </c>
      <c r="G55" s="47" t="str">
        <f>B55</f>
        <v>10.1.180.20</v>
      </c>
      <c r="H55" s="47" t="str">
        <f>C55</f>
        <v>2019:b055:0:1820::20</v>
      </c>
      <c r="I55" s="47" t="str">
        <f ca="1">"link to " &amp;OFFSET($D55,J55,0)&amp;".(zone " &amp; A55 &amp;")"</f>
        <v>link to R18.(zone 1)</v>
      </c>
      <c r="J55" s="49">
        <v>-1</v>
      </c>
    </row>
    <row r="56" spans="1:10" s="28" customFormat="1" hidden="1" outlineLevel="1">
      <c r="A56" s="30">
        <v>1</v>
      </c>
      <c r="B56" s="31" t="s">
        <v>68</v>
      </c>
      <c r="C56" s="31" t="s">
        <v>335</v>
      </c>
      <c r="D56" s="40" t="s">
        <v>46</v>
      </c>
      <c r="E56" s="30"/>
      <c r="F56" s="49"/>
      <c r="G56" s="49"/>
      <c r="H56" s="49"/>
      <c r="I56" s="49"/>
      <c r="J56" s="49">
        <v>0</v>
      </c>
    </row>
    <row r="57" spans="1:10" s="28" customFormat="1" hidden="1" outlineLevel="2">
      <c r="A57" s="32">
        <v>1</v>
      </c>
      <c r="B57" s="33" t="s">
        <v>69</v>
      </c>
      <c r="C57" s="33" t="s">
        <v>336</v>
      </c>
      <c r="D57" s="22" t="s">
        <v>55</v>
      </c>
      <c r="E57" s="32" t="s">
        <v>12</v>
      </c>
      <c r="F57" s="47" t="str">
        <f>D57&amp;"-"&amp;E57</f>
        <v>R19-e0/1</v>
      </c>
      <c r="G57" s="47" t="str">
        <f>B57</f>
        <v>10.1.190.19</v>
      </c>
      <c r="H57" s="47" t="str">
        <f>C57</f>
        <v>2019:b055:0:1920::19</v>
      </c>
      <c r="I57" s="47" t="str">
        <f ca="1">"link to " &amp;OFFSET($D57,J57,0)&amp;".(zone " &amp; A57 &amp;")"</f>
        <v>link to R20.(zone 1)</v>
      </c>
      <c r="J57" s="47">
        <v>1</v>
      </c>
    </row>
    <row r="58" spans="1:10" s="28" customFormat="1" hidden="1" outlineLevel="2">
      <c r="A58" s="32">
        <v>1</v>
      </c>
      <c r="B58" s="33" t="s">
        <v>70</v>
      </c>
      <c r="C58" s="33" t="s">
        <v>337</v>
      </c>
      <c r="D58" s="22" t="s">
        <v>58</v>
      </c>
      <c r="E58" s="32" t="s">
        <v>12</v>
      </c>
      <c r="F58" s="47" t="str">
        <f>D58&amp;"-"&amp;E58</f>
        <v>R20-e0/1</v>
      </c>
      <c r="G58" s="47" t="str">
        <f>B58</f>
        <v>10.1.190.20</v>
      </c>
      <c r="H58" s="47" t="str">
        <f>C58</f>
        <v>2019:b055:0:1920::20</v>
      </c>
      <c r="I58" s="47" t="str">
        <f ca="1">"link to " &amp;OFFSET($D58,J58,0)&amp;".(zone " &amp; A58 &amp;")"</f>
        <v>link to R19.(zone 1)</v>
      </c>
      <c r="J58" s="49">
        <v>-1</v>
      </c>
    </row>
    <row r="59" spans="1:10" s="28" customFormat="1" collapsed="1">
      <c r="A59" s="37">
        <v>2</v>
      </c>
      <c r="B59" s="38" t="str">
        <f>"10." &amp;A59&amp;".0.0/16"</f>
        <v>10.2.0.0/16</v>
      </c>
      <c r="C59" s="38" t="s">
        <v>83</v>
      </c>
      <c r="D59" s="39" t="s">
        <v>84</v>
      </c>
      <c r="E59" s="37"/>
      <c r="F59" s="47"/>
      <c r="G59" s="47"/>
      <c r="H59" s="47"/>
      <c r="I59" s="47"/>
      <c r="J59" s="47"/>
    </row>
    <row r="60" spans="1:10" s="28" customFormat="1" hidden="1" outlineLevel="1">
      <c r="A60" s="30">
        <v>2</v>
      </c>
      <c r="B60" s="31" t="s">
        <v>88</v>
      </c>
      <c r="C60" s="31" t="s">
        <v>91</v>
      </c>
      <c r="D60" s="40" t="s">
        <v>85</v>
      </c>
      <c r="E60" s="30"/>
      <c r="F60" s="49"/>
      <c r="G60" s="49"/>
      <c r="H60" s="49"/>
      <c r="I60" s="49"/>
      <c r="J60" s="49">
        <v>0</v>
      </c>
    </row>
    <row r="61" spans="1:10" s="28" customFormat="1" hidden="1" outlineLevel="2">
      <c r="A61" s="32">
        <v>2</v>
      </c>
      <c r="B61" s="33" t="s">
        <v>89</v>
      </c>
      <c r="C61" s="33" t="s">
        <v>93</v>
      </c>
      <c r="D61" s="22" t="s">
        <v>86</v>
      </c>
      <c r="E61" s="32" t="s">
        <v>13</v>
      </c>
      <c r="F61" s="47" t="str">
        <f>D61&amp;"-"&amp;E61</f>
        <v>R13-e0/2</v>
      </c>
      <c r="G61" s="47" t="str">
        <f>B61</f>
        <v>10.2.135.13</v>
      </c>
      <c r="H61" s="47" t="str">
        <f>C61</f>
        <v>2019:abba:0:1315::13</v>
      </c>
      <c r="I61" s="47" t="str">
        <f ca="1">"link to " &amp;OFFSET($D61,J61,0)&amp;".(zone " &amp; A61 &amp;")"</f>
        <v>link to R15.(zone 2)</v>
      </c>
      <c r="J61" s="47">
        <v>1</v>
      </c>
    </row>
    <row r="62" spans="1:10" s="28" customFormat="1" hidden="1" outlineLevel="2">
      <c r="A62" s="32">
        <v>2</v>
      </c>
      <c r="B62" s="33" t="s">
        <v>90</v>
      </c>
      <c r="C62" s="33" t="s">
        <v>92</v>
      </c>
      <c r="D62" s="22" t="s">
        <v>87</v>
      </c>
      <c r="E62" s="32" t="s">
        <v>13</v>
      </c>
      <c r="F62" s="47" t="str">
        <f>D62&amp;"-"&amp;E62</f>
        <v>R15-e0/2</v>
      </c>
      <c r="G62" s="47" t="str">
        <f>B62</f>
        <v>10.2.135.15</v>
      </c>
      <c r="H62" s="47" t="str">
        <f>C62</f>
        <v>2019:abba:0:1315::15</v>
      </c>
      <c r="I62" s="47" t="str">
        <f ca="1">"link to " &amp;OFFSET($D62,J62,0)&amp;".(zone " &amp; A62 &amp;")"</f>
        <v>link to R13.(zone 2)</v>
      </c>
      <c r="J62" s="49">
        <v>-1</v>
      </c>
    </row>
    <row r="63" spans="1:10" s="28" customFormat="1" hidden="1" outlineLevel="1">
      <c r="A63" s="30">
        <v>2</v>
      </c>
      <c r="B63" s="31" t="s">
        <v>100</v>
      </c>
      <c r="C63" s="31" t="s">
        <v>97</v>
      </c>
      <c r="D63" s="40" t="s">
        <v>94</v>
      </c>
      <c r="E63" s="30"/>
      <c r="F63" s="49"/>
      <c r="G63" s="49"/>
      <c r="H63" s="49"/>
      <c r="I63" s="49"/>
      <c r="J63" s="49">
        <v>0</v>
      </c>
    </row>
    <row r="64" spans="1:10" s="28" customFormat="1" hidden="1" outlineLevel="2">
      <c r="A64" s="32">
        <v>2</v>
      </c>
      <c r="B64" s="33" t="s">
        <v>101</v>
      </c>
      <c r="C64" s="33" t="s">
        <v>98</v>
      </c>
      <c r="D64" s="22" t="s">
        <v>86</v>
      </c>
      <c r="E64" s="32" t="s">
        <v>12</v>
      </c>
      <c r="F64" s="47" t="str">
        <f>D64&amp;"-"&amp;E64</f>
        <v>R13-e0/1</v>
      </c>
      <c r="G64" s="47" t="str">
        <f>B64</f>
        <v>10.2.136.13</v>
      </c>
      <c r="H64" s="47" t="str">
        <f>C64</f>
        <v>2019:abba:0:1316::13</v>
      </c>
      <c r="I64" s="47" t="str">
        <f ca="1">"link to " &amp;OFFSET($D64,J64,0)&amp;".(zone " &amp; A64 &amp;")"</f>
        <v>link to R16.(zone 2)</v>
      </c>
      <c r="J64" s="47">
        <v>1</v>
      </c>
    </row>
    <row r="65" spans="1:10" s="28" customFormat="1" hidden="1" outlineLevel="2">
      <c r="A65" s="32">
        <v>2</v>
      </c>
      <c r="B65" s="33" t="s">
        <v>102</v>
      </c>
      <c r="C65" s="33" t="s">
        <v>99</v>
      </c>
      <c r="D65" s="22" t="s">
        <v>95</v>
      </c>
      <c r="E65" s="32" t="s">
        <v>12</v>
      </c>
      <c r="F65" s="47" t="str">
        <f>D65&amp;"-"&amp;E65</f>
        <v>R16-e0/1</v>
      </c>
      <c r="G65" s="47" t="str">
        <f>B65</f>
        <v>10.2.136.16</v>
      </c>
      <c r="H65" s="47" t="str">
        <f>C65</f>
        <v>2019:abba:0:1316::16</v>
      </c>
      <c r="I65" s="47" t="str">
        <f ca="1">"link to " &amp;OFFSET($D65,J65,0)&amp;".(zone " &amp; A65 &amp;")"</f>
        <v>link to R13.(zone 2)</v>
      </c>
      <c r="J65" s="49">
        <v>-1</v>
      </c>
    </row>
    <row r="66" spans="1:10" s="28" customFormat="1" hidden="1" outlineLevel="1">
      <c r="A66" s="30">
        <v>2</v>
      </c>
      <c r="B66" s="31" t="s">
        <v>103</v>
      </c>
      <c r="C66" s="31" t="s">
        <v>106</v>
      </c>
      <c r="D66" s="40" t="s">
        <v>96</v>
      </c>
      <c r="E66" s="30"/>
      <c r="F66" s="49"/>
      <c r="G66" s="49"/>
      <c r="H66" s="49"/>
      <c r="I66" s="49"/>
      <c r="J66" s="49">
        <v>0</v>
      </c>
    </row>
    <row r="67" spans="1:10" s="28" customFormat="1" hidden="1" outlineLevel="2">
      <c r="A67" s="32">
        <v>2</v>
      </c>
      <c r="B67" s="33" t="s">
        <v>104</v>
      </c>
      <c r="C67" s="33" t="s">
        <v>107</v>
      </c>
      <c r="D67" s="22" t="s">
        <v>87</v>
      </c>
      <c r="E67" s="32" t="s">
        <v>14</v>
      </c>
      <c r="F67" s="47" t="str">
        <f>D67&amp;"-"&amp;E67</f>
        <v>R15-e0/0</v>
      </c>
      <c r="G67" s="47" t="str">
        <f>B67</f>
        <v>10.2.156.15</v>
      </c>
      <c r="H67" s="47" t="str">
        <f>C67</f>
        <v>2019:abba:0:1516::15</v>
      </c>
      <c r="I67" s="47" t="str">
        <f ca="1">"link to " &amp;OFFSET($D67,J67,0)&amp;".(zone " &amp; A67 &amp;")"</f>
        <v>link to R16.(zone 2)</v>
      </c>
      <c r="J67" s="47">
        <v>1</v>
      </c>
    </row>
    <row r="68" spans="1:10" s="28" customFormat="1" hidden="1" outlineLevel="2">
      <c r="A68" s="32">
        <v>2</v>
      </c>
      <c r="B68" s="33" t="s">
        <v>105</v>
      </c>
      <c r="C68" s="33" t="s">
        <v>108</v>
      </c>
      <c r="D68" s="22" t="s">
        <v>95</v>
      </c>
      <c r="E68" s="32" t="s">
        <v>14</v>
      </c>
      <c r="F68" s="47" t="str">
        <f>D68&amp;"-"&amp;E68</f>
        <v>R16-e0/0</v>
      </c>
      <c r="G68" s="47" t="str">
        <f>B68</f>
        <v>10.2.156.16</v>
      </c>
      <c r="H68" s="47" t="str">
        <f>C68</f>
        <v>2019:abba:0:1516::16</v>
      </c>
      <c r="I68" s="47" t="str">
        <f ca="1">"link to " &amp;OFFSET($D68,J68,0)&amp;".(zone " &amp; A68 &amp;")"</f>
        <v>link to R15.(zone 2)</v>
      </c>
      <c r="J68" s="49">
        <v>-1</v>
      </c>
    </row>
    <row r="69" spans="1:10" collapsed="1">
      <c r="A69" s="37">
        <v>32</v>
      </c>
      <c r="B69" s="38" t="s">
        <v>33</v>
      </c>
      <c r="C69" s="38" t="s">
        <v>229</v>
      </c>
      <c r="D69" s="39" t="s">
        <v>223</v>
      </c>
      <c r="E69" s="37"/>
    </row>
    <row r="70" spans="1:10" hidden="1" outlineLevel="1" collapsed="1">
      <c r="A70" s="30">
        <v>32</v>
      </c>
      <c r="B70" s="31" t="s">
        <v>226</v>
      </c>
      <c r="C70" s="31" t="s">
        <v>228</v>
      </c>
      <c r="D70" s="40" t="s">
        <v>224</v>
      </c>
      <c r="E70" s="30"/>
      <c r="F70" s="49"/>
      <c r="G70" s="49"/>
      <c r="H70" s="49"/>
      <c r="I70" s="49"/>
      <c r="J70" s="49">
        <v>0</v>
      </c>
    </row>
    <row r="71" spans="1:10" s="33" customFormat="1" hidden="1" outlineLevel="2">
      <c r="A71" s="32">
        <v>32</v>
      </c>
      <c r="B71" s="33" t="s">
        <v>275</v>
      </c>
      <c r="C71" s="41" t="s">
        <v>277</v>
      </c>
      <c r="D71" s="22" t="s">
        <v>181</v>
      </c>
      <c r="E71" s="32" t="s">
        <v>14</v>
      </c>
      <c r="F71" s="47" t="str">
        <f>D71&amp;"-"&amp;E71</f>
        <v>R22-e0/0</v>
      </c>
      <c r="G71" s="47" t="str">
        <f>B71</f>
        <v>10.32.223.22</v>
      </c>
      <c r="H71" s="47" t="str">
        <f>C71</f>
        <v>2019:f1fa:32:2223::22</v>
      </c>
      <c r="I71" s="47" t="str">
        <f ca="1">"link to " &amp;OFFSET($D71,J71,0)&amp;".(zone " &amp; A71 &amp;")"</f>
        <v>link to R23.(zone 32)</v>
      </c>
      <c r="J71" s="47">
        <v>1</v>
      </c>
    </row>
    <row r="72" spans="1:10" s="33" customFormat="1" hidden="1" outlineLevel="2">
      <c r="A72" s="32">
        <v>32</v>
      </c>
      <c r="B72" s="33" t="s">
        <v>276</v>
      </c>
      <c r="C72" s="41" t="s">
        <v>278</v>
      </c>
      <c r="D72" s="22" t="s">
        <v>182</v>
      </c>
      <c r="E72" s="32" t="s">
        <v>14</v>
      </c>
      <c r="F72" s="47" t="str">
        <f>D72&amp;"-"&amp;E72</f>
        <v>R23-e0/0</v>
      </c>
      <c r="G72" s="47" t="str">
        <f>B72</f>
        <v>10.32.223.23</v>
      </c>
      <c r="H72" s="47" t="str">
        <f>C72</f>
        <v>2019:f1fa:32:2223::23</v>
      </c>
      <c r="I72" s="47" t="str">
        <f ca="1">"link to " &amp;OFFSET($D72,J72,0)&amp;".(zone " &amp; A72 &amp;")"</f>
        <v>link to R22.(zone 32)</v>
      </c>
      <c r="J72" s="49">
        <v>-1</v>
      </c>
    </row>
    <row r="73" spans="1:10" hidden="1" outlineLevel="1">
      <c r="A73" s="30">
        <v>32</v>
      </c>
      <c r="B73" s="31" t="s">
        <v>236</v>
      </c>
      <c r="C73" s="31" t="s">
        <v>231</v>
      </c>
      <c r="D73" s="40" t="s">
        <v>230</v>
      </c>
      <c r="E73" s="30"/>
      <c r="F73" s="49"/>
      <c r="G73" s="49"/>
      <c r="H73" s="49"/>
      <c r="I73" s="49"/>
      <c r="J73" s="49">
        <v>0</v>
      </c>
    </row>
    <row r="74" spans="1:10" s="29" customFormat="1" hidden="1" outlineLevel="2">
      <c r="A74" s="32">
        <v>32</v>
      </c>
      <c r="B74" s="33" t="s">
        <v>232</v>
      </c>
      <c r="C74" s="33" t="s">
        <v>233</v>
      </c>
      <c r="D74" s="22" t="s">
        <v>181</v>
      </c>
      <c r="E74" s="32" t="s">
        <v>12</v>
      </c>
      <c r="F74" s="47" t="str">
        <f>D74&amp;"-"&amp;E74</f>
        <v>R22-e0/1</v>
      </c>
      <c r="G74" s="47" t="str">
        <f>B74</f>
        <v>10.32.224.22</v>
      </c>
      <c r="H74" s="47" t="str">
        <f>C74</f>
        <v>2019:f1fa:32:2224::22</v>
      </c>
      <c r="I74" s="47" t="str">
        <f ca="1">"link to " &amp;OFFSET($D74,J74,0)&amp;".(zone " &amp; A74 &amp;")"</f>
        <v>link to R24.(zone 32)</v>
      </c>
      <c r="J74" s="47">
        <v>1</v>
      </c>
    </row>
    <row r="75" spans="1:10" s="29" customFormat="1" hidden="1" outlineLevel="2">
      <c r="A75" s="32">
        <v>32</v>
      </c>
      <c r="B75" s="33" t="s">
        <v>234</v>
      </c>
      <c r="C75" s="33" t="s">
        <v>235</v>
      </c>
      <c r="D75" s="22" t="s">
        <v>183</v>
      </c>
      <c r="E75" s="32" t="s">
        <v>12</v>
      </c>
      <c r="F75" s="47" t="str">
        <f>D75&amp;"-"&amp;E75</f>
        <v>R24-e0/1</v>
      </c>
      <c r="G75" s="47" t="str">
        <f>B75</f>
        <v>10.32.224.24</v>
      </c>
      <c r="H75" s="47" t="str">
        <f>C75</f>
        <v>2019:f1fa:32:2224::24</v>
      </c>
      <c r="I75" s="47" t="str">
        <f ca="1">"link to " &amp;OFFSET($D75,J75,0)&amp;".(zone " &amp; A75 &amp;")"</f>
        <v>link to R22.(zone 32)</v>
      </c>
      <c r="J75" s="49">
        <v>-1</v>
      </c>
    </row>
    <row r="76" spans="1:10" hidden="1" outlineLevel="1">
      <c r="A76" s="30">
        <v>32</v>
      </c>
      <c r="B76" s="31" t="s">
        <v>227</v>
      </c>
      <c r="C76" s="31" t="s">
        <v>751</v>
      </c>
      <c r="D76" s="40" t="s">
        <v>225</v>
      </c>
      <c r="E76" s="30"/>
      <c r="F76" s="49"/>
      <c r="G76" s="49"/>
      <c r="H76" s="49"/>
      <c r="I76" s="49"/>
      <c r="J76" s="49">
        <v>0</v>
      </c>
    </row>
    <row r="77" spans="1:10" s="29" customFormat="1" ht="13.2" hidden="1" customHeight="1" outlineLevel="2">
      <c r="A77" s="32">
        <v>32</v>
      </c>
      <c r="B77" s="33" t="s">
        <v>238</v>
      </c>
      <c r="C77" s="33" t="s">
        <v>239</v>
      </c>
      <c r="D77" s="22" t="s">
        <v>182</v>
      </c>
      <c r="E77" s="32" t="s">
        <v>13</v>
      </c>
      <c r="F77" s="47" t="str">
        <f>D77&amp;"-"&amp;E77</f>
        <v>R23-e0/2</v>
      </c>
      <c r="G77" s="47" t="str">
        <f>B77</f>
        <v>10.32.234.23</v>
      </c>
      <c r="H77" s="47" t="str">
        <f>C77</f>
        <v>2019:f1fa:32:2324::23</v>
      </c>
      <c r="I77" s="47" t="str">
        <f ca="1">"link to " &amp;OFFSET($D77,J77,0)&amp;".(zone " &amp; A77 &amp;")"</f>
        <v>link to R24.(zone 32)</v>
      </c>
      <c r="J77" s="47">
        <v>1</v>
      </c>
    </row>
    <row r="78" spans="1:10" s="29" customFormat="1" hidden="1" outlineLevel="2">
      <c r="A78" s="32">
        <v>32</v>
      </c>
      <c r="B78" s="33" t="s">
        <v>237</v>
      </c>
      <c r="C78" s="33" t="s">
        <v>240</v>
      </c>
      <c r="D78" s="22" t="s">
        <v>183</v>
      </c>
      <c r="E78" s="32" t="s">
        <v>13</v>
      </c>
      <c r="F78" s="47" t="str">
        <f>D78&amp;"-"&amp;E78</f>
        <v>R24-e0/2</v>
      </c>
      <c r="G78" s="47" t="str">
        <f>B78</f>
        <v>10.32.234.24</v>
      </c>
      <c r="H78" s="47" t="str">
        <f>C78</f>
        <v>2019:f1fa:32:2324::24</v>
      </c>
      <c r="I78" s="47" t="str">
        <f ca="1">"link to " &amp;OFFSET($D78,J78,0)&amp;".(zone " &amp; A78 &amp;")"</f>
        <v>link to R23.(zone 32)</v>
      </c>
      <c r="J78" s="49">
        <v>-1</v>
      </c>
    </row>
    <row r="79" spans="1:10" collapsed="1">
      <c r="A79" s="37">
        <v>33</v>
      </c>
      <c r="B79" s="38" t="s">
        <v>30</v>
      </c>
      <c r="C79" s="38" t="s">
        <v>241</v>
      </c>
      <c r="D79" s="39" t="s">
        <v>247</v>
      </c>
      <c r="E79" s="37"/>
    </row>
    <row r="80" spans="1:10" hidden="1" outlineLevel="1">
      <c r="A80" s="30">
        <v>33</v>
      </c>
      <c r="B80" s="31" t="s">
        <v>251</v>
      </c>
      <c r="C80" s="31" t="s">
        <v>246</v>
      </c>
      <c r="D80" s="40" t="s">
        <v>248</v>
      </c>
      <c r="E80" s="30"/>
      <c r="F80" s="49"/>
      <c r="G80" s="49"/>
      <c r="H80" s="49"/>
      <c r="I80" s="49"/>
      <c r="J80" s="49">
        <v>0</v>
      </c>
    </row>
    <row r="81" spans="1:10" s="33" customFormat="1" hidden="1" outlineLevel="2">
      <c r="A81" s="32">
        <v>33</v>
      </c>
      <c r="B81" s="33" t="s">
        <v>252</v>
      </c>
      <c r="C81" s="33" t="s">
        <v>250</v>
      </c>
      <c r="D81" s="22" t="s">
        <v>184</v>
      </c>
      <c r="E81" s="32" t="s">
        <v>14</v>
      </c>
      <c r="F81" s="47" t="str">
        <f>D81&amp;"-"&amp;E81</f>
        <v>R2-e0/0</v>
      </c>
      <c r="G81" s="47" t="str">
        <f>B81</f>
        <v>10.33.224.2</v>
      </c>
      <c r="H81" s="47" t="str">
        <f>C81</f>
        <v>2019:f1fa:33:224::2</v>
      </c>
      <c r="I81" s="47" t="str">
        <f ca="1">"link to " &amp;OFFSET($D81,J81,0)&amp;".(zone " &amp; A81 &amp;")"</f>
        <v>link to R24.(zone 33)</v>
      </c>
      <c r="J81" s="47">
        <v>1</v>
      </c>
    </row>
    <row r="82" spans="1:10" s="33" customFormat="1" hidden="1" outlineLevel="2">
      <c r="A82" s="32">
        <v>33</v>
      </c>
      <c r="B82" s="33" t="s">
        <v>253</v>
      </c>
      <c r="C82" s="33" t="s">
        <v>249</v>
      </c>
      <c r="D82" s="22" t="s">
        <v>183</v>
      </c>
      <c r="E82" s="32" t="s">
        <v>14</v>
      </c>
      <c r="F82" s="47" t="str">
        <f>D82&amp;"-"&amp;E82</f>
        <v>R24-e0/0</v>
      </c>
      <c r="G82" s="47" t="str">
        <f>B82</f>
        <v>10.33.224.24</v>
      </c>
      <c r="H82" s="47" t="str">
        <f>C82</f>
        <v>2019:f1fa:33:224::24</v>
      </c>
      <c r="I82" s="47" t="str">
        <f ca="1">"link to " &amp;OFFSET($D82,J82,0)&amp;".(zone " &amp; A82 &amp;")"</f>
        <v>link to R2.(zone 33)</v>
      </c>
      <c r="J82" s="49">
        <v>-1</v>
      </c>
    </row>
    <row r="83" spans="1:10" collapsed="1">
      <c r="A83" s="37">
        <v>34</v>
      </c>
      <c r="B83" s="38" t="s">
        <v>31</v>
      </c>
      <c r="C83" s="38" t="s">
        <v>242</v>
      </c>
      <c r="D83" s="39" t="s">
        <v>244</v>
      </c>
      <c r="E83" s="37"/>
    </row>
    <row r="84" spans="1:10" hidden="1" outlineLevel="1">
      <c r="A84" s="30">
        <v>34</v>
      </c>
      <c r="B84" s="31" t="s">
        <v>202</v>
      </c>
      <c r="C84" s="31" t="s">
        <v>203</v>
      </c>
      <c r="D84" s="40" t="s">
        <v>198</v>
      </c>
      <c r="E84" s="30"/>
      <c r="F84" s="49"/>
      <c r="G84" s="49"/>
      <c r="H84" s="49"/>
      <c r="I84" s="49"/>
      <c r="J84" s="49">
        <v>0</v>
      </c>
    </row>
    <row r="85" spans="1:10" hidden="1" outlineLevel="2">
      <c r="A85" s="32">
        <v>34</v>
      </c>
      <c r="B85" s="33" t="s">
        <v>204</v>
      </c>
      <c r="C85" s="33" t="s">
        <v>205</v>
      </c>
      <c r="D85" s="22" t="s">
        <v>176</v>
      </c>
      <c r="E85" s="32" t="s">
        <v>12</v>
      </c>
      <c r="F85" s="47" t="str">
        <f>D85&amp;"-"&amp;E85</f>
        <v>R1-e0/1</v>
      </c>
      <c r="G85" s="47" t="str">
        <f>B85</f>
        <v>10.34.12.1</v>
      </c>
      <c r="H85" s="47" t="str">
        <f>C85</f>
        <v>2019:f1fa:34:12::1</v>
      </c>
      <c r="I85" s="47" t="str">
        <f ca="1">"link to " &amp;OFFSET($D85,J85,0)&amp;".(zone " &amp; A85 &amp;")"</f>
        <v>link to R2.(zone 34)</v>
      </c>
      <c r="J85" s="47">
        <v>1</v>
      </c>
    </row>
    <row r="86" spans="1:10" hidden="1" outlineLevel="2">
      <c r="A86" s="32">
        <v>34</v>
      </c>
      <c r="B86" s="33" t="s">
        <v>206</v>
      </c>
      <c r="C86" s="33" t="s">
        <v>207</v>
      </c>
      <c r="D86" s="22" t="s">
        <v>184</v>
      </c>
      <c r="E86" s="32" t="s">
        <v>12</v>
      </c>
      <c r="F86" s="47" t="str">
        <f>D86&amp;"-"&amp;E86</f>
        <v>R2-e0/1</v>
      </c>
      <c r="G86" s="47" t="str">
        <f>B86</f>
        <v>10.34.12.2</v>
      </c>
      <c r="H86" s="47" t="str">
        <f>C86</f>
        <v>2019:f1fa:34:12::2</v>
      </c>
      <c r="I86" s="47" t="str">
        <f ca="1">"link to " &amp;OFFSET($D86,J86,0)&amp;".(zone " &amp; A86 &amp;")"</f>
        <v>link to R1.(zone 34)</v>
      </c>
      <c r="J86" s="49">
        <v>-1</v>
      </c>
    </row>
    <row r="87" spans="1:10" hidden="1" outlineLevel="1">
      <c r="A87" s="30">
        <v>34</v>
      </c>
      <c r="B87" s="31" t="s">
        <v>208</v>
      </c>
      <c r="C87" s="31" t="s">
        <v>209</v>
      </c>
      <c r="D87" s="40" t="s">
        <v>199</v>
      </c>
      <c r="E87" s="30"/>
      <c r="F87" s="49"/>
      <c r="G87" s="49"/>
      <c r="H87" s="49"/>
      <c r="I87" s="49"/>
      <c r="J87" s="49">
        <v>0</v>
      </c>
    </row>
    <row r="88" spans="1:10" s="33" customFormat="1" hidden="1" outlineLevel="2">
      <c r="A88" s="32">
        <v>34</v>
      </c>
      <c r="B88" s="41" t="s">
        <v>254</v>
      </c>
      <c r="C88" s="33" t="s">
        <v>256</v>
      </c>
      <c r="D88" s="22" t="s">
        <v>176</v>
      </c>
      <c r="E88" s="32" t="s">
        <v>13</v>
      </c>
      <c r="F88" s="47" t="str">
        <f>D88&amp;"-"&amp;E88</f>
        <v>R1-e0/2</v>
      </c>
      <c r="G88" s="47" t="str">
        <f>B88</f>
        <v>10.34.13.1</v>
      </c>
      <c r="H88" s="47" t="str">
        <f>C88</f>
        <v>2019:f1fa:34:13::1</v>
      </c>
      <c r="I88" s="47" t="str">
        <f ca="1">"link to " &amp;OFFSET($D88,J88,0)&amp;".(zone " &amp; A88 &amp;")"</f>
        <v>link to R3.(zone 34)</v>
      </c>
      <c r="J88" s="47">
        <v>1</v>
      </c>
    </row>
    <row r="89" spans="1:10" s="33" customFormat="1" hidden="1" outlineLevel="2">
      <c r="A89" s="32">
        <v>34</v>
      </c>
      <c r="B89" s="41" t="s">
        <v>279</v>
      </c>
      <c r="C89" s="33" t="s">
        <v>257</v>
      </c>
      <c r="D89" s="22" t="s">
        <v>185</v>
      </c>
      <c r="E89" s="32" t="s">
        <v>13</v>
      </c>
      <c r="F89" s="47" t="str">
        <f>D89&amp;"-"&amp;E89</f>
        <v>R3-e0/2</v>
      </c>
      <c r="G89" s="47" t="str">
        <f>B89</f>
        <v>10.34.13.3</v>
      </c>
      <c r="H89" s="47" t="str">
        <f>C89</f>
        <v>2019:f1fa:34:13::3</v>
      </c>
      <c r="I89" s="47" t="str">
        <f ca="1">"link to " &amp;OFFSET($D89,J89,0)&amp;".(zone " &amp; A89 &amp;")"</f>
        <v>link to R1.(zone 34)</v>
      </c>
      <c r="J89" s="49">
        <v>-1</v>
      </c>
    </row>
    <row r="90" spans="1:10" hidden="1" outlineLevel="1">
      <c r="A90" s="30">
        <v>34</v>
      </c>
      <c r="B90" s="31" t="s">
        <v>210</v>
      </c>
      <c r="C90" s="31" t="s">
        <v>211</v>
      </c>
      <c r="D90" s="40" t="s">
        <v>200</v>
      </c>
      <c r="E90" s="30"/>
      <c r="F90" s="49"/>
      <c r="G90" s="49"/>
      <c r="H90" s="49"/>
      <c r="I90" s="49"/>
      <c r="J90" s="49">
        <v>0</v>
      </c>
    </row>
    <row r="91" spans="1:10" s="33" customFormat="1" ht="13.2" hidden="1" customHeight="1" outlineLevel="2">
      <c r="A91" s="32">
        <v>34</v>
      </c>
      <c r="B91" s="41" t="s">
        <v>255</v>
      </c>
      <c r="C91" s="33" t="s">
        <v>258</v>
      </c>
      <c r="D91" s="22" t="s">
        <v>184</v>
      </c>
      <c r="E91" s="32" t="s">
        <v>59</v>
      </c>
      <c r="F91" s="47" t="str">
        <f>D91&amp;"-"&amp;E91</f>
        <v>R2-e0/3</v>
      </c>
      <c r="G91" s="47" t="str">
        <f>B91</f>
        <v>10.34.24.2</v>
      </c>
      <c r="H91" s="47" t="str">
        <f>C91</f>
        <v>2019:f1fa:34:24::2</v>
      </c>
      <c r="I91" s="47" t="str">
        <f ca="1">"link to " &amp;OFFSET($D91,J91,0)&amp;".(zone " &amp; A91 &amp;")"</f>
        <v>link to R4.(zone 34)</v>
      </c>
      <c r="J91" s="47">
        <v>1</v>
      </c>
    </row>
    <row r="92" spans="1:10" s="33" customFormat="1" hidden="1" outlineLevel="2">
      <c r="A92" s="32">
        <v>34</v>
      </c>
      <c r="B92" s="41" t="s">
        <v>280</v>
      </c>
      <c r="C92" s="33" t="s">
        <v>259</v>
      </c>
      <c r="D92" s="22" t="s">
        <v>177</v>
      </c>
      <c r="E92" s="32" t="s">
        <v>59</v>
      </c>
      <c r="F92" s="47" t="str">
        <f>D92&amp;"-"&amp;E92</f>
        <v>R4-e0/3</v>
      </c>
      <c r="G92" s="47" t="str">
        <f>B92</f>
        <v>10.34.24.4</v>
      </c>
      <c r="H92" s="47" t="str">
        <f>C92</f>
        <v>2019:f1fa:34:24::4</v>
      </c>
      <c r="I92" s="47" t="str">
        <f ca="1">"link to " &amp;OFFSET($D92,J92,0)&amp;".(zone " &amp; A92 &amp;")"</f>
        <v>link to R2.(zone 34)</v>
      </c>
      <c r="J92" s="49">
        <v>-1</v>
      </c>
    </row>
    <row r="93" spans="1:10" hidden="1" outlineLevel="1">
      <c r="A93" s="30">
        <v>34</v>
      </c>
      <c r="B93" s="31" t="s">
        <v>212</v>
      </c>
      <c r="C93" s="31" t="s">
        <v>213</v>
      </c>
      <c r="D93" s="40" t="s">
        <v>201</v>
      </c>
      <c r="E93" s="30"/>
      <c r="F93" s="49"/>
      <c r="G93" s="49"/>
      <c r="H93" s="49"/>
      <c r="I93" s="49"/>
      <c r="J93" s="49">
        <v>0</v>
      </c>
    </row>
    <row r="94" spans="1:10" s="33" customFormat="1" ht="13.2" hidden="1" customHeight="1" outlineLevel="2">
      <c r="A94" s="32">
        <v>34</v>
      </c>
      <c r="B94" s="33" t="s">
        <v>262</v>
      </c>
      <c r="C94" s="33" t="s">
        <v>260</v>
      </c>
      <c r="D94" s="22" t="s">
        <v>185</v>
      </c>
      <c r="E94" s="32" t="s">
        <v>14</v>
      </c>
      <c r="F94" s="47" t="str">
        <f>D94&amp;"-"&amp;E94</f>
        <v>R3-e0/0</v>
      </c>
      <c r="G94" s="47" t="str">
        <f>B94</f>
        <v>10.34.34.3</v>
      </c>
      <c r="H94" s="47" t="str">
        <f>C94</f>
        <v>2019:f1fa:34:34::3</v>
      </c>
      <c r="I94" s="47" t="str">
        <f ca="1">"link to " &amp;OFFSET($D94,J94,0)&amp;".(zone " &amp; A94 &amp;")"</f>
        <v>link to R4.(zone 34)</v>
      </c>
      <c r="J94" s="47">
        <v>1</v>
      </c>
    </row>
    <row r="95" spans="1:10" s="33" customFormat="1" hidden="1" outlineLevel="2">
      <c r="A95" s="32">
        <v>34</v>
      </c>
      <c r="B95" s="33" t="s">
        <v>263</v>
      </c>
      <c r="C95" s="33" t="s">
        <v>261</v>
      </c>
      <c r="D95" s="22" t="s">
        <v>177</v>
      </c>
      <c r="E95" s="32" t="s">
        <v>14</v>
      </c>
      <c r="F95" s="47" t="str">
        <f>D95&amp;"-"&amp;E95</f>
        <v>R4-e0/0</v>
      </c>
      <c r="G95" s="47" t="str">
        <f>B95</f>
        <v>10.34.34.4</v>
      </c>
      <c r="H95" s="47" t="str">
        <f>C95</f>
        <v>2019:f1fa:34:34::4</v>
      </c>
      <c r="I95" s="47" t="str">
        <f ca="1">"link to " &amp;OFFSET($D95,J95,0)&amp;".(zone " &amp; A95 &amp;")"</f>
        <v>link to R3.(zone 34)</v>
      </c>
      <c r="J95" s="49">
        <v>-1</v>
      </c>
    </row>
    <row r="96" spans="1:10" collapsed="1">
      <c r="A96" s="37">
        <v>35</v>
      </c>
      <c r="B96" s="38" t="s">
        <v>32</v>
      </c>
      <c r="C96" s="38" t="s">
        <v>243</v>
      </c>
      <c r="D96" s="39" t="s">
        <v>245</v>
      </c>
      <c r="E96" s="37"/>
    </row>
    <row r="97" spans="1:10" hidden="1" outlineLevel="1">
      <c r="A97" s="30">
        <v>35</v>
      </c>
      <c r="B97" s="31" t="s">
        <v>217</v>
      </c>
      <c r="C97" s="31" t="s">
        <v>220</v>
      </c>
      <c r="D97" s="40" t="s">
        <v>214</v>
      </c>
      <c r="E97" s="30"/>
      <c r="F97" s="49"/>
      <c r="G97" s="49"/>
      <c r="H97" s="49"/>
      <c r="I97" s="49"/>
      <c r="J97" s="49">
        <v>0</v>
      </c>
    </row>
    <row r="98" spans="1:10" s="33" customFormat="1" hidden="1" outlineLevel="2">
      <c r="A98" s="32">
        <v>35</v>
      </c>
      <c r="B98" s="33" t="s">
        <v>264</v>
      </c>
      <c r="C98" s="33" t="s">
        <v>266</v>
      </c>
      <c r="D98" s="22" t="s">
        <v>185</v>
      </c>
      <c r="E98" s="32" t="s">
        <v>12</v>
      </c>
      <c r="F98" s="47" t="str">
        <f>D98&amp;"-"&amp;E98</f>
        <v>R3-e0/1</v>
      </c>
      <c r="G98" s="47" t="str">
        <f>B98</f>
        <v>10.35.38.3</v>
      </c>
      <c r="H98" s="47" t="str">
        <f>C98</f>
        <v>2019:f1fa:35:38::3</v>
      </c>
      <c r="I98" s="47" t="str">
        <f ca="1">"link to " &amp;OFFSET($D98,J98,0)&amp;".(zone " &amp; A98 &amp;")"</f>
        <v>link to R8.(zone 35)</v>
      </c>
      <c r="J98" s="47">
        <v>1</v>
      </c>
    </row>
    <row r="99" spans="1:10" s="33" customFormat="1" hidden="1" outlineLevel="2">
      <c r="A99" s="32">
        <v>35</v>
      </c>
      <c r="B99" s="33" t="s">
        <v>265</v>
      </c>
      <c r="C99" s="33" t="s">
        <v>267</v>
      </c>
      <c r="D99" s="22" t="s">
        <v>178</v>
      </c>
      <c r="E99" s="32" t="s">
        <v>12</v>
      </c>
      <c r="F99" s="47" t="str">
        <f>D99&amp;"-"&amp;E99</f>
        <v>R8-e0/1</v>
      </c>
      <c r="G99" s="47" t="str">
        <f>B99</f>
        <v>10.35.38.8</v>
      </c>
      <c r="H99" s="47" t="str">
        <f>C99</f>
        <v>2019:f1fa:35:38::8</v>
      </c>
      <c r="I99" s="47" t="str">
        <f ca="1">"link to " &amp;OFFSET($D99,J99,0)&amp;".(zone " &amp; A99 &amp;")"</f>
        <v>link to R3.(zone 35)</v>
      </c>
      <c r="J99" s="49">
        <v>-1</v>
      </c>
    </row>
    <row r="100" spans="1:10" hidden="1" outlineLevel="1">
      <c r="A100" s="30">
        <v>35</v>
      </c>
      <c r="B100" s="31" t="s">
        <v>218</v>
      </c>
      <c r="C100" s="31" t="s">
        <v>221</v>
      </c>
      <c r="D100" s="40" t="s">
        <v>215</v>
      </c>
      <c r="E100" s="30"/>
      <c r="F100" s="49"/>
      <c r="G100" s="49"/>
      <c r="H100" s="49"/>
      <c r="I100" s="49"/>
      <c r="J100" s="49">
        <v>0</v>
      </c>
    </row>
    <row r="101" spans="1:10" s="33" customFormat="1" hidden="1" outlineLevel="2">
      <c r="A101" s="32">
        <v>35</v>
      </c>
      <c r="B101" s="33" t="s">
        <v>270</v>
      </c>
      <c r="C101" s="33" t="s">
        <v>268</v>
      </c>
      <c r="D101" s="22" t="s">
        <v>179</v>
      </c>
      <c r="E101" s="32" t="s">
        <v>14</v>
      </c>
      <c r="F101" s="47" t="str">
        <f>D101&amp;"-"&amp;E101</f>
        <v>R14-e0/0</v>
      </c>
      <c r="G101" s="47" t="str">
        <f>B101</f>
        <v>10.35.148.14</v>
      </c>
      <c r="H101" s="47" t="str">
        <f>C101</f>
        <v>2019:f1fa:35:148::14</v>
      </c>
      <c r="I101" s="47" t="str">
        <f ca="1">"link to " &amp;OFFSET($D101,J101,0)&amp;".(zone " &amp; A101 &amp;")"</f>
        <v>link to R8.(zone 35)</v>
      </c>
      <c r="J101" s="47">
        <v>1</v>
      </c>
    </row>
    <row r="102" spans="1:10" s="33" customFormat="1" hidden="1" outlineLevel="2">
      <c r="A102" s="32">
        <v>35</v>
      </c>
      <c r="B102" s="33" t="s">
        <v>271</v>
      </c>
      <c r="C102" s="33" t="s">
        <v>269</v>
      </c>
      <c r="D102" s="22" t="s">
        <v>178</v>
      </c>
      <c r="E102" s="32" t="s">
        <v>14</v>
      </c>
      <c r="F102" s="47" t="str">
        <f>D102&amp;"-"&amp;E102</f>
        <v>R8-e0/0</v>
      </c>
      <c r="G102" s="47" t="str">
        <f>B102</f>
        <v>10.35.148.8</v>
      </c>
      <c r="H102" s="47" t="str">
        <f>C102</f>
        <v>2019:f1fa:35:148::8</v>
      </c>
      <c r="I102" s="47" t="str">
        <f ca="1">"link to " &amp;OFFSET($D102,J102,0)&amp;".(zone " &amp; A102 &amp;")"</f>
        <v>link to R14.(zone 35)</v>
      </c>
      <c r="J102" s="49">
        <v>-1</v>
      </c>
    </row>
    <row r="103" spans="1:10" hidden="1" outlineLevel="1">
      <c r="A103" s="30">
        <v>35</v>
      </c>
      <c r="B103" s="31" t="s">
        <v>219</v>
      </c>
      <c r="C103" s="31" t="s">
        <v>222</v>
      </c>
      <c r="D103" s="40" t="s">
        <v>216</v>
      </c>
      <c r="E103" s="30"/>
      <c r="F103" s="49"/>
      <c r="G103" s="49"/>
      <c r="H103" s="49"/>
      <c r="I103" s="49"/>
      <c r="J103" s="49">
        <v>0</v>
      </c>
    </row>
    <row r="104" spans="1:10" s="33" customFormat="1" ht="13.2" hidden="1" customHeight="1" outlineLevel="2">
      <c r="A104" s="32">
        <v>35</v>
      </c>
      <c r="B104" s="33" t="s">
        <v>274</v>
      </c>
      <c r="C104" s="33" t="s">
        <v>272</v>
      </c>
      <c r="D104" s="22" t="s">
        <v>179</v>
      </c>
      <c r="E104" s="32" t="s">
        <v>59</v>
      </c>
      <c r="F104" s="47" t="str">
        <f>D104&amp;"-"&amp;E104</f>
        <v>R14-e0/3</v>
      </c>
      <c r="G104" s="47" t="str">
        <f>B104</f>
        <v>10.35.143.14</v>
      </c>
      <c r="H104" s="47" t="str">
        <f>C104</f>
        <v>2019:f1fa:35:143::14</v>
      </c>
      <c r="I104" s="47" t="str">
        <f ca="1">"link to " &amp;OFFSET($D104,J104,0)&amp;".(zone " &amp; A104 &amp;")"</f>
        <v>link to R3.(zone 35)</v>
      </c>
      <c r="J104" s="47">
        <v>1</v>
      </c>
    </row>
    <row r="105" spans="1:10" s="33" customFormat="1" hidden="1" outlineLevel="2">
      <c r="A105" s="32">
        <v>35</v>
      </c>
      <c r="B105" s="41" t="s">
        <v>281</v>
      </c>
      <c r="C105" s="33" t="s">
        <v>273</v>
      </c>
      <c r="D105" s="22" t="s">
        <v>185</v>
      </c>
      <c r="E105" s="32" t="s">
        <v>59</v>
      </c>
      <c r="F105" s="47" t="str">
        <f>D105&amp;"-"&amp;E105</f>
        <v>R3-e0/3</v>
      </c>
      <c r="G105" s="47" t="str">
        <f>B105</f>
        <v>10.35.143.3</v>
      </c>
      <c r="H105" s="47" t="str">
        <f>C105</f>
        <v>2019:f1fa:35:143::3</v>
      </c>
      <c r="I105" s="47" t="str">
        <f ca="1">"link to " &amp;OFFSET($D105,J105,0)&amp;".(zone " &amp; A105 &amp;")"</f>
        <v>link to R14.(zone 35)</v>
      </c>
      <c r="J105" s="49">
        <v>-1</v>
      </c>
    </row>
    <row r="106" spans="1:10" s="28" customFormat="1">
      <c r="A106" s="37">
        <v>4</v>
      </c>
      <c r="B106" s="38" t="s">
        <v>109</v>
      </c>
      <c r="C106" s="38" t="s">
        <v>72</v>
      </c>
      <c r="D106" s="39" t="s">
        <v>15</v>
      </c>
      <c r="E106" s="37"/>
      <c r="F106" s="47"/>
      <c r="G106" s="47"/>
      <c r="H106" s="47"/>
      <c r="I106" s="47"/>
      <c r="J106" s="47"/>
    </row>
    <row r="107" spans="1:10" s="28" customFormat="1" outlineLevel="1">
      <c r="A107" s="30">
        <v>4</v>
      </c>
      <c r="B107" s="31" t="s">
        <v>110</v>
      </c>
      <c r="C107" s="31" t="s">
        <v>74</v>
      </c>
      <c r="D107" s="40" t="s">
        <v>3</v>
      </c>
      <c r="E107" s="30"/>
      <c r="F107" s="49"/>
      <c r="G107" s="49"/>
      <c r="H107" s="49"/>
      <c r="I107" s="49"/>
      <c r="J107" s="49">
        <v>0</v>
      </c>
    </row>
    <row r="108" spans="1:10" s="28" customFormat="1" outlineLevel="2">
      <c r="A108" s="32">
        <v>4</v>
      </c>
      <c r="B108" s="33" t="s">
        <v>111</v>
      </c>
      <c r="C108" s="33" t="s">
        <v>75</v>
      </c>
      <c r="D108" s="22" t="s">
        <v>0</v>
      </c>
      <c r="E108" s="32" t="s">
        <v>12</v>
      </c>
      <c r="F108" s="47" t="str">
        <f>D108&amp;"-"&amp;E108</f>
        <v>R5-e0/1</v>
      </c>
      <c r="G108" s="47" t="str">
        <f>B108</f>
        <v>10.4.56.5</v>
      </c>
      <c r="H108" s="47" t="str">
        <f>C108</f>
        <v>2019:cafe:0:56::5</v>
      </c>
      <c r="I108" s="47" t="str">
        <f ca="1">"link to " &amp;OFFSET($D108,J108,0)&amp;".(zone " &amp; A108 &amp;")"</f>
        <v>link to R6.(zone 4)</v>
      </c>
      <c r="J108" s="47">
        <v>1</v>
      </c>
    </row>
    <row r="109" spans="1:10" s="28" customFormat="1" outlineLevel="2">
      <c r="A109" s="32">
        <v>4</v>
      </c>
      <c r="B109" s="33" t="s">
        <v>112</v>
      </c>
      <c r="C109" s="33" t="s">
        <v>76</v>
      </c>
      <c r="D109" s="22" t="s">
        <v>1</v>
      </c>
      <c r="E109" s="32" t="s">
        <v>12</v>
      </c>
      <c r="F109" s="47" t="str">
        <f>D109&amp;"-"&amp;E109</f>
        <v>R6-e0/1</v>
      </c>
      <c r="G109" s="47" t="str">
        <f>B109</f>
        <v>10.4.56.6</v>
      </c>
      <c r="H109" s="47" t="str">
        <f>C109</f>
        <v>2019:cafe:0:56::6</v>
      </c>
      <c r="I109" s="47" t="str">
        <f ca="1">"link to " &amp;OFFSET($D109,J109,0)&amp;".(zone " &amp; A109 &amp;")"</f>
        <v>link to R5.(zone 4)</v>
      </c>
      <c r="J109" s="49">
        <v>-1</v>
      </c>
    </row>
    <row r="110" spans="1:10" s="28" customFormat="1" outlineLevel="1">
      <c r="A110" s="30">
        <v>4</v>
      </c>
      <c r="B110" s="31" t="s">
        <v>113</v>
      </c>
      <c r="C110" s="31" t="s">
        <v>77</v>
      </c>
      <c r="D110" s="40" t="s">
        <v>4</v>
      </c>
      <c r="E110" s="30"/>
      <c r="F110" s="49"/>
      <c r="G110" s="49"/>
      <c r="H110" s="49"/>
      <c r="I110" s="49"/>
      <c r="J110" s="49">
        <v>0</v>
      </c>
    </row>
    <row r="111" spans="1:10" s="28" customFormat="1" outlineLevel="2">
      <c r="A111" s="32">
        <v>4</v>
      </c>
      <c r="B111" s="33" t="s">
        <v>755</v>
      </c>
      <c r="C111" s="33" t="s">
        <v>79</v>
      </c>
      <c r="D111" s="22" t="s">
        <v>0</v>
      </c>
      <c r="E111" s="32" t="s">
        <v>13</v>
      </c>
      <c r="F111" s="47" t="str">
        <f>D111&amp;"-"&amp;E111</f>
        <v>R5-e0/2</v>
      </c>
      <c r="G111" s="47" t="str">
        <f>B111</f>
        <v>10.4.57.5</v>
      </c>
      <c r="H111" s="47" t="str">
        <f>C111</f>
        <v>2019:cafe:0:57::5</v>
      </c>
      <c r="I111" s="47" t="str">
        <f ca="1">"link to " &amp;OFFSET($D111,J111,0)&amp;".(zone " &amp; A111 &amp;")"</f>
        <v>link to R7.(zone 4)</v>
      </c>
      <c r="J111" s="47">
        <v>1</v>
      </c>
    </row>
    <row r="112" spans="1:10" s="28" customFormat="1" outlineLevel="2">
      <c r="A112" s="32">
        <v>4</v>
      </c>
      <c r="B112" s="33" t="s">
        <v>756</v>
      </c>
      <c r="C112" s="33" t="s">
        <v>80</v>
      </c>
      <c r="D112" s="22" t="s">
        <v>2</v>
      </c>
      <c r="E112" s="32" t="s">
        <v>13</v>
      </c>
      <c r="F112" s="47" t="str">
        <f>D112&amp;"-"&amp;E112</f>
        <v>R7-e0/2</v>
      </c>
      <c r="G112" s="47" t="str">
        <f>B112</f>
        <v>10.4.57.7</v>
      </c>
      <c r="H112" s="47" t="str">
        <f>C112</f>
        <v>2019:cafe:0:57::7</v>
      </c>
      <c r="I112" s="47" t="str">
        <f ca="1">"link to " &amp;OFFSET($D112,J112,0)&amp;".(zone " &amp; A112 &amp;")"</f>
        <v>link to R5.(zone 4)</v>
      </c>
      <c r="J112" s="49">
        <v>-1</v>
      </c>
    </row>
    <row r="113" spans="1:10" s="28" customFormat="1" outlineLevel="1">
      <c r="A113" s="30">
        <v>4</v>
      </c>
      <c r="B113" s="31" t="s">
        <v>114</v>
      </c>
      <c r="C113" s="31" t="s">
        <v>78</v>
      </c>
      <c r="D113" s="40" t="s">
        <v>5</v>
      </c>
      <c r="E113" s="30"/>
      <c r="F113" s="49"/>
      <c r="G113" s="49"/>
      <c r="H113" s="49"/>
      <c r="I113" s="49"/>
      <c r="J113" s="49">
        <v>0</v>
      </c>
    </row>
    <row r="114" spans="1:10" s="28" customFormat="1" ht="13.2" customHeight="1" outlineLevel="2">
      <c r="A114" s="32">
        <v>4</v>
      </c>
      <c r="B114" s="33" t="s">
        <v>115</v>
      </c>
      <c r="C114" s="33" t="s">
        <v>81</v>
      </c>
      <c r="D114" s="22" t="s">
        <v>1</v>
      </c>
      <c r="E114" s="32" t="s">
        <v>14</v>
      </c>
      <c r="F114" s="47" t="str">
        <f>D114&amp;"-"&amp;E114</f>
        <v>R6-e0/0</v>
      </c>
      <c r="G114" s="47" t="str">
        <f>B114</f>
        <v>10.4.67.6</v>
      </c>
      <c r="H114" s="47" t="str">
        <f>C114</f>
        <v>2019:cafe:0:67::6</v>
      </c>
      <c r="I114" s="47" t="str">
        <f ca="1">"link to " &amp;OFFSET($D114,J114,0)&amp;".(zone " &amp; A114 &amp;")"</f>
        <v>link to R7.(zone 4)</v>
      </c>
      <c r="J114" s="47">
        <v>1</v>
      </c>
    </row>
    <row r="115" spans="1:10" s="28" customFormat="1" outlineLevel="2">
      <c r="A115" s="32">
        <v>4</v>
      </c>
      <c r="B115" s="33" t="s">
        <v>116</v>
      </c>
      <c r="C115" s="33" t="s">
        <v>82</v>
      </c>
      <c r="D115" s="22" t="s">
        <v>2</v>
      </c>
      <c r="E115" s="32" t="s">
        <v>14</v>
      </c>
      <c r="F115" s="47" t="str">
        <f>D115&amp;"-"&amp;E115</f>
        <v>R7-e0/0</v>
      </c>
      <c r="G115" s="47" t="str">
        <f>B115</f>
        <v>10.4.67.7</v>
      </c>
      <c r="H115" s="47" t="str">
        <f>C115</f>
        <v>2019:cafe:0:67::7</v>
      </c>
      <c r="I115" s="47" t="str">
        <f ca="1">"link to " &amp;OFFSET($D115,J115,0)&amp;".(zone " &amp; A115 &amp;")"</f>
        <v>link to R6.(zone 4)</v>
      </c>
      <c r="J115" s="49">
        <v>-1</v>
      </c>
    </row>
    <row r="116" spans="1:10" s="28" customFormat="1" collapsed="1">
      <c r="A116" s="37">
        <v>5</v>
      </c>
      <c r="B116" s="38" t="s">
        <v>71</v>
      </c>
      <c r="C116" s="38" t="s">
        <v>117</v>
      </c>
      <c r="D116" s="39" t="s">
        <v>118</v>
      </c>
      <c r="E116" s="37"/>
      <c r="F116" s="47"/>
      <c r="G116" s="47"/>
      <c r="H116" s="47"/>
      <c r="I116" s="47"/>
      <c r="J116" s="47"/>
    </row>
    <row r="117" spans="1:10" s="28" customFormat="1" hidden="1" outlineLevel="1">
      <c r="A117" s="30">
        <v>5</v>
      </c>
      <c r="B117" s="31" t="s">
        <v>124</v>
      </c>
      <c r="C117" s="31" t="s">
        <v>286</v>
      </c>
      <c r="D117" s="40" t="s">
        <v>119</v>
      </c>
      <c r="E117" s="30"/>
      <c r="F117" s="49"/>
      <c r="G117" s="49"/>
      <c r="H117" s="49"/>
      <c r="I117" s="49"/>
      <c r="J117" s="49">
        <v>0</v>
      </c>
    </row>
    <row r="118" spans="1:10" s="28" customFormat="1" hidden="1" outlineLevel="2">
      <c r="A118" s="32">
        <v>5</v>
      </c>
      <c r="B118" s="33" t="s">
        <v>137</v>
      </c>
      <c r="C118" s="33" t="s">
        <v>122</v>
      </c>
      <c r="D118" s="22" t="s">
        <v>120</v>
      </c>
      <c r="E118" s="32" t="s">
        <v>13</v>
      </c>
      <c r="F118" s="47" t="str">
        <f>D118&amp;"-"&amp;E118</f>
        <v>R9-e0/2</v>
      </c>
      <c r="G118" s="47" t="str">
        <f>B118</f>
        <v>10.5.90.9</v>
      </c>
      <c r="H118" s="47" t="str">
        <f>C118</f>
        <v>2019:beef:0:910::9</v>
      </c>
      <c r="I118" s="47" t="str">
        <f ca="1">"link to " &amp;OFFSET($D118,J118,0)&amp;".(zone " &amp; A118 &amp;")"</f>
        <v>link to R10.(zone 5)</v>
      </c>
      <c r="J118" s="47">
        <v>1</v>
      </c>
    </row>
    <row r="119" spans="1:10" s="28" customFormat="1" hidden="1" outlineLevel="2">
      <c r="A119" s="32">
        <v>5</v>
      </c>
      <c r="B119" s="33" t="s">
        <v>138</v>
      </c>
      <c r="C119" s="33" t="s">
        <v>123</v>
      </c>
      <c r="D119" s="22" t="s">
        <v>121</v>
      </c>
      <c r="E119" s="32" t="s">
        <v>13</v>
      </c>
      <c r="F119" s="47" t="str">
        <f>D119&amp;"-"&amp;E119</f>
        <v>R10-e0/2</v>
      </c>
      <c r="G119" s="47" t="str">
        <f>B119</f>
        <v>10.5.90.10</v>
      </c>
      <c r="H119" s="47" t="str">
        <f>C119</f>
        <v>2019:beef:0:910::10</v>
      </c>
      <c r="I119" s="47" t="str">
        <f ca="1">"link to " &amp;OFFSET($D119,J119,0)&amp;".(zone " &amp; A119 &amp;")"</f>
        <v>link to R9.(zone 5)</v>
      </c>
      <c r="J119" s="49">
        <v>-1</v>
      </c>
    </row>
    <row r="120" spans="1:10" s="28" customFormat="1" hidden="1" outlineLevel="1">
      <c r="A120" s="30">
        <v>5</v>
      </c>
      <c r="B120" s="31" t="s">
        <v>127</v>
      </c>
      <c r="C120" s="31" t="s">
        <v>287</v>
      </c>
      <c r="D120" s="40" t="s">
        <v>125</v>
      </c>
      <c r="E120" s="30"/>
      <c r="F120" s="49"/>
      <c r="G120" s="49"/>
      <c r="H120" s="49"/>
      <c r="I120" s="49"/>
      <c r="J120" s="49">
        <v>0</v>
      </c>
    </row>
    <row r="121" spans="1:10" s="28" customFormat="1" hidden="1" outlineLevel="2">
      <c r="A121" s="32">
        <v>5</v>
      </c>
      <c r="B121" s="33" t="s">
        <v>128</v>
      </c>
      <c r="C121" s="33" t="s">
        <v>130</v>
      </c>
      <c r="D121" s="22" t="s">
        <v>120</v>
      </c>
      <c r="E121" s="32" t="s">
        <v>59</v>
      </c>
      <c r="F121" s="47" t="str">
        <f>D121&amp;"-"&amp;E121</f>
        <v>R9-e0/3</v>
      </c>
      <c r="G121" s="47" t="str">
        <f>B121</f>
        <v>10.5.91.9</v>
      </c>
      <c r="H121" s="47" t="str">
        <f>C121</f>
        <v>2019:beef:0:911::9</v>
      </c>
      <c r="I121" s="47" t="str">
        <f ca="1">"link to " &amp;OFFSET($D121,J121,0)&amp;".(zone " &amp; A121 &amp;")"</f>
        <v>link to R11.(zone 5)</v>
      </c>
      <c r="J121" s="47">
        <v>1</v>
      </c>
    </row>
    <row r="122" spans="1:10" s="28" customFormat="1" hidden="1" outlineLevel="2">
      <c r="A122" s="32">
        <v>5</v>
      </c>
      <c r="B122" s="33" t="s">
        <v>129</v>
      </c>
      <c r="C122" s="33" t="s">
        <v>131</v>
      </c>
      <c r="D122" s="22" t="s">
        <v>126</v>
      </c>
      <c r="E122" s="32" t="s">
        <v>59</v>
      </c>
      <c r="F122" s="47" t="str">
        <f>D122&amp;"-"&amp;E122</f>
        <v>R11-e0/3</v>
      </c>
      <c r="G122" s="47" t="str">
        <f>B122</f>
        <v>10.5.91.11</v>
      </c>
      <c r="H122" s="47" t="str">
        <f>C122</f>
        <v>2019:beef:0:911::11</v>
      </c>
      <c r="I122" s="47" t="str">
        <f ca="1">"link to " &amp;OFFSET($D122,J122,0)&amp;".(zone " &amp; A122 &amp;")"</f>
        <v>link to R9.(zone 5)</v>
      </c>
      <c r="J122" s="49">
        <v>-1</v>
      </c>
    </row>
    <row r="123" spans="1:10" s="28" customFormat="1" hidden="1" outlineLevel="1">
      <c r="A123" s="30">
        <v>5</v>
      </c>
      <c r="B123" s="31" t="s">
        <v>134</v>
      </c>
      <c r="C123" s="31" t="s">
        <v>288</v>
      </c>
      <c r="D123" s="40" t="s">
        <v>132</v>
      </c>
      <c r="E123" s="30"/>
      <c r="F123" s="49"/>
      <c r="G123" s="49"/>
      <c r="H123" s="49"/>
      <c r="I123" s="49"/>
      <c r="J123" s="49">
        <v>0</v>
      </c>
    </row>
    <row r="124" spans="1:10" s="28" customFormat="1" hidden="1" outlineLevel="2">
      <c r="A124" s="32">
        <v>5</v>
      </c>
      <c r="B124" s="33" t="s">
        <v>135</v>
      </c>
      <c r="C124" s="33" t="s">
        <v>139</v>
      </c>
      <c r="D124" s="22" t="s">
        <v>120</v>
      </c>
      <c r="E124" s="32" t="s">
        <v>12</v>
      </c>
      <c r="F124" s="47" t="str">
        <f>D124&amp;"-"&amp;E124</f>
        <v>R9-e0/1</v>
      </c>
      <c r="G124" s="47" t="str">
        <f>B124</f>
        <v>10.5.92.9</v>
      </c>
      <c r="H124" s="47" t="str">
        <f>C124</f>
        <v>2019:beef:0:912::9</v>
      </c>
      <c r="I124" s="47" t="str">
        <f ca="1">"link to " &amp;OFFSET($D124,J124,0)&amp;".(zone " &amp; A124 &amp;")"</f>
        <v>link to R12.(zone 5)</v>
      </c>
      <c r="J124" s="47">
        <v>1</v>
      </c>
    </row>
    <row r="125" spans="1:10" s="28" customFormat="1" hidden="1" outlineLevel="2">
      <c r="A125" s="32">
        <v>5</v>
      </c>
      <c r="B125" s="33" t="s">
        <v>136</v>
      </c>
      <c r="C125" s="33" t="s">
        <v>140</v>
      </c>
      <c r="D125" s="22" t="s">
        <v>133</v>
      </c>
      <c r="E125" s="32" t="s">
        <v>12</v>
      </c>
      <c r="F125" s="47" t="str">
        <f>D125&amp;"-"&amp;E125</f>
        <v>R12-e0/1</v>
      </c>
      <c r="G125" s="47" t="str">
        <f>B125</f>
        <v>10.5.92.12</v>
      </c>
      <c r="H125" s="47" t="str">
        <f>C125</f>
        <v>2019:beef:0:912::12</v>
      </c>
      <c r="I125" s="47" t="str">
        <f ca="1">"link to " &amp;OFFSET($D125,J125,0)&amp;".(zone " &amp; A125 &amp;")"</f>
        <v>link to R9.(zone 5)</v>
      </c>
      <c r="J125" s="49">
        <v>-1</v>
      </c>
    </row>
    <row r="126" spans="1:10" s="28" customFormat="1" hidden="1" outlineLevel="1">
      <c r="A126" s="30">
        <v>5</v>
      </c>
      <c r="B126" s="31" t="s">
        <v>142</v>
      </c>
      <c r="C126" s="31" t="s">
        <v>289</v>
      </c>
      <c r="D126" s="40" t="s">
        <v>141</v>
      </c>
      <c r="E126" s="30"/>
      <c r="F126" s="49"/>
      <c r="G126" s="49"/>
      <c r="H126" s="49"/>
      <c r="I126" s="49"/>
      <c r="J126" s="49">
        <v>0</v>
      </c>
    </row>
    <row r="127" spans="1:10" s="28" customFormat="1" hidden="1" outlineLevel="2">
      <c r="A127" s="32">
        <v>5</v>
      </c>
      <c r="B127" s="33" t="s">
        <v>143</v>
      </c>
      <c r="C127" s="33" t="s">
        <v>282</v>
      </c>
      <c r="D127" s="22" t="s">
        <v>121</v>
      </c>
      <c r="E127" s="32" t="s">
        <v>12</v>
      </c>
      <c r="F127" s="47" t="str">
        <f>D127&amp;"-"&amp;E127</f>
        <v>R10-e0/1</v>
      </c>
      <c r="G127" s="47" t="str">
        <f>B127</f>
        <v>10.5.101.10</v>
      </c>
      <c r="H127" s="47" t="str">
        <f>C127</f>
        <v>2019:beef:0:1011::10</v>
      </c>
      <c r="I127" s="47" t="str">
        <f ca="1">"link to " &amp;OFFSET($D127,J127,0)&amp;".(zone " &amp; A127 &amp;")"</f>
        <v>link to R11.(zone 5)</v>
      </c>
      <c r="J127" s="47">
        <v>1</v>
      </c>
    </row>
    <row r="128" spans="1:10" s="28" customFormat="1" hidden="1" outlineLevel="2">
      <c r="A128" s="32">
        <v>5</v>
      </c>
      <c r="B128" s="33" t="s">
        <v>144</v>
      </c>
      <c r="C128" s="33" t="s">
        <v>283</v>
      </c>
      <c r="D128" s="22" t="s">
        <v>126</v>
      </c>
      <c r="E128" s="32" t="s">
        <v>12</v>
      </c>
      <c r="F128" s="47" t="str">
        <f>D128&amp;"-"&amp;E128</f>
        <v>R11-e0/1</v>
      </c>
      <c r="G128" s="47" t="str">
        <f>B128</f>
        <v>10.5.101.11</v>
      </c>
      <c r="H128" s="47" t="str">
        <f>C128</f>
        <v>2019:beef:0:1011::11</v>
      </c>
      <c r="I128" s="47" t="str">
        <f ca="1">"link to " &amp;OFFSET($D128,J128,0)&amp;".(zone " &amp; A128 &amp;")"</f>
        <v>link to R10.(zone 5)</v>
      </c>
      <c r="J128" s="49">
        <v>-1</v>
      </c>
    </row>
    <row r="129" spans="1:10" s="28" customFormat="1" hidden="1" outlineLevel="1">
      <c r="A129" s="30">
        <v>5</v>
      </c>
      <c r="B129" s="31" t="s">
        <v>145</v>
      </c>
      <c r="C129" s="31" t="s">
        <v>290</v>
      </c>
      <c r="D129" s="40" t="s">
        <v>146</v>
      </c>
      <c r="E129" s="30"/>
      <c r="F129" s="49"/>
      <c r="G129" s="49"/>
      <c r="H129" s="49"/>
      <c r="I129" s="49"/>
      <c r="J129" s="49">
        <v>0</v>
      </c>
    </row>
    <row r="130" spans="1:10" s="28" customFormat="1" hidden="1" outlineLevel="2">
      <c r="A130" s="32">
        <v>5</v>
      </c>
      <c r="B130" s="33" t="s">
        <v>147</v>
      </c>
      <c r="C130" s="33" t="s">
        <v>284</v>
      </c>
      <c r="D130" s="22" t="s">
        <v>126</v>
      </c>
      <c r="E130" s="32" t="s">
        <v>14</v>
      </c>
      <c r="F130" s="47" t="str">
        <f>D130&amp;"-"&amp;E130</f>
        <v>R11-e0/0</v>
      </c>
      <c r="G130" s="47" t="str">
        <f>B130</f>
        <v>10.5.112.11</v>
      </c>
      <c r="H130" s="47" t="str">
        <f>C130</f>
        <v>2019:beef:0:1112::11</v>
      </c>
      <c r="I130" s="47" t="str">
        <f ca="1">"link to " &amp;OFFSET($D130,J130,0)&amp;".(zone " &amp; A130 &amp;")"</f>
        <v>link to R12.(zone 5)</v>
      </c>
      <c r="J130" s="47">
        <v>1</v>
      </c>
    </row>
    <row r="131" spans="1:10" s="28" customFormat="1" hidden="1" outlineLevel="2">
      <c r="A131" s="32">
        <v>5</v>
      </c>
      <c r="B131" s="33" t="s">
        <v>148</v>
      </c>
      <c r="C131" s="33" t="s">
        <v>285</v>
      </c>
      <c r="D131" s="22" t="s">
        <v>133</v>
      </c>
      <c r="E131" s="32" t="s">
        <v>14</v>
      </c>
      <c r="F131" s="47" t="str">
        <f>D131&amp;"-"&amp;E131</f>
        <v>R12-e0/0</v>
      </c>
      <c r="G131" s="47" t="str">
        <f>B131</f>
        <v>10.5.112.12</v>
      </c>
      <c r="H131" s="47" t="str">
        <f>C131</f>
        <v>2019:beef:0:1112::12</v>
      </c>
      <c r="I131" s="47" t="str">
        <f ca="1">"link to " &amp;OFFSET($D131,J131,0)&amp;".(zone " &amp; A131 &amp;")"</f>
        <v>link to R11.(zone 5)</v>
      </c>
      <c r="J131" s="49">
        <v>-1</v>
      </c>
    </row>
    <row r="132" spans="1:10" s="26" customFormat="1" collapsed="1">
      <c r="A132" s="75"/>
      <c r="B132" s="76" t="s">
        <v>547</v>
      </c>
      <c r="C132" s="76" t="s">
        <v>561</v>
      </c>
      <c r="D132" s="76" t="s">
        <v>548</v>
      </c>
      <c r="E132" s="75"/>
      <c r="F132" s="48"/>
      <c r="G132" s="48"/>
      <c r="H132" s="48"/>
      <c r="I132" s="48"/>
      <c r="J132" s="48"/>
    </row>
    <row r="133" spans="1:10" s="27" customFormat="1" hidden="1" outlineLevel="1">
      <c r="A133" s="77" t="s">
        <v>550</v>
      </c>
      <c r="B133" s="78" t="s">
        <v>554</v>
      </c>
      <c r="C133" s="78" t="s">
        <v>562</v>
      </c>
      <c r="D133" s="78" t="s">
        <v>549</v>
      </c>
      <c r="E133" s="78" t="s">
        <v>559</v>
      </c>
      <c r="F133" s="49"/>
      <c r="G133" s="49"/>
      <c r="H133" s="49"/>
      <c r="I133" s="49"/>
      <c r="J133" s="49">
        <v>0</v>
      </c>
    </row>
    <row r="134" spans="1:10" hidden="1" outlineLevel="2">
      <c r="A134" s="32">
        <v>34</v>
      </c>
      <c r="B134" s="20" t="s">
        <v>551</v>
      </c>
      <c r="C134" s="20" t="s">
        <v>563</v>
      </c>
      <c r="D134" s="20" t="s">
        <v>176</v>
      </c>
      <c r="E134" s="22" t="s">
        <v>14</v>
      </c>
      <c r="F134" s="47" t="str">
        <f>D134&amp;"-"&amp;E134</f>
        <v>R1-e0/0</v>
      </c>
      <c r="G134" s="47" t="str">
        <f>B134</f>
        <v>192.100.19.1</v>
      </c>
      <c r="H134" s="47" t="str">
        <f>C134</f>
        <v>2019:c0de:100:19::1</v>
      </c>
      <c r="I134" s="47" t="str">
        <f ca="1">"GRE tunnel " &amp;OFFSET($D134,J134,0)&amp;".(zone " &amp; OFFSET($D134,J134,-3)&amp;")"</f>
        <v>GRE tunnel R1-R9.(zone 5&lt;-&gt;34)</v>
      </c>
      <c r="J134" s="47">
        <v>-1</v>
      </c>
    </row>
    <row r="135" spans="1:10" hidden="1" outlineLevel="2">
      <c r="A135" s="32">
        <v>5</v>
      </c>
      <c r="B135" s="20" t="s">
        <v>552</v>
      </c>
      <c r="C135" s="20" t="s">
        <v>564</v>
      </c>
      <c r="D135" s="20" t="s">
        <v>120</v>
      </c>
      <c r="E135" s="22" t="s">
        <v>14</v>
      </c>
      <c r="F135" s="47" t="str">
        <f>D135&amp;"-"&amp;E135</f>
        <v>R9-e0/0</v>
      </c>
      <c r="G135" s="47" t="str">
        <f>B135</f>
        <v>192.100.19.9</v>
      </c>
      <c r="H135" s="47" t="str">
        <f>C135</f>
        <v>2019:c0de:100:19::9</v>
      </c>
      <c r="I135" s="47" t="str">
        <f ca="1">"GRE tunnel " &amp;OFFSET($D135,J135,0)&amp;".(zone " &amp; OFFSET($D135,J135,-3)&amp;")"</f>
        <v>GRE tunnel R1-R9.(zone 5&lt;-&gt;34)</v>
      </c>
      <c r="J135" s="49">
        <v>-2</v>
      </c>
    </row>
    <row r="136" spans="1:10" s="26" customFormat="1" collapsed="1">
      <c r="A136" s="75" t="s">
        <v>560</v>
      </c>
      <c r="B136" s="76" t="s">
        <v>555</v>
      </c>
      <c r="C136" s="76" t="s">
        <v>565</v>
      </c>
      <c r="D136" s="76" t="s">
        <v>553</v>
      </c>
      <c r="E136" s="75"/>
      <c r="F136" s="48"/>
      <c r="G136" s="48"/>
      <c r="H136" s="48"/>
      <c r="I136" s="48"/>
      <c r="J136" s="48"/>
    </row>
    <row r="137" spans="1:10" s="81" customFormat="1" hidden="1" outlineLevel="2">
      <c r="A137" s="32" t="s">
        <v>580</v>
      </c>
      <c r="B137" s="20" t="s">
        <v>556</v>
      </c>
      <c r="C137" s="20" t="s">
        <v>566</v>
      </c>
      <c r="D137" s="20" t="s">
        <v>176</v>
      </c>
      <c r="E137" s="22" t="s">
        <v>14</v>
      </c>
      <c r="F137" s="80" t="str">
        <f>D137&amp;"-"&amp;E137</f>
        <v>R1-e0/0</v>
      </c>
      <c r="G137" s="80" t="str">
        <f t="shared" ref="G137:H139" si="4">B137</f>
        <v>192.200.0.1</v>
      </c>
      <c r="H137" s="80" t="str">
        <f t="shared" si="4"/>
        <v>2019:c0de:200::1</v>
      </c>
      <c r="I137" s="47" t="str">
        <f>"DMVPN tunnel"</f>
        <v>DMVPN tunnel</v>
      </c>
      <c r="J137" s="80"/>
    </row>
    <row r="138" spans="1:10" s="81" customFormat="1" hidden="1" outlineLevel="2">
      <c r="A138" s="32" t="s">
        <v>581</v>
      </c>
      <c r="B138" s="20" t="s">
        <v>557</v>
      </c>
      <c r="C138" s="20" t="s">
        <v>567</v>
      </c>
      <c r="D138" s="20" t="s">
        <v>0</v>
      </c>
      <c r="E138" s="22" t="s">
        <v>14</v>
      </c>
      <c r="F138" s="80" t="str">
        <f>D138&amp;"-"&amp;E138</f>
        <v>R5-e0/0</v>
      </c>
      <c r="G138" s="80" t="str">
        <f t="shared" si="4"/>
        <v>192.200.0.5</v>
      </c>
      <c r="H138" s="80" t="str">
        <f t="shared" si="4"/>
        <v>2019:c0de:200::5</v>
      </c>
      <c r="I138" s="47" t="str">
        <f>"DMVPN tunnel"</f>
        <v>DMVPN tunnel</v>
      </c>
      <c r="J138" s="79"/>
    </row>
    <row r="139" spans="1:10" s="81" customFormat="1" hidden="1" outlineLevel="2">
      <c r="A139" s="32" t="s">
        <v>582</v>
      </c>
      <c r="B139" s="20" t="s">
        <v>558</v>
      </c>
      <c r="C139" s="20" t="s">
        <v>568</v>
      </c>
      <c r="D139" s="20" t="s">
        <v>86</v>
      </c>
      <c r="E139" s="22" t="s">
        <v>14</v>
      </c>
      <c r="F139" s="80" t="str">
        <f>D139&amp;"-"&amp;E139</f>
        <v>R13-e0/0</v>
      </c>
      <c r="G139" s="80" t="str">
        <f t="shared" si="4"/>
        <v>192.200.0.13</v>
      </c>
      <c r="H139" s="80" t="str">
        <f t="shared" si="4"/>
        <v>2019:c0de:200::13</v>
      </c>
      <c r="I139" s="47" t="str">
        <f>"DMVPN tunnel"</f>
        <v>DMVPN tunnel</v>
      </c>
      <c r="J139" s="80"/>
    </row>
  </sheetData>
  <autoFilter ref="A1:E13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workbookViewId="0">
      <pane xSplit="1" ySplit="3" topLeftCell="O4" activePane="bottomRight" state="frozen"/>
      <selection pane="topRight" activeCell="B1" sqref="B1"/>
      <selection pane="bottomLeft" activeCell="A4" sqref="A4"/>
      <selection pane="bottomRight" activeCell="AB4" sqref="AB4"/>
    </sheetView>
  </sheetViews>
  <sheetFormatPr defaultRowHeight="14.4"/>
  <cols>
    <col min="1" max="1" width="9.5546875" style="51" bestFit="1" customWidth="1"/>
    <col min="2" max="2" width="6.88671875" style="52" bestFit="1" customWidth="1"/>
    <col min="3" max="3" width="9.88671875" bestFit="1" customWidth="1"/>
    <col min="4" max="4" width="15.109375" bestFit="1" customWidth="1"/>
    <col min="5" max="5" width="15.33203125" bestFit="1" customWidth="1"/>
    <col min="6" max="6" width="15.33203125" customWidth="1"/>
    <col min="7" max="7" width="6.88671875" style="55" bestFit="1" customWidth="1"/>
    <col min="8" max="8" width="9.109375" bestFit="1" customWidth="1"/>
    <col min="9" max="9" width="15.109375" bestFit="1" customWidth="1"/>
    <col min="10" max="10" width="14.6640625" bestFit="1" customWidth="1"/>
    <col min="11" max="11" width="15.33203125" customWidth="1"/>
    <col min="12" max="12" width="6.88671875" style="58" bestFit="1" customWidth="1"/>
    <col min="13" max="13" width="9.109375" bestFit="1" customWidth="1"/>
    <col min="14" max="14" width="15.109375" bestFit="1" customWidth="1"/>
    <col min="15" max="15" width="14.6640625" bestFit="1" customWidth="1"/>
    <col min="16" max="16" width="15.33203125" customWidth="1"/>
    <col min="17" max="17" width="6.88671875" style="61" bestFit="1" customWidth="1"/>
    <col min="18" max="18" width="9.109375" bestFit="1" customWidth="1"/>
    <col min="19" max="20" width="14.6640625" bestFit="1" customWidth="1"/>
    <col min="21" max="21" width="15.33203125" customWidth="1"/>
    <col min="22" max="22" width="10" style="64" bestFit="1" customWidth="1"/>
    <col min="23" max="23" width="9.88671875" bestFit="1" customWidth="1"/>
    <col min="24" max="24" width="9.109375" bestFit="1" customWidth="1"/>
    <col min="25" max="25" width="22.6640625" bestFit="1" customWidth="1"/>
    <col min="26" max="26" width="15.33203125" customWidth="1"/>
  </cols>
  <sheetData>
    <row r="1" spans="1:27">
      <c r="A1" s="51" t="str">
        <f>A3</f>
        <v>Hostname</v>
      </c>
      <c r="B1" s="52" t="str">
        <f>B3</f>
        <v>e0/0</v>
      </c>
      <c r="C1" t="str">
        <f>C3 &amp;" ipv4"</f>
        <v>e0/0 ipv4</v>
      </c>
      <c r="D1" t="str">
        <f>D3 &amp;" ipv6"</f>
        <v>e0/0 ipv6</v>
      </c>
      <c r="E1" t="str">
        <f>E3 &amp;" description"</f>
        <v>e0/0 description</v>
      </c>
      <c r="F1" t="str">
        <f>F3 &amp;" command"</f>
        <v>e0/0 command</v>
      </c>
      <c r="G1" s="55" t="str">
        <f>G3</f>
        <v>e0/1</v>
      </c>
      <c r="H1" t="str">
        <f>H3 &amp;" ipv4"</f>
        <v>e0/1 ipv4</v>
      </c>
      <c r="I1" t="str">
        <f>I3 &amp;" ipv6"</f>
        <v>e0/1 ipv6</v>
      </c>
      <c r="J1" t="str">
        <f>J3 &amp;" description"</f>
        <v>e0/1 description</v>
      </c>
      <c r="K1" t="str">
        <f>K3 &amp;" command"</f>
        <v>e0/1 command</v>
      </c>
      <c r="L1" s="58" t="str">
        <f>L3</f>
        <v>e0/2</v>
      </c>
      <c r="M1" t="str">
        <f>M3 &amp;" ipv4"</f>
        <v>e0/2 ipv4</v>
      </c>
      <c r="N1" t="str">
        <f>N3 &amp;" ipv6"</f>
        <v>e0/2 ipv6</v>
      </c>
      <c r="O1" t="str">
        <f>O3 &amp;" description"</f>
        <v>e0/2 description</v>
      </c>
      <c r="P1" t="str">
        <f>P3 &amp;" command"</f>
        <v>e0/2 command</v>
      </c>
      <c r="Q1" s="61" t="str">
        <f>Q3</f>
        <v>e0/3</v>
      </c>
      <c r="R1" t="str">
        <f>R3 &amp;" ipv4"</f>
        <v>e0/3 ipv4</v>
      </c>
      <c r="S1" t="str">
        <f>S3 &amp;" ipv6"</f>
        <v>e0/3 ipv6</v>
      </c>
      <c r="T1" t="str">
        <f>T3 &amp;" description"</f>
        <v>e0/3 description</v>
      </c>
      <c r="U1" t="str">
        <f>U3 &amp;" command"</f>
        <v>e0/3 command</v>
      </c>
      <c r="V1" s="64" t="str">
        <f>V3</f>
        <v>loopback</v>
      </c>
      <c r="W1" t="str">
        <f>W3 &amp;" ipv4"</f>
        <v>loopback ipv4</v>
      </c>
      <c r="X1" t="str">
        <f>X3 &amp;" ipv6"</f>
        <v>loopback ipv6</v>
      </c>
      <c r="Y1" t="str">
        <f>Y3 &amp;" description"</f>
        <v>loopback description</v>
      </c>
      <c r="Z1" t="str">
        <f>Z3 &amp;" command"</f>
        <v>loopback command</v>
      </c>
      <c r="AA1" t="s">
        <v>11</v>
      </c>
    </row>
    <row r="2" spans="1:27">
      <c r="B2" s="52">
        <v>1</v>
      </c>
      <c r="C2">
        <v>2</v>
      </c>
      <c r="D2">
        <v>3</v>
      </c>
      <c r="E2">
        <v>4</v>
      </c>
      <c r="G2" s="55">
        <v>1</v>
      </c>
      <c r="H2">
        <v>2</v>
      </c>
      <c r="I2">
        <v>3</v>
      </c>
      <c r="J2">
        <v>4</v>
      </c>
      <c r="L2" s="58">
        <v>1</v>
      </c>
      <c r="M2">
        <v>2</v>
      </c>
      <c r="N2">
        <v>3</v>
      </c>
      <c r="O2">
        <v>4</v>
      </c>
      <c r="Q2" s="61">
        <v>1</v>
      </c>
      <c r="R2">
        <v>2</v>
      </c>
      <c r="S2">
        <v>3</v>
      </c>
      <c r="T2">
        <v>4</v>
      </c>
      <c r="V2" s="64">
        <v>1</v>
      </c>
      <c r="W2">
        <v>2</v>
      </c>
      <c r="X2">
        <v>3</v>
      </c>
      <c r="Y2">
        <v>4</v>
      </c>
    </row>
    <row r="3" spans="1:27" s="51" customFormat="1">
      <c r="A3" s="51" t="s">
        <v>319</v>
      </c>
      <c r="B3" s="53" t="s">
        <v>14</v>
      </c>
      <c r="C3" s="51" t="s">
        <v>14</v>
      </c>
      <c r="D3" s="51" t="s">
        <v>14</v>
      </c>
      <c r="E3" s="51" t="s">
        <v>14</v>
      </c>
      <c r="F3" s="51" t="str">
        <f>E3</f>
        <v>e0/0</v>
      </c>
      <c r="G3" s="56" t="s">
        <v>12</v>
      </c>
      <c r="H3" s="51" t="s">
        <v>12</v>
      </c>
      <c r="I3" s="51" t="s">
        <v>12</v>
      </c>
      <c r="J3" s="51" t="s">
        <v>12</v>
      </c>
      <c r="K3" s="51" t="str">
        <f>J3</f>
        <v>e0/1</v>
      </c>
      <c r="L3" s="59" t="s">
        <v>13</v>
      </c>
      <c r="M3" s="51" t="s">
        <v>13</v>
      </c>
      <c r="N3" s="51" t="s">
        <v>13</v>
      </c>
      <c r="O3" s="51" t="s">
        <v>13</v>
      </c>
      <c r="P3" s="51" t="str">
        <f>O3</f>
        <v>e0/2</v>
      </c>
      <c r="Q3" s="62" t="s">
        <v>59</v>
      </c>
      <c r="R3" s="51" t="s">
        <v>59</v>
      </c>
      <c r="S3" s="51" t="s">
        <v>59</v>
      </c>
      <c r="T3" s="51" t="s">
        <v>59</v>
      </c>
      <c r="U3" s="51" t="str">
        <f>T3</f>
        <v>e0/3</v>
      </c>
      <c r="V3" s="65" t="s">
        <v>151</v>
      </c>
      <c r="W3" s="51" t="s">
        <v>151</v>
      </c>
      <c r="X3" s="51" t="s">
        <v>151</v>
      </c>
      <c r="Y3" s="51" t="s">
        <v>151</v>
      </c>
      <c r="Z3" s="51" t="str">
        <f>Y3</f>
        <v>loopback</v>
      </c>
      <c r="AA3" s="51" t="s">
        <v>11</v>
      </c>
    </row>
    <row r="4" spans="1:27">
      <c r="A4" s="51" t="s">
        <v>176</v>
      </c>
      <c r="B4" s="54" t="str">
        <f>VLOOKUP($A4&amp;"-"&amp;B$3,IP!$F$1:$O$131,B$2,FALSE)</f>
        <v>R1-e0/0</v>
      </c>
      <c r="C4" s="50" t="str">
        <f>VLOOKUP($A4&amp;"-"&amp;C$3,IP!$F$1:$O$131,C$2,FALSE)</f>
        <v>172.17.119.1</v>
      </c>
      <c r="D4" s="50" t="str">
        <f>VLOOKUP($A4&amp;"-"&amp;D$3,IP!$F$1:$O$131,D$2,FALSE)</f>
        <v>2019:feed:0:119::1</v>
      </c>
      <c r="E4" s="50" t="str">
        <f ca="1">VLOOKUP($A4&amp;"-"&amp;E$3,IP!$F$1:$O$131,E$2,FALSE)</f>
        <v>link to R19.(zone 34-1)</v>
      </c>
      <c r="F4" s="50" t="str">
        <f ca="1">IF(IFERROR(E4,"shutdown")="shutdown","shutdown","no shutdown")</f>
        <v>no shutdown</v>
      </c>
      <c r="G4" s="57" t="str">
        <f>VLOOKUP($A4&amp;"-"&amp;G$3,IP!$F$1:$O$131,G$2,FALSE)</f>
        <v>R1-e0/1</v>
      </c>
      <c r="H4" s="50" t="str">
        <f>VLOOKUP($A4&amp;"-"&amp;H$3,IP!$F$1:$O$131,H$2,FALSE)</f>
        <v>10.34.12.1</v>
      </c>
      <c r="I4" s="50" t="str">
        <f>VLOOKUP($A4&amp;"-"&amp;I$3,IP!$F$1:$O$131,I$2,FALSE)</f>
        <v>2019:f1fa:34:12::1</v>
      </c>
      <c r="J4" s="50" t="str">
        <f ca="1">VLOOKUP($A4&amp;"-"&amp;J$3,IP!$F$1:$O$131,J$2,FALSE)</f>
        <v>link to R2.(zone 34)</v>
      </c>
      <c r="K4" s="50" t="str">
        <f ca="1">IF(IFERROR(J4,"shutdown")="shutdown","shutdown","no shutdown")</f>
        <v>no shutdown</v>
      </c>
      <c r="L4" s="60" t="str">
        <f>VLOOKUP($A4&amp;"-"&amp;L$3,IP!$F$1:$O$131,L$2,FALSE)</f>
        <v>R1-e0/2</v>
      </c>
      <c r="M4" s="50" t="str">
        <f>VLOOKUP($A4&amp;"-"&amp;M$3,IP!$F$1:$O$131,M$2,FALSE)</f>
        <v>10.34.13.1</v>
      </c>
      <c r="N4" s="50" t="str">
        <f>VLOOKUP($A4&amp;"-"&amp;N$3,IP!$F$1:$O$131,N$2,FALSE)</f>
        <v>2019:f1fa:34:13::1</v>
      </c>
      <c r="O4" s="50" t="str">
        <f ca="1">VLOOKUP($A4&amp;"-"&amp;O$3,IP!$F$1:$O$131,O$2,FALSE)</f>
        <v>link to R3.(zone 34)</v>
      </c>
      <c r="P4" s="50" t="str">
        <f ca="1">IF(IFERROR(O4,"shutdown")="shutdown","shutdown","no shutdown")</f>
        <v>no shutdown</v>
      </c>
      <c r="Q4" s="63" t="e">
        <f>VLOOKUP($A4&amp;"-"&amp;Q$3,IP!$F$1:$O$131,Q$2,FALSE)</f>
        <v>#N/A</v>
      </c>
      <c r="R4" s="50" t="e">
        <f>VLOOKUP($A4&amp;"-"&amp;R$3,IP!$F$1:$O$131,R$2,FALSE)</f>
        <v>#N/A</v>
      </c>
      <c r="S4" s="50" t="e">
        <f>VLOOKUP($A4&amp;"-"&amp;S$3,IP!$F$1:$O$131,S$2,FALSE)</f>
        <v>#N/A</v>
      </c>
      <c r="T4" s="50" t="e">
        <f>VLOOKUP($A4&amp;"-"&amp;T$3,IP!$F$1:$O$131,T$2,FALSE)</f>
        <v>#N/A</v>
      </c>
      <c r="U4" s="50" t="str">
        <f>IF(IFERROR(T4,"shutdown")="shutdown","shutdown","no shutdown")</f>
        <v>shutdown</v>
      </c>
      <c r="V4" s="66" t="str">
        <f>VLOOKUP($A4&amp;"-"&amp;V$3,IP!$F$1:$O$131,V$2,FALSE)</f>
        <v>R1-loopback</v>
      </c>
      <c r="W4" s="50" t="str">
        <f>VLOOKUP($A4&amp;"-"&amp;W$3,IP!$F$1:$O$131,W$2,FALSE)</f>
        <v>172.31.127.1</v>
      </c>
      <c r="X4" s="50" t="str">
        <f>VLOOKUP($A4&amp;"-"&amp;X$3,IP!$F$1:$O$131,X$2,FALSE)</f>
        <v>2019:100::1</v>
      </c>
      <c r="Y4" t="str">
        <f>VLOOKUP($A4&amp;"-"&amp;Y$3,IP!$F$1:$O$131,Y$2,FALSE)</f>
        <v>R1 loopback.(zone 34)</v>
      </c>
      <c r="Z4" s="50" t="str">
        <f>IF(IFERROR(Y4,"shutdown")="shutdown","shutdown","no shutdown")</f>
        <v>no shutdown</v>
      </c>
      <c r="AA4" t="str">
        <f>MID(A4,2,2)</f>
        <v>1</v>
      </c>
    </row>
    <row r="5" spans="1:27">
      <c r="A5" s="51" t="s">
        <v>184</v>
      </c>
      <c r="B5" s="54" t="str">
        <f>VLOOKUP($A5&amp;"-"&amp;B$3,IP!$F$1:$O$131,B$2,FALSE)</f>
        <v>R2-e0/0</v>
      </c>
      <c r="C5" s="50" t="str">
        <f>VLOOKUP($A5&amp;"-"&amp;C$3,IP!$F$1:$O$131,C$2,FALSE)</f>
        <v>10.33.224.2</v>
      </c>
      <c r="D5" s="50" t="str">
        <f>VLOOKUP($A5&amp;"-"&amp;D$3,IP!$F$1:$O$131,D$2,FALSE)</f>
        <v>2019:f1fa:33:224::2</v>
      </c>
      <c r="E5" s="50" t="str">
        <f ca="1">VLOOKUP($A5&amp;"-"&amp;E$3,IP!$F$1:$O$131,E$2,FALSE)</f>
        <v>link to R24.(zone 33)</v>
      </c>
      <c r="F5" s="50" t="str">
        <f t="shared" ref="F5:F27" ca="1" si="0">IF(IFERROR(E5,"shutdown")="shutdown","shutdown","no shutdown")</f>
        <v>no shutdown</v>
      </c>
      <c r="G5" s="57" t="str">
        <f>VLOOKUP($A5&amp;"-"&amp;G$3,IP!$F$1:$O$131,G$2,FALSE)</f>
        <v>R2-e0/1</v>
      </c>
      <c r="H5" s="50" t="str">
        <f>VLOOKUP($A5&amp;"-"&amp;H$3,IP!$F$1:$O$131,H$2,FALSE)</f>
        <v>10.34.12.2</v>
      </c>
      <c r="I5" s="50" t="str">
        <f>VLOOKUP($A5&amp;"-"&amp;I$3,IP!$F$1:$O$131,I$2,FALSE)</f>
        <v>2019:f1fa:34:12::2</v>
      </c>
      <c r="J5" s="50" t="str">
        <f ca="1">VLOOKUP($A5&amp;"-"&amp;J$3,IP!$F$1:$O$131,J$2,FALSE)</f>
        <v>link to R1.(zone 34)</v>
      </c>
      <c r="K5" s="50" t="str">
        <f t="shared" ref="K5:K27" ca="1" si="1">IF(IFERROR(J5,"shutdown")="shutdown","shutdown","no shutdown")</f>
        <v>no shutdown</v>
      </c>
      <c r="L5" s="60" t="e">
        <f>VLOOKUP($A5&amp;"-"&amp;L$3,IP!$F$1:$O$131,L$2,FALSE)</f>
        <v>#N/A</v>
      </c>
      <c r="M5" s="50" t="e">
        <f>VLOOKUP($A5&amp;"-"&amp;M$3,IP!$F$1:$O$131,M$2,FALSE)</f>
        <v>#N/A</v>
      </c>
      <c r="N5" s="50" t="e">
        <f>VLOOKUP($A5&amp;"-"&amp;N$3,IP!$F$1:$O$131,N$2,FALSE)</f>
        <v>#N/A</v>
      </c>
      <c r="O5" s="50" t="e">
        <f>VLOOKUP($A5&amp;"-"&amp;O$3,IP!$F$1:$O$131,O$2,FALSE)</f>
        <v>#N/A</v>
      </c>
      <c r="P5" s="50" t="str">
        <f t="shared" ref="P5:P27" si="2">IF(IFERROR(O5,"shutdown")="shutdown","shutdown","no shutdown")</f>
        <v>shutdown</v>
      </c>
      <c r="Q5" s="63" t="str">
        <f>VLOOKUP($A5&amp;"-"&amp;Q$3,IP!$F$1:$O$131,Q$2,FALSE)</f>
        <v>R2-e0/3</v>
      </c>
      <c r="R5" s="50" t="str">
        <f>VLOOKUP($A5&amp;"-"&amp;R$3,IP!$F$1:$O$131,R$2,FALSE)</f>
        <v>10.34.24.2</v>
      </c>
      <c r="S5" s="50" t="str">
        <f>VLOOKUP($A5&amp;"-"&amp;S$3,IP!$F$1:$O$131,S$2,FALSE)</f>
        <v>2019:f1fa:34:24::2</v>
      </c>
      <c r="T5" s="50" t="str">
        <f ca="1">VLOOKUP($A5&amp;"-"&amp;T$3,IP!$F$1:$O$131,T$2,FALSE)</f>
        <v>link to R4.(zone 34)</v>
      </c>
      <c r="U5" s="50" t="str">
        <f t="shared" ref="U5:U27" ca="1" si="3">IF(IFERROR(T5,"shutdown")="shutdown","shutdown","no shutdown")</f>
        <v>no shutdown</v>
      </c>
      <c r="V5" s="66" t="str">
        <f>VLOOKUP($A5&amp;"-"&amp;V$3,IP!$F$1:$O$131,V$2,FALSE)</f>
        <v>R2-loopback</v>
      </c>
      <c r="W5" s="50" t="str">
        <f>VLOOKUP($A5&amp;"-"&amp;W$3,IP!$F$1:$O$131,W$2,FALSE)</f>
        <v>172.31.127.2</v>
      </c>
      <c r="X5" s="50" t="str">
        <f>VLOOKUP($A5&amp;"-"&amp;X$3,IP!$F$1:$O$131,X$2,FALSE)</f>
        <v>2019:100::2</v>
      </c>
      <c r="Y5" t="str">
        <f>VLOOKUP($A5&amp;"-"&amp;Y$3,IP!$F$1:$O$131,Y$2,FALSE)</f>
        <v>R2 loopback.(zone 33,34)</v>
      </c>
      <c r="Z5" s="50" t="str">
        <f t="shared" ref="Z5:Z27" si="4">IF(IFERROR(Y5,"shutdown")="shutdown","shutdown","no shutdown")</f>
        <v>no shutdown</v>
      </c>
      <c r="AA5" t="str">
        <f t="shared" ref="AA5:AA27" si="5">MID(A5,2,2)</f>
        <v>2</v>
      </c>
    </row>
    <row r="6" spans="1:27">
      <c r="A6" s="51" t="s">
        <v>185</v>
      </c>
      <c r="B6" s="54" t="str">
        <f>VLOOKUP($A6&amp;"-"&amp;B$3,IP!$F$1:$O$131,B$2,FALSE)</f>
        <v>R3-e0/0</v>
      </c>
      <c r="C6" s="50" t="str">
        <f>VLOOKUP($A6&amp;"-"&amp;C$3,IP!$F$1:$O$131,C$2,FALSE)</f>
        <v>10.34.34.3</v>
      </c>
      <c r="D6" s="50" t="str">
        <f>VLOOKUP($A6&amp;"-"&amp;D$3,IP!$F$1:$O$131,D$2,FALSE)</f>
        <v>2019:f1fa:34:34::3</v>
      </c>
      <c r="E6" s="50" t="str">
        <f ca="1">VLOOKUP($A6&amp;"-"&amp;E$3,IP!$F$1:$O$131,E$2,FALSE)</f>
        <v>link to R4.(zone 34)</v>
      </c>
      <c r="F6" s="50" t="str">
        <f t="shared" ca="1" si="0"/>
        <v>no shutdown</v>
      </c>
      <c r="G6" s="57" t="str">
        <f>VLOOKUP($A6&amp;"-"&amp;G$3,IP!$F$1:$O$131,G$2,FALSE)</f>
        <v>R3-e0/1</v>
      </c>
      <c r="H6" s="50" t="str">
        <f>VLOOKUP($A6&amp;"-"&amp;H$3,IP!$F$1:$O$131,H$2,FALSE)</f>
        <v>10.35.38.3</v>
      </c>
      <c r="I6" s="50" t="str">
        <f>VLOOKUP($A6&amp;"-"&amp;I$3,IP!$F$1:$O$131,I$2,FALSE)</f>
        <v>2019:f1fa:35:38::3</v>
      </c>
      <c r="J6" s="50" t="str">
        <f ca="1">VLOOKUP($A6&amp;"-"&amp;J$3,IP!$F$1:$O$131,J$2,FALSE)</f>
        <v>link to R8.(zone 35)</v>
      </c>
      <c r="K6" s="50" t="str">
        <f t="shared" ca="1" si="1"/>
        <v>no shutdown</v>
      </c>
      <c r="L6" s="60" t="str">
        <f>VLOOKUP($A6&amp;"-"&amp;L$3,IP!$F$1:$O$131,L$2,FALSE)</f>
        <v>R3-e0/2</v>
      </c>
      <c r="M6" s="50" t="str">
        <f>VLOOKUP($A6&amp;"-"&amp;M$3,IP!$F$1:$O$131,M$2,FALSE)</f>
        <v>10.34.13.3</v>
      </c>
      <c r="N6" s="50" t="str">
        <f>VLOOKUP($A6&amp;"-"&amp;N$3,IP!$F$1:$O$131,N$2,FALSE)</f>
        <v>2019:f1fa:34:13::3</v>
      </c>
      <c r="O6" s="50" t="str">
        <f ca="1">VLOOKUP($A6&amp;"-"&amp;O$3,IP!$F$1:$O$131,O$2,FALSE)</f>
        <v>link to R1.(zone 34)</v>
      </c>
      <c r="P6" s="50" t="str">
        <f t="shared" ca="1" si="2"/>
        <v>no shutdown</v>
      </c>
      <c r="Q6" s="63" t="str">
        <f>VLOOKUP($A6&amp;"-"&amp;Q$3,IP!$F$1:$O$131,Q$2,FALSE)</f>
        <v>R3-e0/3</v>
      </c>
      <c r="R6" s="50" t="str">
        <f>VLOOKUP($A6&amp;"-"&amp;R$3,IP!$F$1:$O$131,R$2,FALSE)</f>
        <v>10.35.143.3</v>
      </c>
      <c r="S6" s="50" t="str">
        <f>VLOOKUP($A6&amp;"-"&amp;S$3,IP!$F$1:$O$131,S$2,FALSE)</f>
        <v>2019:f1fa:35:143::3</v>
      </c>
      <c r="T6" s="50" t="str">
        <f ca="1">VLOOKUP($A6&amp;"-"&amp;T$3,IP!$F$1:$O$131,T$2,FALSE)</f>
        <v>link to R14.(zone 35)</v>
      </c>
      <c r="U6" s="50" t="str">
        <f t="shared" ca="1" si="3"/>
        <v>no shutdown</v>
      </c>
      <c r="V6" s="66" t="str">
        <f>VLOOKUP($A6&amp;"-"&amp;V$3,IP!$F$1:$O$131,V$2,FALSE)</f>
        <v>R3-loopback</v>
      </c>
      <c r="W6" s="50" t="str">
        <f>VLOOKUP($A6&amp;"-"&amp;W$3,IP!$F$1:$O$131,W$2,FALSE)</f>
        <v>172.31.127.3</v>
      </c>
      <c r="X6" s="50" t="str">
        <f>VLOOKUP($A6&amp;"-"&amp;X$3,IP!$F$1:$O$131,X$2,FALSE)</f>
        <v>2019:100::3</v>
      </c>
      <c r="Y6" t="str">
        <f>VLOOKUP($A6&amp;"-"&amp;Y$3,IP!$F$1:$O$131,Y$2,FALSE)</f>
        <v>R3 loopback.(zone 34,35)</v>
      </c>
      <c r="Z6" s="50" t="str">
        <f t="shared" si="4"/>
        <v>no shutdown</v>
      </c>
      <c r="AA6" t="str">
        <f t="shared" si="5"/>
        <v>3</v>
      </c>
    </row>
    <row r="7" spans="1:27">
      <c r="A7" s="51" t="s">
        <v>177</v>
      </c>
      <c r="B7" s="54" t="str">
        <f>VLOOKUP($A7&amp;"-"&amp;B$3,IP!$F$1:$O$131,B$2,FALSE)</f>
        <v>R4-e0/0</v>
      </c>
      <c r="C7" s="50" t="str">
        <f>VLOOKUP($A7&amp;"-"&amp;C$3,IP!$F$1:$O$131,C$2,FALSE)</f>
        <v>10.34.34.4</v>
      </c>
      <c r="D7" s="50" t="str">
        <f>VLOOKUP($A7&amp;"-"&amp;D$3,IP!$F$1:$O$131,D$2,FALSE)</f>
        <v>2019:f1fa:34:34::4</v>
      </c>
      <c r="E7" s="50" t="str">
        <f ca="1">VLOOKUP($A7&amp;"-"&amp;E$3,IP!$F$1:$O$131,E$2,FALSE)</f>
        <v>link to R3.(zone 34)</v>
      </c>
      <c r="F7" s="50" t="str">
        <f t="shared" ca="1" si="0"/>
        <v>no shutdown</v>
      </c>
      <c r="G7" s="57" t="e">
        <f>VLOOKUP($A7&amp;"-"&amp;G$3,IP!$F$1:$O$131,G$2,FALSE)</f>
        <v>#N/A</v>
      </c>
      <c r="H7" s="50" t="e">
        <f>VLOOKUP($A7&amp;"-"&amp;H$3,IP!$F$1:$O$131,H$2,FALSE)</f>
        <v>#N/A</v>
      </c>
      <c r="I7" s="50" t="e">
        <f>VLOOKUP($A7&amp;"-"&amp;I$3,IP!$F$1:$O$131,I$2,FALSE)</f>
        <v>#N/A</v>
      </c>
      <c r="J7" s="50" t="e">
        <f>VLOOKUP($A7&amp;"-"&amp;J$3,IP!$F$1:$O$131,J$2,FALSE)</f>
        <v>#N/A</v>
      </c>
      <c r="K7" s="50" t="str">
        <f t="shared" si="1"/>
        <v>shutdown</v>
      </c>
      <c r="L7" s="60" t="e">
        <f>VLOOKUP($A7&amp;"-"&amp;L$3,IP!$F$1:$O$131,L$2,FALSE)</f>
        <v>#N/A</v>
      </c>
      <c r="M7" s="50" t="e">
        <f>VLOOKUP($A7&amp;"-"&amp;M$3,IP!$F$1:$O$131,M$2,FALSE)</f>
        <v>#N/A</v>
      </c>
      <c r="N7" s="50" t="e">
        <f>VLOOKUP($A7&amp;"-"&amp;N$3,IP!$F$1:$O$131,N$2,FALSE)</f>
        <v>#N/A</v>
      </c>
      <c r="O7" s="50" t="e">
        <f>VLOOKUP($A7&amp;"-"&amp;O$3,IP!$F$1:$O$131,O$2,FALSE)</f>
        <v>#N/A</v>
      </c>
      <c r="P7" s="50" t="str">
        <f t="shared" si="2"/>
        <v>shutdown</v>
      </c>
      <c r="Q7" s="63" t="str">
        <f>VLOOKUP($A7&amp;"-"&amp;Q$3,IP!$F$1:$O$131,Q$2,FALSE)</f>
        <v>R4-e0/3</v>
      </c>
      <c r="R7" s="50" t="str">
        <f>VLOOKUP($A7&amp;"-"&amp;R$3,IP!$F$1:$O$131,R$2,FALSE)</f>
        <v>10.34.24.4</v>
      </c>
      <c r="S7" s="50" t="str">
        <f>VLOOKUP($A7&amp;"-"&amp;S$3,IP!$F$1:$O$131,S$2,FALSE)</f>
        <v>2019:f1fa:34:24::4</v>
      </c>
      <c r="T7" s="50" t="str">
        <f ca="1">VLOOKUP($A7&amp;"-"&amp;T$3,IP!$F$1:$O$131,T$2,FALSE)</f>
        <v>link to R2.(zone 34)</v>
      </c>
      <c r="U7" s="50" t="str">
        <f t="shared" ca="1" si="3"/>
        <v>no shutdown</v>
      </c>
      <c r="V7" s="66" t="str">
        <f>VLOOKUP($A7&amp;"-"&amp;V$3,IP!$F$1:$O$131,V$2,FALSE)</f>
        <v>R4-loopback</v>
      </c>
      <c r="W7" s="50" t="str">
        <f>VLOOKUP($A7&amp;"-"&amp;W$3,IP!$F$1:$O$131,W$2,FALSE)</f>
        <v>172.31.127.4</v>
      </c>
      <c r="X7" s="50" t="str">
        <f>VLOOKUP($A7&amp;"-"&amp;X$3,IP!$F$1:$O$131,X$2,FALSE)</f>
        <v>2019:100::4</v>
      </c>
      <c r="Y7" t="str">
        <f>VLOOKUP($A7&amp;"-"&amp;Y$3,IP!$F$1:$O$131,Y$2,FALSE)</f>
        <v>R4 loopback.(zone 34)</v>
      </c>
      <c r="Z7" s="50" t="str">
        <f t="shared" si="4"/>
        <v>no shutdown</v>
      </c>
      <c r="AA7" t="str">
        <f t="shared" si="5"/>
        <v>4</v>
      </c>
    </row>
    <row r="8" spans="1:27">
      <c r="A8" s="51" t="s">
        <v>0</v>
      </c>
      <c r="B8" s="54" t="str">
        <f>VLOOKUP($A8&amp;"-"&amp;B$3,IP!$F$1:$O$131,B$2,FALSE)</f>
        <v>R5-e0/0</v>
      </c>
      <c r="C8" s="50" t="str">
        <f>VLOOKUP($A8&amp;"-"&amp;C$3,IP!$F$1:$O$131,C$2,FALSE)</f>
        <v>172.17.175.5</v>
      </c>
      <c r="D8" s="50" t="str">
        <f>VLOOKUP($A8&amp;"-"&amp;D$3,IP!$F$1:$O$131,D$2,FALSE)</f>
        <v>2019:feed:0:175::5</v>
      </c>
      <c r="E8" s="50" t="str">
        <f ca="1">VLOOKUP($A8&amp;"-"&amp;E$3,IP!$F$1:$O$131,E$2,FALSE)</f>
        <v>link to R17.(zone 4-1)</v>
      </c>
      <c r="F8" s="50" t="str">
        <f t="shared" ca="1" si="0"/>
        <v>no shutdown</v>
      </c>
      <c r="G8" s="57" t="str">
        <f>VLOOKUP($A8&amp;"-"&amp;G$3,IP!$F$1:$O$131,G$2,FALSE)</f>
        <v>R5-e0/1</v>
      </c>
      <c r="H8" s="50" t="str">
        <f>VLOOKUP($A8&amp;"-"&amp;H$3,IP!$F$1:$O$131,H$2,FALSE)</f>
        <v>10.4.56.5</v>
      </c>
      <c r="I8" s="50" t="str">
        <f>VLOOKUP($A8&amp;"-"&amp;I$3,IP!$F$1:$O$131,I$2,FALSE)</f>
        <v>2019:cafe:0:56::5</v>
      </c>
      <c r="J8" s="50" t="str">
        <f ca="1">VLOOKUP($A8&amp;"-"&amp;J$3,IP!$F$1:$O$131,J$2,FALSE)</f>
        <v>link to R6.(zone 4)</v>
      </c>
      <c r="K8" s="50" t="str">
        <f t="shared" ca="1" si="1"/>
        <v>no shutdown</v>
      </c>
      <c r="L8" s="60" t="str">
        <f>VLOOKUP($A8&amp;"-"&amp;L$3,IP!$F$1:$O$131,L$2,FALSE)</f>
        <v>R5-e0/2</v>
      </c>
      <c r="M8" s="50" t="str">
        <f>VLOOKUP($A8&amp;"-"&amp;M$3,IP!$F$1:$O$131,M$2,FALSE)</f>
        <v>10.4.57.5</v>
      </c>
      <c r="N8" s="50" t="str">
        <f>VLOOKUP($A8&amp;"-"&amp;N$3,IP!$F$1:$O$131,N$2,FALSE)</f>
        <v>2019:cafe:0:57::5</v>
      </c>
      <c r="O8" s="50" t="str">
        <f ca="1">VLOOKUP($A8&amp;"-"&amp;O$3,IP!$F$1:$O$131,O$2,FALSE)</f>
        <v>link to R7.(zone 4)</v>
      </c>
      <c r="P8" s="50" t="str">
        <f t="shared" ca="1" si="2"/>
        <v>no shutdown</v>
      </c>
      <c r="Q8" s="63" t="e">
        <f>VLOOKUP($A8&amp;"-"&amp;Q$3,IP!$F$1:$O$131,Q$2,FALSE)</f>
        <v>#N/A</v>
      </c>
      <c r="R8" s="50" t="e">
        <f>VLOOKUP($A8&amp;"-"&amp;R$3,IP!$F$1:$O$131,R$2,FALSE)</f>
        <v>#N/A</v>
      </c>
      <c r="S8" s="50" t="e">
        <f>VLOOKUP($A8&amp;"-"&amp;S$3,IP!$F$1:$O$131,S$2,FALSE)</f>
        <v>#N/A</v>
      </c>
      <c r="T8" s="50" t="e">
        <f>VLOOKUP($A8&amp;"-"&amp;T$3,IP!$F$1:$O$131,T$2,FALSE)</f>
        <v>#N/A</v>
      </c>
      <c r="U8" s="50" t="str">
        <f t="shared" si="3"/>
        <v>shutdown</v>
      </c>
      <c r="V8" s="66" t="str">
        <f>VLOOKUP($A8&amp;"-"&amp;V$3,IP!$F$1:$O$131,V$2,FALSE)</f>
        <v>R5-loopback</v>
      </c>
      <c r="W8" s="50" t="str">
        <f>VLOOKUP($A8&amp;"-"&amp;W$3,IP!$F$1:$O$131,W$2,FALSE)</f>
        <v>172.31.127.5</v>
      </c>
      <c r="X8" s="50" t="str">
        <f>VLOOKUP($A8&amp;"-"&amp;X$3,IP!$F$1:$O$131,X$2,FALSE)</f>
        <v>2019:100::5</v>
      </c>
      <c r="Y8" t="str">
        <f>VLOOKUP($A8&amp;"-"&amp;Y$3,IP!$F$1:$O$131,Y$2,FALSE)</f>
        <v>R5 loopback.(zone 4)</v>
      </c>
      <c r="Z8" s="50" t="str">
        <f t="shared" si="4"/>
        <v>no shutdown</v>
      </c>
      <c r="AA8" t="str">
        <f t="shared" si="5"/>
        <v>5</v>
      </c>
    </row>
    <row r="9" spans="1:27">
      <c r="A9" s="51" t="s">
        <v>1</v>
      </c>
      <c r="B9" s="54" t="str">
        <f>VLOOKUP($A9&amp;"-"&amp;B$3,IP!$F$1:$O$131,B$2,FALSE)</f>
        <v>R6-e0/0</v>
      </c>
      <c r="C9" s="50" t="str">
        <f>VLOOKUP($A9&amp;"-"&amp;C$3,IP!$F$1:$O$131,C$2,FALSE)</f>
        <v>10.4.67.6</v>
      </c>
      <c r="D9" s="50" t="str">
        <f>VLOOKUP($A9&amp;"-"&amp;D$3,IP!$F$1:$O$131,D$2,FALSE)</f>
        <v>2019:cafe:0:67::6</v>
      </c>
      <c r="E9" s="50" t="str">
        <f ca="1">VLOOKUP($A9&amp;"-"&amp;E$3,IP!$F$1:$O$131,E$2,FALSE)</f>
        <v>link to R7.(zone 4)</v>
      </c>
      <c r="F9" s="50" t="str">
        <f t="shared" ca="1" si="0"/>
        <v>no shutdown</v>
      </c>
      <c r="G9" s="57" t="str">
        <f>VLOOKUP($A9&amp;"-"&amp;G$3,IP!$F$1:$O$131,G$2,FALSE)</f>
        <v>R6-e0/1</v>
      </c>
      <c r="H9" s="50" t="str">
        <f>VLOOKUP($A9&amp;"-"&amp;H$3,IP!$F$1:$O$131,H$2,FALSE)</f>
        <v>10.4.56.6</v>
      </c>
      <c r="I9" s="50" t="str">
        <f>VLOOKUP($A9&amp;"-"&amp;I$3,IP!$F$1:$O$131,I$2,FALSE)</f>
        <v>2019:cafe:0:56::6</v>
      </c>
      <c r="J9" s="50" t="str">
        <f ca="1">VLOOKUP($A9&amp;"-"&amp;J$3,IP!$F$1:$O$131,J$2,FALSE)</f>
        <v>link to R5.(zone 4)</v>
      </c>
      <c r="K9" s="50" t="str">
        <f t="shared" ca="1" si="1"/>
        <v>no shutdown</v>
      </c>
      <c r="L9" s="60" t="e">
        <f>VLOOKUP($A9&amp;"-"&amp;L$3,IP!$F$1:$O$131,L$2,FALSE)</f>
        <v>#N/A</v>
      </c>
      <c r="M9" s="50" t="e">
        <f>VLOOKUP($A9&amp;"-"&amp;M$3,IP!$F$1:$O$131,M$2,FALSE)</f>
        <v>#N/A</v>
      </c>
      <c r="N9" s="50" t="e">
        <f>VLOOKUP($A9&amp;"-"&amp;N$3,IP!$F$1:$O$131,N$2,FALSE)</f>
        <v>#N/A</v>
      </c>
      <c r="O9" s="50" t="e">
        <f>VLOOKUP($A9&amp;"-"&amp;O$3,IP!$F$1:$O$131,O$2,FALSE)</f>
        <v>#N/A</v>
      </c>
      <c r="P9" s="50" t="str">
        <f t="shared" si="2"/>
        <v>shutdown</v>
      </c>
      <c r="Q9" s="63" t="e">
        <f>VLOOKUP($A9&amp;"-"&amp;Q$3,IP!$F$1:$O$131,Q$2,FALSE)</f>
        <v>#N/A</v>
      </c>
      <c r="R9" s="50" t="e">
        <f>VLOOKUP($A9&amp;"-"&amp;R$3,IP!$F$1:$O$131,R$2,FALSE)</f>
        <v>#N/A</v>
      </c>
      <c r="S9" s="50" t="e">
        <f>VLOOKUP($A9&amp;"-"&amp;S$3,IP!$F$1:$O$131,S$2,FALSE)</f>
        <v>#N/A</v>
      </c>
      <c r="T9" s="50" t="e">
        <f>VLOOKUP($A9&amp;"-"&amp;T$3,IP!$F$1:$O$131,T$2,FALSE)</f>
        <v>#N/A</v>
      </c>
      <c r="U9" s="50" t="str">
        <f t="shared" si="3"/>
        <v>shutdown</v>
      </c>
      <c r="V9" s="66" t="str">
        <f>VLOOKUP($A9&amp;"-"&amp;V$3,IP!$F$1:$O$131,V$2,FALSE)</f>
        <v>R6-loopback</v>
      </c>
      <c r="W9" s="50" t="str">
        <f>VLOOKUP($A9&amp;"-"&amp;W$3,IP!$F$1:$O$131,W$2,FALSE)</f>
        <v>172.31.127.6</v>
      </c>
      <c r="X9" s="50" t="str">
        <f>VLOOKUP($A9&amp;"-"&amp;X$3,IP!$F$1:$O$131,X$2,FALSE)</f>
        <v>2019:100::6</v>
      </c>
      <c r="Y9" t="str">
        <f>VLOOKUP($A9&amp;"-"&amp;Y$3,IP!$F$1:$O$131,Y$2,FALSE)</f>
        <v>R6 loopback.(zone 4)</v>
      </c>
      <c r="Z9" s="50" t="str">
        <f t="shared" si="4"/>
        <v>no shutdown</v>
      </c>
      <c r="AA9" t="str">
        <f t="shared" si="5"/>
        <v>6</v>
      </c>
    </row>
    <row r="10" spans="1:27">
      <c r="A10" s="51" t="s">
        <v>2</v>
      </c>
      <c r="B10" s="54" t="str">
        <f>VLOOKUP($A10&amp;"-"&amp;B$3,IP!$F$1:$O$131,B$2,FALSE)</f>
        <v>R7-e0/0</v>
      </c>
      <c r="C10" s="50" t="str">
        <f>VLOOKUP($A10&amp;"-"&amp;C$3,IP!$F$1:$O$131,C$2,FALSE)</f>
        <v>10.4.67.7</v>
      </c>
      <c r="D10" s="50" t="str">
        <f>VLOOKUP($A10&amp;"-"&amp;D$3,IP!$F$1:$O$131,D$2,FALSE)</f>
        <v>2019:cafe:0:67::7</v>
      </c>
      <c r="E10" s="50" t="str">
        <f ca="1">VLOOKUP($A10&amp;"-"&amp;E$3,IP!$F$1:$O$131,E$2,FALSE)</f>
        <v>link to R6.(zone 4)</v>
      </c>
      <c r="F10" s="50" t="str">
        <f t="shared" ca="1" si="0"/>
        <v>no shutdown</v>
      </c>
      <c r="G10" s="57" t="e">
        <f>VLOOKUP($A10&amp;"-"&amp;G$3,IP!$F$1:$O$131,G$2,FALSE)</f>
        <v>#N/A</v>
      </c>
      <c r="H10" s="50" t="e">
        <f>VLOOKUP($A10&amp;"-"&amp;H$3,IP!$F$1:$O$131,H$2,FALSE)</f>
        <v>#N/A</v>
      </c>
      <c r="I10" s="50" t="e">
        <f>VLOOKUP($A10&amp;"-"&amp;I$3,IP!$F$1:$O$131,I$2,FALSE)</f>
        <v>#N/A</v>
      </c>
      <c r="J10" s="50" t="e">
        <f>VLOOKUP($A10&amp;"-"&amp;J$3,IP!$F$1:$O$131,J$2,FALSE)</f>
        <v>#N/A</v>
      </c>
      <c r="K10" s="50" t="str">
        <f t="shared" si="1"/>
        <v>shutdown</v>
      </c>
      <c r="L10" s="60" t="str">
        <f>VLOOKUP($A10&amp;"-"&amp;L$3,IP!$F$1:$O$131,L$2,FALSE)</f>
        <v>R7-e0/2</v>
      </c>
      <c r="M10" s="50" t="str">
        <f>VLOOKUP($A10&amp;"-"&amp;M$3,IP!$F$1:$O$131,M$2,FALSE)</f>
        <v>10.4.57.7</v>
      </c>
      <c r="N10" s="50" t="str">
        <f>VLOOKUP($A10&amp;"-"&amp;N$3,IP!$F$1:$O$131,N$2,FALSE)</f>
        <v>2019:cafe:0:57::7</v>
      </c>
      <c r="O10" s="50" t="str">
        <f ca="1">VLOOKUP($A10&amp;"-"&amp;O$3,IP!$F$1:$O$131,O$2,FALSE)</f>
        <v>link to R5.(zone 4)</v>
      </c>
      <c r="P10" s="50" t="str">
        <f t="shared" ca="1" si="2"/>
        <v>no shutdown</v>
      </c>
      <c r="Q10" s="63" t="e">
        <f>VLOOKUP($A10&amp;"-"&amp;Q$3,IP!$F$1:$O$131,Q$2,FALSE)</f>
        <v>#N/A</v>
      </c>
      <c r="R10" s="50" t="e">
        <f>VLOOKUP($A10&amp;"-"&amp;R$3,IP!$F$1:$O$131,R$2,FALSE)</f>
        <v>#N/A</v>
      </c>
      <c r="S10" s="50" t="e">
        <f>VLOOKUP($A10&amp;"-"&amp;S$3,IP!$F$1:$O$131,S$2,FALSE)</f>
        <v>#N/A</v>
      </c>
      <c r="T10" s="50" t="e">
        <f>VLOOKUP($A10&amp;"-"&amp;T$3,IP!$F$1:$O$131,T$2,FALSE)</f>
        <v>#N/A</v>
      </c>
      <c r="U10" s="50" t="str">
        <f t="shared" si="3"/>
        <v>shutdown</v>
      </c>
      <c r="V10" s="66" t="str">
        <f>VLOOKUP($A10&amp;"-"&amp;V$3,IP!$F$1:$O$131,V$2,FALSE)</f>
        <v>R7-loopback</v>
      </c>
      <c r="W10" s="50" t="str">
        <f>VLOOKUP($A10&amp;"-"&amp;W$3,IP!$F$1:$O$131,W$2,FALSE)</f>
        <v>172.31.127.7</v>
      </c>
      <c r="X10" s="50" t="str">
        <f>VLOOKUP($A10&amp;"-"&amp;X$3,IP!$F$1:$O$131,X$2,FALSE)</f>
        <v>2019:100::7</v>
      </c>
      <c r="Y10" t="str">
        <f>VLOOKUP($A10&amp;"-"&amp;Y$3,IP!$F$1:$O$131,Y$2,FALSE)</f>
        <v>R7 loopback.(zone 4)</v>
      </c>
      <c r="Z10" s="50" t="str">
        <f t="shared" si="4"/>
        <v>no shutdown</v>
      </c>
      <c r="AA10" t="str">
        <f t="shared" si="5"/>
        <v>7</v>
      </c>
    </row>
    <row r="11" spans="1:27">
      <c r="A11" s="51" t="s">
        <v>178</v>
      </c>
      <c r="B11" s="54" t="str">
        <f>VLOOKUP($A11&amp;"-"&amp;B$3,IP!$F$1:$O$131,B$2,FALSE)</f>
        <v>R8-e0/0</v>
      </c>
      <c r="C11" s="50" t="str">
        <f>VLOOKUP($A11&amp;"-"&amp;C$3,IP!$F$1:$O$131,C$2,FALSE)</f>
        <v>10.35.148.8</v>
      </c>
      <c r="D11" s="50" t="str">
        <f>VLOOKUP($A11&amp;"-"&amp;D$3,IP!$F$1:$O$131,D$2,FALSE)</f>
        <v>2019:f1fa:35:148::8</v>
      </c>
      <c r="E11" s="50" t="str">
        <f ca="1">VLOOKUP($A11&amp;"-"&amp;E$3,IP!$F$1:$O$131,E$2,FALSE)</f>
        <v>link to R14.(zone 35)</v>
      </c>
      <c r="F11" s="50" t="str">
        <f t="shared" ca="1" si="0"/>
        <v>no shutdown</v>
      </c>
      <c r="G11" s="57" t="str">
        <f>VLOOKUP($A11&amp;"-"&amp;G$3,IP!$F$1:$O$131,G$2,FALSE)</f>
        <v>R8-e0/1</v>
      </c>
      <c r="H11" s="50" t="str">
        <f>VLOOKUP($A11&amp;"-"&amp;H$3,IP!$F$1:$O$131,H$2,FALSE)</f>
        <v>10.35.38.8</v>
      </c>
      <c r="I11" s="50" t="str">
        <f>VLOOKUP($A11&amp;"-"&amp;I$3,IP!$F$1:$O$131,I$2,FALSE)</f>
        <v>2019:f1fa:35:38::8</v>
      </c>
      <c r="J11" s="50" t="str">
        <f ca="1">VLOOKUP($A11&amp;"-"&amp;J$3,IP!$F$1:$O$131,J$2,FALSE)</f>
        <v>link to R3.(zone 35)</v>
      </c>
      <c r="K11" s="50" t="str">
        <f t="shared" ca="1" si="1"/>
        <v>no shutdown</v>
      </c>
      <c r="L11" s="60" t="e">
        <f>VLOOKUP($A11&amp;"-"&amp;L$3,IP!$F$1:$O$131,L$2,FALSE)</f>
        <v>#N/A</v>
      </c>
      <c r="M11" s="50" t="e">
        <f>VLOOKUP($A11&amp;"-"&amp;M$3,IP!$F$1:$O$131,M$2,FALSE)</f>
        <v>#N/A</v>
      </c>
      <c r="N11" s="50" t="e">
        <f>VLOOKUP($A11&amp;"-"&amp;N$3,IP!$F$1:$O$131,N$2,FALSE)</f>
        <v>#N/A</v>
      </c>
      <c r="O11" s="50" t="e">
        <f>VLOOKUP($A11&amp;"-"&amp;O$3,IP!$F$1:$O$131,O$2,FALSE)</f>
        <v>#N/A</v>
      </c>
      <c r="P11" s="50" t="str">
        <f t="shared" si="2"/>
        <v>shutdown</v>
      </c>
      <c r="Q11" s="63" t="e">
        <f>VLOOKUP($A11&amp;"-"&amp;Q$3,IP!$F$1:$O$131,Q$2,FALSE)</f>
        <v>#N/A</v>
      </c>
      <c r="R11" s="50" t="e">
        <f>VLOOKUP($A11&amp;"-"&amp;R$3,IP!$F$1:$O$131,R$2,FALSE)</f>
        <v>#N/A</v>
      </c>
      <c r="S11" s="50" t="e">
        <f>VLOOKUP($A11&amp;"-"&amp;S$3,IP!$F$1:$O$131,S$2,FALSE)</f>
        <v>#N/A</v>
      </c>
      <c r="T11" s="50" t="e">
        <f>VLOOKUP($A11&amp;"-"&amp;T$3,IP!$F$1:$O$131,T$2,FALSE)</f>
        <v>#N/A</v>
      </c>
      <c r="U11" s="50" t="str">
        <f t="shared" si="3"/>
        <v>shutdown</v>
      </c>
      <c r="V11" s="66" t="str">
        <f>VLOOKUP($A11&amp;"-"&amp;V$3,IP!$F$1:$O$131,V$2,FALSE)</f>
        <v>R8-loopback</v>
      </c>
      <c r="W11" s="50" t="str">
        <f>VLOOKUP($A11&amp;"-"&amp;W$3,IP!$F$1:$O$131,W$2,FALSE)</f>
        <v>172.31.127.8</v>
      </c>
      <c r="X11" s="50" t="str">
        <f>VLOOKUP($A11&amp;"-"&amp;X$3,IP!$F$1:$O$131,X$2,FALSE)</f>
        <v>2019:100::8</v>
      </c>
      <c r="Y11" t="str">
        <f>VLOOKUP($A11&amp;"-"&amp;Y$3,IP!$F$1:$O$131,Y$2,FALSE)</f>
        <v>R8 loopback.(zone 35)</v>
      </c>
      <c r="Z11" s="50" t="str">
        <f t="shared" si="4"/>
        <v>no shutdown</v>
      </c>
      <c r="AA11" t="str">
        <f t="shared" si="5"/>
        <v>8</v>
      </c>
    </row>
    <row r="12" spans="1:27">
      <c r="A12" s="51" t="s">
        <v>120</v>
      </c>
      <c r="B12" s="54" t="str">
        <f>VLOOKUP($A12&amp;"-"&amp;B$3,IP!$F$1:$O$131,B$2,FALSE)</f>
        <v>R9-e0/0</v>
      </c>
      <c r="C12" s="50" t="str">
        <f>VLOOKUP($A12&amp;"-"&amp;C$3,IP!$F$1:$O$131,C$2,FALSE)</f>
        <v>172.17.189.9</v>
      </c>
      <c r="D12" s="50" t="str">
        <f>VLOOKUP($A12&amp;"-"&amp;D$3,IP!$F$1:$O$131,D$2,FALSE)</f>
        <v>2019:feed:0:189::9</v>
      </c>
      <c r="E12" s="50" t="str">
        <f ca="1">VLOOKUP($A12&amp;"-"&amp;E$3,IP!$F$1:$O$131,E$2,FALSE)</f>
        <v>link to R18.(zone 5-1)</v>
      </c>
      <c r="F12" s="50" t="str">
        <f t="shared" ca="1" si="0"/>
        <v>no shutdown</v>
      </c>
      <c r="G12" s="57" t="str">
        <f>VLOOKUP($A12&amp;"-"&amp;G$3,IP!$F$1:$O$131,G$2,FALSE)</f>
        <v>R9-e0/1</v>
      </c>
      <c r="H12" s="50" t="str">
        <f>VLOOKUP($A12&amp;"-"&amp;H$3,IP!$F$1:$O$131,H$2,FALSE)</f>
        <v>10.5.92.9</v>
      </c>
      <c r="I12" s="50" t="str">
        <f>VLOOKUP($A12&amp;"-"&amp;I$3,IP!$F$1:$O$131,I$2,FALSE)</f>
        <v>2019:beef:0:912::9</v>
      </c>
      <c r="J12" s="50" t="str">
        <f ca="1">VLOOKUP($A12&amp;"-"&amp;J$3,IP!$F$1:$O$131,J$2,FALSE)</f>
        <v>link to R12.(zone 5)</v>
      </c>
      <c r="K12" s="50" t="str">
        <f t="shared" ca="1" si="1"/>
        <v>no shutdown</v>
      </c>
      <c r="L12" s="60" t="str">
        <f>VLOOKUP($A12&amp;"-"&amp;L$3,IP!$F$1:$O$131,L$2,FALSE)</f>
        <v>R9-e0/2</v>
      </c>
      <c r="M12" s="50" t="str">
        <f>VLOOKUP($A12&amp;"-"&amp;M$3,IP!$F$1:$O$131,M$2,FALSE)</f>
        <v>10.5.90.9</v>
      </c>
      <c r="N12" s="50" t="str">
        <f>VLOOKUP($A12&amp;"-"&amp;N$3,IP!$F$1:$O$131,N$2,FALSE)</f>
        <v>2019:beef:0:910::9</v>
      </c>
      <c r="O12" s="50" t="str">
        <f ca="1">VLOOKUP($A12&amp;"-"&amp;O$3,IP!$F$1:$O$131,O$2,FALSE)</f>
        <v>link to R10.(zone 5)</v>
      </c>
      <c r="P12" s="50" t="str">
        <f t="shared" ca="1" si="2"/>
        <v>no shutdown</v>
      </c>
      <c r="Q12" s="63" t="str">
        <f>VLOOKUP($A12&amp;"-"&amp;Q$3,IP!$F$1:$O$131,Q$2,FALSE)</f>
        <v>R9-e0/3</v>
      </c>
      <c r="R12" s="50" t="str">
        <f>VLOOKUP($A12&amp;"-"&amp;R$3,IP!$F$1:$O$131,R$2,FALSE)</f>
        <v>10.5.91.9</v>
      </c>
      <c r="S12" s="50" t="str">
        <f>VLOOKUP($A12&amp;"-"&amp;S$3,IP!$F$1:$O$131,S$2,FALSE)</f>
        <v>2019:beef:0:911::9</v>
      </c>
      <c r="T12" s="50" t="str">
        <f ca="1">VLOOKUP($A12&amp;"-"&amp;T$3,IP!$F$1:$O$131,T$2,FALSE)</f>
        <v>link to R11.(zone 5)</v>
      </c>
      <c r="U12" s="50" t="str">
        <f t="shared" ca="1" si="3"/>
        <v>no shutdown</v>
      </c>
      <c r="V12" s="66" t="str">
        <f>VLOOKUP($A12&amp;"-"&amp;V$3,IP!$F$1:$O$131,V$2,FALSE)</f>
        <v>R9-loopback</v>
      </c>
      <c r="W12" s="50" t="str">
        <f>VLOOKUP($A12&amp;"-"&amp;W$3,IP!$F$1:$O$131,W$2,FALSE)</f>
        <v>172.31.127.9</v>
      </c>
      <c r="X12" s="50" t="str">
        <f>VLOOKUP($A12&amp;"-"&amp;X$3,IP!$F$1:$O$131,X$2,FALSE)</f>
        <v>2019:100::9</v>
      </c>
      <c r="Y12" t="str">
        <f>VLOOKUP($A12&amp;"-"&amp;Y$3,IP!$F$1:$O$131,Y$2,FALSE)</f>
        <v>R9 loopback.(zone 5)</v>
      </c>
      <c r="Z12" s="50" t="str">
        <f t="shared" si="4"/>
        <v>no shutdown</v>
      </c>
      <c r="AA12" t="str">
        <f t="shared" si="5"/>
        <v>9</v>
      </c>
    </row>
    <row r="13" spans="1:27">
      <c r="A13" s="51" t="s">
        <v>121</v>
      </c>
      <c r="B13" s="54" t="e">
        <f>VLOOKUP($A13&amp;"-"&amp;B$3,IP!$F$1:$O$131,B$2,FALSE)</f>
        <v>#N/A</v>
      </c>
      <c r="C13" s="50" t="e">
        <f>VLOOKUP($A13&amp;"-"&amp;C$3,IP!$F$1:$O$131,C$2,FALSE)</f>
        <v>#N/A</v>
      </c>
      <c r="D13" s="50" t="e">
        <f>VLOOKUP($A13&amp;"-"&amp;D$3,IP!$F$1:$O$131,D$2,FALSE)</f>
        <v>#N/A</v>
      </c>
      <c r="E13" s="50" t="e">
        <f>VLOOKUP($A13&amp;"-"&amp;E$3,IP!$F$1:$O$131,E$2,FALSE)</f>
        <v>#N/A</v>
      </c>
      <c r="F13" s="50" t="str">
        <f t="shared" si="0"/>
        <v>shutdown</v>
      </c>
      <c r="G13" s="57" t="str">
        <f>VLOOKUP($A13&amp;"-"&amp;G$3,IP!$F$1:$O$131,G$2,FALSE)</f>
        <v>R10-e0/1</v>
      </c>
      <c r="H13" s="50" t="str">
        <f>VLOOKUP($A13&amp;"-"&amp;H$3,IP!$F$1:$O$131,H$2,FALSE)</f>
        <v>10.5.101.10</v>
      </c>
      <c r="I13" s="50" t="str">
        <f>VLOOKUP($A13&amp;"-"&amp;I$3,IP!$F$1:$O$131,I$2,FALSE)</f>
        <v>2019:beef:0:1011::10</v>
      </c>
      <c r="J13" s="50" t="str">
        <f ca="1">VLOOKUP($A13&amp;"-"&amp;J$3,IP!$F$1:$O$131,J$2,FALSE)</f>
        <v>link to R11.(zone 5)</v>
      </c>
      <c r="K13" s="50" t="str">
        <f t="shared" ca="1" si="1"/>
        <v>no shutdown</v>
      </c>
      <c r="L13" s="60" t="str">
        <f>VLOOKUP($A13&amp;"-"&amp;L$3,IP!$F$1:$O$131,L$2,FALSE)</f>
        <v>R10-e0/2</v>
      </c>
      <c r="M13" s="50" t="str">
        <f>VLOOKUP($A13&amp;"-"&amp;M$3,IP!$F$1:$O$131,M$2,FALSE)</f>
        <v>10.5.90.10</v>
      </c>
      <c r="N13" s="50" t="str">
        <f>VLOOKUP($A13&amp;"-"&amp;N$3,IP!$F$1:$O$131,N$2,FALSE)</f>
        <v>2019:beef:0:910::10</v>
      </c>
      <c r="O13" s="50" t="str">
        <f ca="1">VLOOKUP($A13&amp;"-"&amp;O$3,IP!$F$1:$O$131,O$2,FALSE)</f>
        <v>link to R9.(zone 5)</v>
      </c>
      <c r="P13" s="50" t="str">
        <f t="shared" ca="1" si="2"/>
        <v>no shutdown</v>
      </c>
      <c r="Q13" s="63" t="e">
        <f>VLOOKUP($A13&amp;"-"&amp;Q$3,IP!$F$1:$O$131,Q$2,FALSE)</f>
        <v>#N/A</v>
      </c>
      <c r="R13" s="50" t="e">
        <f>VLOOKUP($A13&amp;"-"&amp;R$3,IP!$F$1:$O$131,R$2,FALSE)</f>
        <v>#N/A</v>
      </c>
      <c r="S13" s="50" t="e">
        <f>VLOOKUP($A13&amp;"-"&amp;S$3,IP!$F$1:$O$131,S$2,FALSE)</f>
        <v>#N/A</v>
      </c>
      <c r="T13" s="50" t="e">
        <f>VLOOKUP($A13&amp;"-"&amp;T$3,IP!$F$1:$O$131,T$2,FALSE)</f>
        <v>#N/A</v>
      </c>
      <c r="U13" s="50" t="str">
        <f t="shared" si="3"/>
        <v>shutdown</v>
      </c>
      <c r="V13" s="66" t="str">
        <f>VLOOKUP($A13&amp;"-"&amp;V$3,IP!$F$1:$O$131,V$2,FALSE)</f>
        <v>R10-loopback</v>
      </c>
      <c r="W13" s="50" t="str">
        <f>VLOOKUP($A13&amp;"-"&amp;W$3,IP!$F$1:$O$131,W$2,FALSE)</f>
        <v>172.31.127.10</v>
      </c>
      <c r="X13" s="50" t="str">
        <f>VLOOKUP($A13&amp;"-"&amp;X$3,IP!$F$1:$O$131,X$2,FALSE)</f>
        <v>2019:100::10</v>
      </c>
      <c r="Y13" t="str">
        <f>VLOOKUP($A13&amp;"-"&amp;Y$3,IP!$F$1:$O$131,Y$2,FALSE)</f>
        <v>R10 loopback.(zone 5)</v>
      </c>
      <c r="Z13" s="50" t="str">
        <f t="shared" si="4"/>
        <v>no shutdown</v>
      </c>
      <c r="AA13" t="str">
        <f t="shared" si="5"/>
        <v>10</v>
      </c>
    </row>
    <row r="14" spans="1:27">
      <c r="A14" s="51" t="s">
        <v>126</v>
      </c>
      <c r="B14" s="54" t="str">
        <f>VLOOKUP($A14&amp;"-"&amp;B$3,IP!$F$1:$O$131,B$2,FALSE)</f>
        <v>R11-e0/0</v>
      </c>
      <c r="C14" s="50" t="str">
        <f>VLOOKUP($A14&amp;"-"&amp;C$3,IP!$F$1:$O$131,C$2,FALSE)</f>
        <v>10.5.112.11</v>
      </c>
      <c r="D14" s="50" t="str">
        <f>VLOOKUP($A14&amp;"-"&amp;D$3,IP!$F$1:$O$131,D$2,FALSE)</f>
        <v>2019:beef:0:1112::11</v>
      </c>
      <c r="E14" s="50" t="str">
        <f ca="1">VLOOKUP($A14&amp;"-"&amp;E$3,IP!$F$1:$O$131,E$2,FALSE)</f>
        <v>link to R12.(zone 5)</v>
      </c>
      <c r="F14" s="50" t="str">
        <f t="shared" ca="1" si="0"/>
        <v>no shutdown</v>
      </c>
      <c r="G14" s="57" t="str">
        <f>VLOOKUP($A14&amp;"-"&amp;G$3,IP!$F$1:$O$131,G$2,FALSE)</f>
        <v>R11-e0/1</v>
      </c>
      <c r="H14" s="50" t="str">
        <f>VLOOKUP($A14&amp;"-"&amp;H$3,IP!$F$1:$O$131,H$2,FALSE)</f>
        <v>10.5.101.11</v>
      </c>
      <c r="I14" s="50" t="str">
        <f>VLOOKUP($A14&amp;"-"&amp;I$3,IP!$F$1:$O$131,I$2,FALSE)</f>
        <v>2019:beef:0:1011::11</v>
      </c>
      <c r="J14" s="50" t="str">
        <f ca="1">VLOOKUP($A14&amp;"-"&amp;J$3,IP!$F$1:$O$131,J$2,FALSE)</f>
        <v>link to R10.(zone 5)</v>
      </c>
      <c r="K14" s="50" t="str">
        <f t="shared" ca="1" si="1"/>
        <v>no shutdown</v>
      </c>
      <c r="L14" s="60" t="e">
        <f>VLOOKUP($A14&amp;"-"&amp;L$3,IP!$F$1:$O$131,L$2,FALSE)</f>
        <v>#N/A</v>
      </c>
      <c r="M14" s="50" t="e">
        <f>VLOOKUP($A14&amp;"-"&amp;M$3,IP!$F$1:$O$131,M$2,FALSE)</f>
        <v>#N/A</v>
      </c>
      <c r="N14" s="50" t="e">
        <f>VLOOKUP($A14&amp;"-"&amp;N$3,IP!$F$1:$O$131,N$2,FALSE)</f>
        <v>#N/A</v>
      </c>
      <c r="O14" s="50" t="e">
        <f>VLOOKUP($A14&amp;"-"&amp;O$3,IP!$F$1:$O$131,O$2,FALSE)</f>
        <v>#N/A</v>
      </c>
      <c r="P14" s="50" t="str">
        <f t="shared" si="2"/>
        <v>shutdown</v>
      </c>
      <c r="Q14" s="63" t="str">
        <f>VLOOKUP($A14&amp;"-"&amp;Q$3,IP!$F$1:$O$131,Q$2,FALSE)</f>
        <v>R11-e0/3</v>
      </c>
      <c r="R14" s="50" t="str">
        <f>VLOOKUP($A14&amp;"-"&amp;R$3,IP!$F$1:$O$131,R$2,FALSE)</f>
        <v>10.5.91.11</v>
      </c>
      <c r="S14" s="50" t="str">
        <f>VLOOKUP($A14&amp;"-"&amp;S$3,IP!$F$1:$O$131,S$2,FALSE)</f>
        <v>2019:beef:0:911::11</v>
      </c>
      <c r="T14" s="50" t="str">
        <f ca="1">VLOOKUP($A14&amp;"-"&amp;T$3,IP!$F$1:$O$131,T$2,FALSE)</f>
        <v>link to R9.(zone 5)</v>
      </c>
      <c r="U14" s="50" t="str">
        <f t="shared" ca="1" si="3"/>
        <v>no shutdown</v>
      </c>
      <c r="V14" s="66" t="str">
        <f>VLOOKUP($A14&amp;"-"&amp;V$3,IP!$F$1:$O$131,V$2,FALSE)</f>
        <v>R11-loopback</v>
      </c>
      <c r="W14" s="50" t="str">
        <f>VLOOKUP($A14&amp;"-"&amp;W$3,IP!$F$1:$O$131,W$2,FALSE)</f>
        <v>172.31.127.11</v>
      </c>
      <c r="X14" s="50" t="str">
        <f>VLOOKUP($A14&amp;"-"&amp;X$3,IP!$F$1:$O$131,X$2,FALSE)</f>
        <v>2019:100::11</v>
      </c>
      <c r="Y14" t="str">
        <f>VLOOKUP($A14&amp;"-"&amp;Y$3,IP!$F$1:$O$131,Y$2,FALSE)</f>
        <v>R11 loopback.(zone 5)</v>
      </c>
      <c r="Z14" s="50" t="str">
        <f t="shared" si="4"/>
        <v>no shutdown</v>
      </c>
      <c r="AA14" t="str">
        <f t="shared" si="5"/>
        <v>11</v>
      </c>
    </row>
    <row r="15" spans="1:27">
      <c r="A15" s="51" t="s">
        <v>133</v>
      </c>
      <c r="B15" s="54" t="str">
        <f>VLOOKUP($A15&amp;"-"&amp;B$3,IP!$F$1:$O$131,B$2,FALSE)</f>
        <v>R12-e0/0</v>
      </c>
      <c r="C15" s="50" t="str">
        <f>VLOOKUP($A15&amp;"-"&amp;C$3,IP!$F$1:$O$131,C$2,FALSE)</f>
        <v>10.5.112.12</v>
      </c>
      <c r="D15" s="50" t="str">
        <f>VLOOKUP($A15&amp;"-"&amp;D$3,IP!$F$1:$O$131,D$2,FALSE)</f>
        <v>2019:beef:0:1112::12</v>
      </c>
      <c r="E15" s="50" t="str">
        <f ca="1">VLOOKUP($A15&amp;"-"&amp;E$3,IP!$F$1:$O$131,E$2,FALSE)</f>
        <v>link to R11.(zone 5)</v>
      </c>
      <c r="F15" s="50" t="str">
        <f t="shared" ca="1" si="0"/>
        <v>no shutdown</v>
      </c>
      <c r="G15" s="57" t="str">
        <f>VLOOKUP($A15&amp;"-"&amp;G$3,IP!$F$1:$O$131,G$2,FALSE)</f>
        <v>R12-e0/1</v>
      </c>
      <c r="H15" s="50" t="str">
        <f>VLOOKUP($A15&amp;"-"&amp;H$3,IP!$F$1:$O$131,H$2,FALSE)</f>
        <v>10.5.92.12</v>
      </c>
      <c r="I15" s="50" t="str">
        <f>VLOOKUP($A15&amp;"-"&amp;I$3,IP!$F$1:$O$131,I$2,FALSE)</f>
        <v>2019:beef:0:912::12</v>
      </c>
      <c r="J15" s="50" t="str">
        <f ca="1">VLOOKUP($A15&amp;"-"&amp;J$3,IP!$F$1:$O$131,J$2,FALSE)</f>
        <v>link to R9.(zone 5)</v>
      </c>
      <c r="K15" s="50" t="str">
        <f t="shared" ca="1" si="1"/>
        <v>no shutdown</v>
      </c>
      <c r="L15" s="60" t="e">
        <f>VLOOKUP($A15&amp;"-"&amp;L$3,IP!$F$1:$O$131,L$2,FALSE)</f>
        <v>#N/A</v>
      </c>
      <c r="M15" s="50" t="e">
        <f>VLOOKUP($A15&amp;"-"&amp;M$3,IP!$F$1:$O$131,M$2,FALSE)</f>
        <v>#N/A</v>
      </c>
      <c r="N15" s="50" t="e">
        <f>VLOOKUP($A15&amp;"-"&amp;N$3,IP!$F$1:$O$131,N$2,FALSE)</f>
        <v>#N/A</v>
      </c>
      <c r="O15" s="50" t="e">
        <f>VLOOKUP($A15&amp;"-"&amp;O$3,IP!$F$1:$O$131,O$2,FALSE)</f>
        <v>#N/A</v>
      </c>
      <c r="P15" s="50" t="str">
        <f t="shared" si="2"/>
        <v>shutdown</v>
      </c>
      <c r="Q15" s="63" t="e">
        <f>VLOOKUP($A15&amp;"-"&amp;Q$3,IP!$F$1:$O$131,Q$2,FALSE)</f>
        <v>#N/A</v>
      </c>
      <c r="R15" s="50" t="e">
        <f>VLOOKUP($A15&amp;"-"&amp;R$3,IP!$F$1:$O$131,R$2,FALSE)</f>
        <v>#N/A</v>
      </c>
      <c r="S15" s="50" t="e">
        <f>VLOOKUP($A15&amp;"-"&amp;S$3,IP!$F$1:$O$131,S$2,FALSE)</f>
        <v>#N/A</v>
      </c>
      <c r="T15" s="50" t="e">
        <f>VLOOKUP($A15&amp;"-"&amp;T$3,IP!$F$1:$O$131,T$2,FALSE)</f>
        <v>#N/A</v>
      </c>
      <c r="U15" s="50" t="str">
        <f t="shared" si="3"/>
        <v>shutdown</v>
      </c>
      <c r="V15" s="66" t="str">
        <f>VLOOKUP($A15&amp;"-"&amp;V$3,IP!$F$1:$O$131,V$2,FALSE)</f>
        <v>R12-loopback</v>
      </c>
      <c r="W15" s="50" t="str">
        <f>VLOOKUP($A15&amp;"-"&amp;W$3,IP!$F$1:$O$131,W$2,FALSE)</f>
        <v>172.31.127.12</v>
      </c>
      <c r="X15" s="50" t="str">
        <f>VLOOKUP($A15&amp;"-"&amp;X$3,IP!$F$1:$O$131,X$2,FALSE)</f>
        <v>2019:100::12</v>
      </c>
      <c r="Y15" t="str">
        <f>VLOOKUP($A15&amp;"-"&amp;Y$3,IP!$F$1:$O$131,Y$2,FALSE)</f>
        <v>R12 loopback.(zone 5)</v>
      </c>
      <c r="Z15" s="50" t="str">
        <f t="shared" si="4"/>
        <v>no shutdown</v>
      </c>
      <c r="AA15" t="str">
        <f t="shared" si="5"/>
        <v>12</v>
      </c>
    </row>
    <row r="16" spans="1:27">
      <c r="A16" s="51" t="s">
        <v>86</v>
      </c>
      <c r="B16" s="54" t="str">
        <f>VLOOKUP($A16&amp;"-"&amp;B$3,IP!$F$1:$O$131,B$2,FALSE)</f>
        <v>R13-e0/0</v>
      </c>
      <c r="C16" s="50" t="str">
        <f>VLOOKUP($A16&amp;"-"&amp;C$3,IP!$F$1:$O$131,C$2,FALSE)</f>
        <v>172.17.130.13</v>
      </c>
      <c r="D16" s="50" t="str">
        <f>VLOOKUP($A16&amp;"-"&amp;D$3,IP!$F$1:$O$131,D$2,FALSE)</f>
        <v>2019:feed:0:1320::13</v>
      </c>
      <c r="E16" s="50" t="str">
        <f ca="1">VLOOKUP($A16&amp;"-"&amp;E$3,IP!$F$1:$O$131,E$2,FALSE)</f>
        <v>link to R20.(zone 2-1)</v>
      </c>
      <c r="F16" s="50" t="str">
        <f t="shared" ca="1" si="0"/>
        <v>no shutdown</v>
      </c>
      <c r="G16" s="57" t="str">
        <f>VLOOKUP($A16&amp;"-"&amp;G$3,IP!$F$1:$O$131,G$2,FALSE)</f>
        <v>R13-e0/1</v>
      </c>
      <c r="H16" s="50" t="str">
        <f>VLOOKUP($A16&amp;"-"&amp;H$3,IP!$F$1:$O$131,H$2,FALSE)</f>
        <v>10.2.136.13</v>
      </c>
      <c r="I16" s="50" t="str">
        <f>VLOOKUP($A16&amp;"-"&amp;I$3,IP!$F$1:$O$131,I$2,FALSE)</f>
        <v>2019:abba:0:1316::13</v>
      </c>
      <c r="J16" s="50" t="str">
        <f ca="1">VLOOKUP($A16&amp;"-"&amp;J$3,IP!$F$1:$O$131,J$2,FALSE)</f>
        <v>link to R16.(zone 2)</v>
      </c>
      <c r="K16" s="50" t="str">
        <f t="shared" ca="1" si="1"/>
        <v>no shutdown</v>
      </c>
      <c r="L16" s="60" t="str">
        <f>VLOOKUP($A16&amp;"-"&amp;L$3,IP!$F$1:$O$131,L$2,FALSE)</f>
        <v>R13-e0/2</v>
      </c>
      <c r="M16" s="50" t="str">
        <f>VLOOKUP($A16&amp;"-"&amp;M$3,IP!$F$1:$O$131,M$2,FALSE)</f>
        <v>10.2.135.13</v>
      </c>
      <c r="N16" s="50" t="str">
        <f>VLOOKUP($A16&amp;"-"&amp;N$3,IP!$F$1:$O$131,N$2,FALSE)</f>
        <v>2019:abba:0:1315::13</v>
      </c>
      <c r="O16" s="50" t="str">
        <f ca="1">VLOOKUP($A16&amp;"-"&amp;O$3,IP!$F$1:$O$131,O$2,FALSE)</f>
        <v>link to R15.(zone 2)</v>
      </c>
      <c r="P16" s="50" t="str">
        <f t="shared" ca="1" si="2"/>
        <v>no shutdown</v>
      </c>
      <c r="Q16" s="63" t="e">
        <f>VLOOKUP($A16&amp;"-"&amp;Q$3,IP!$F$1:$O$131,Q$2,FALSE)</f>
        <v>#N/A</v>
      </c>
      <c r="R16" s="50" t="e">
        <f>VLOOKUP($A16&amp;"-"&amp;R$3,IP!$F$1:$O$131,R$2,FALSE)</f>
        <v>#N/A</v>
      </c>
      <c r="S16" s="50" t="e">
        <f>VLOOKUP($A16&amp;"-"&amp;S$3,IP!$F$1:$O$131,S$2,FALSE)</f>
        <v>#N/A</v>
      </c>
      <c r="T16" s="50" t="e">
        <f>VLOOKUP($A16&amp;"-"&amp;T$3,IP!$F$1:$O$131,T$2,FALSE)</f>
        <v>#N/A</v>
      </c>
      <c r="U16" s="50" t="str">
        <f t="shared" si="3"/>
        <v>shutdown</v>
      </c>
      <c r="V16" s="66" t="str">
        <f>VLOOKUP($A16&amp;"-"&amp;V$3,IP!$F$1:$O$131,V$2,FALSE)</f>
        <v>R13-loopback</v>
      </c>
      <c r="W16" s="50" t="str">
        <f>VLOOKUP($A16&amp;"-"&amp;W$3,IP!$F$1:$O$131,W$2,FALSE)</f>
        <v>172.31.127.13</v>
      </c>
      <c r="X16" s="50" t="str">
        <f>VLOOKUP($A16&amp;"-"&amp;X$3,IP!$F$1:$O$131,X$2,FALSE)</f>
        <v>2019:100::13</v>
      </c>
      <c r="Y16" t="str">
        <f>VLOOKUP($A16&amp;"-"&amp;Y$3,IP!$F$1:$O$131,Y$2,FALSE)</f>
        <v>R13 loopback.(zone 2)</v>
      </c>
      <c r="Z16" s="50" t="str">
        <f t="shared" si="4"/>
        <v>no shutdown</v>
      </c>
      <c r="AA16" t="str">
        <f t="shared" si="5"/>
        <v>13</v>
      </c>
    </row>
    <row r="17" spans="1:27">
      <c r="A17" s="51" t="s">
        <v>179</v>
      </c>
      <c r="B17" s="54" t="str">
        <f>VLOOKUP($A17&amp;"-"&amp;B$3,IP!$F$1:$O$131,B$2,FALSE)</f>
        <v>R14-e0/0</v>
      </c>
      <c r="C17" s="50" t="str">
        <f>VLOOKUP($A17&amp;"-"&amp;C$3,IP!$F$1:$O$131,C$2,FALSE)</f>
        <v>10.35.148.14</v>
      </c>
      <c r="D17" s="50" t="str">
        <f>VLOOKUP($A17&amp;"-"&amp;D$3,IP!$F$1:$O$131,D$2,FALSE)</f>
        <v>2019:f1fa:35:148::14</v>
      </c>
      <c r="E17" s="50" t="str">
        <f ca="1">VLOOKUP($A17&amp;"-"&amp;E$3,IP!$F$1:$O$131,E$2,FALSE)</f>
        <v>link to R8.(zone 35)</v>
      </c>
      <c r="F17" s="50" t="str">
        <f t="shared" ca="1" si="0"/>
        <v>no shutdown</v>
      </c>
      <c r="G17" s="57" t="e">
        <f>VLOOKUP($A17&amp;"-"&amp;G$3,IP!$F$1:$O$131,G$2,FALSE)</f>
        <v>#N/A</v>
      </c>
      <c r="H17" s="50" t="e">
        <f>VLOOKUP($A17&amp;"-"&amp;H$3,IP!$F$1:$O$131,H$2,FALSE)</f>
        <v>#N/A</v>
      </c>
      <c r="I17" s="50" t="e">
        <f>VLOOKUP($A17&amp;"-"&amp;I$3,IP!$F$1:$O$131,I$2,FALSE)</f>
        <v>#N/A</v>
      </c>
      <c r="J17" s="50" t="e">
        <f>VLOOKUP($A17&amp;"-"&amp;J$3,IP!$F$1:$O$131,J$2,FALSE)</f>
        <v>#N/A</v>
      </c>
      <c r="K17" s="50" t="str">
        <f t="shared" si="1"/>
        <v>shutdown</v>
      </c>
      <c r="L17" s="60" t="e">
        <f>VLOOKUP($A17&amp;"-"&amp;L$3,IP!$F$1:$O$131,L$2,FALSE)</f>
        <v>#N/A</v>
      </c>
      <c r="M17" s="50" t="e">
        <f>VLOOKUP($A17&amp;"-"&amp;M$3,IP!$F$1:$O$131,M$2,FALSE)</f>
        <v>#N/A</v>
      </c>
      <c r="N17" s="50" t="e">
        <f>VLOOKUP($A17&amp;"-"&amp;N$3,IP!$F$1:$O$131,N$2,FALSE)</f>
        <v>#N/A</v>
      </c>
      <c r="O17" s="50" t="e">
        <f>VLOOKUP($A17&amp;"-"&amp;O$3,IP!$F$1:$O$131,O$2,FALSE)</f>
        <v>#N/A</v>
      </c>
      <c r="P17" s="50" t="str">
        <f t="shared" si="2"/>
        <v>shutdown</v>
      </c>
      <c r="Q17" s="63" t="str">
        <f>VLOOKUP($A17&amp;"-"&amp;Q$3,IP!$F$1:$O$131,Q$2,FALSE)</f>
        <v>R14-e0/3</v>
      </c>
      <c r="R17" s="50" t="str">
        <f>VLOOKUP($A17&amp;"-"&amp;R$3,IP!$F$1:$O$131,R$2,FALSE)</f>
        <v>10.35.143.14</v>
      </c>
      <c r="S17" s="50" t="str">
        <f>VLOOKUP($A17&amp;"-"&amp;S$3,IP!$F$1:$O$131,S$2,FALSE)</f>
        <v>2019:f1fa:35:143::14</v>
      </c>
      <c r="T17" s="50" t="str">
        <f ca="1">VLOOKUP($A17&amp;"-"&amp;T$3,IP!$F$1:$O$131,T$2,FALSE)</f>
        <v>link to R3.(zone 35)</v>
      </c>
      <c r="U17" s="50" t="str">
        <f t="shared" ca="1" si="3"/>
        <v>no shutdown</v>
      </c>
      <c r="V17" s="66" t="str">
        <f>VLOOKUP($A17&amp;"-"&amp;V$3,IP!$F$1:$O$131,V$2,FALSE)</f>
        <v>R14-loopback</v>
      </c>
      <c r="W17" s="50" t="str">
        <f>VLOOKUP($A17&amp;"-"&amp;W$3,IP!$F$1:$O$131,W$2,FALSE)</f>
        <v>172.31.127.14</v>
      </c>
      <c r="X17" s="50" t="str">
        <f>VLOOKUP($A17&amp;"-"&amp;X$3,IP!$F$1:$O$131,X$2,FALSE)</f>
        <v>2019:100::14</v>
      </c>
      <c r="Y17" t="str">
        <f>VLOOKUP($A17&amp;"-"&amp;Y$3,IP!$F$1:$O$131,Y$2,FALSE)</f>
        <v>R14 loopback.(zone 35)</v>
      </c>
      <c r="Z17" s="50" t="str">
        <f t="shared" si="4"/>
        <v>no shutdown</v>
      </c>
      <c r="AA17" t="str">
        <f t="shared" si="5"/>
        <v>14</v>
      </c>
    </row>
    <row r="18" spans="1:27">
      <c r="A18" s="51" t="s">
        <v>87</v>
      </c>
      <c r="B18" s="54" t="str">
        <f>VLOOKUP($A18&amp;"-"&amp;B$3,IP!$F$1:$O$131,B$2,FALSE)</f>
        <v>R15-e0/0</v>
      </c>
      <c r="C18" s="50" t="str">
        <f>VLOOKUP($A18&amp;"-"&amp;C$3,IP!$F$1:$O$131,C$2,FALSE)</f>
        <v>10.2.156.15</v>
      </c>
      <c r="D18" s="50" t="str">
        <f>VLOOKUP($A18&amp;"-"&amp;D$3,IP!$F$1:$O$131,D$2,FALSE)</f>
        <v>2019:abba:0:1516::15</v>
      </c>
      <c r="E18" s="50" t="str">
        <f ca="1">VLOOKUP($A18&amp;"-"&amp;E$3,IP!$F$1:$O$131,E$2,FALSE)</f>
        <v>link to R16.(zone 2)</v>
      </c>
      <c r="F18" s="50" t="str">
        <f t="shared" ca="1" si="0"/>
        <v>no shutdown</v>
      </c>
      <c r="G18" s="57" t="e">
        <f>VLOOKUP($A18&amp;"-"&amp;G$3,IP!$F$1:$O$131,G$2,FALSE)</f>
        <v>#N/A</v>
      </c>
      <c r="H18" s="50" t="e">
        <f>VLOOKUP($A18&amp;"-"&amp;H$3,IP!$F$1:$O$131,H$2,FALSE)</f>
        <v>#N/A</v>
      </c>
      <c r="I18" s="50" t="e">
        <f>VLOOKUP($A18&amp;"-"&amp;I$3,IP!$F$1:$O$131,I$2,FALSE)</f>
        <v>#N/A</v>
      </c>
      <c r="J18" s="50" t="e">
        <f>VLOOKUP($A18&amp;"-"&amp;J$3,IP!$F$1:$O$131,J$2,FALSE)</f>
        <v>#N/A</v>
      </c>
      <c r="K18" s="50" t="str">
        <f t="shared" si="1"/>
        <v>shutdown</v>
      </c>
      <c r="L18" s="60" t="str">
        <f>VLOOKUP($A18&amp;"-"&amp;L$3,IP!$F$1:$O$131,L$2,FALSE)</f>
        <v>R15-e0/2</v>
      </c>
      <c r="M18" s="50" t="str">
        <f>VLOOKUP($A18&amp;"-"&amp;M$3,IP!$F$1:$O$131,M$2,FALSE)</f>
        <v>10.2.135.15</v>
      </c>
      <c r="N18" s="50" t="str">
        <f>VLOOKUP($A18&amp;"-"&amp;N$3,IP!$F$1:$O$131,N$2,FALSE)</f>
        <v>2019:abba:0:1315::15</v>
      </c>
      <c r="O18" s="50" t="str">
        <f ca="1">VLOOKUP($A18&amp;"-"&amp;O$3,IP!$F$1:$O$131,O$2,FALSE)</f>
        <v>link to R13.(zone 2)</v>
      </c>
      <c r="P18" s="50" t="str">
        <f t="shared" ca="1" si="2"/>
        <v>no shutdown</v>
      </c>
      <c r="Q18" s="63" t="e">
        <f>VLOOKUP($A18&amp;"-"&amp;Q$3,IP!$F$1:$O$131,Q$2,FALSE)</f>
        <v>#N/A</v>
      </c>
      <c r="R18" s="50" t="e">
        <f>VLOOKUP($A18&amp;"-"&amp;R$3,IP!$F$1:$O$131,R$2,FALSE)</f>
        <v>#N/A</v>
      </c>
      <c r="S18" s="50" t="e">
        <f>VLOOKUP($A18&amp;"-"&amp;S$3,IP!$F$1:$O$131,S$2,FALSE)</f>
        <v>#N/A</v>
      </c>
      <c r="T18" s="50" t="e">
        <f>VLOOKUP($A18&amp;"-"&amp;T$3,IP!$F$1:$O$131,T$2,FALSE)</f>
        <v>#N/A</v>
      </c>
      <c r="U18" s="50" t="str">
        <f t="shared" si="3"/>
        <v>shutdown</v>
      </c>
      <c r="V18" s="66" t="str">
        <f>VLOOKUP($A18&amp;"-"&amp;V$3,IP!$F$1:$O$131,V$2,FALSE)</f>
        <v>R15-loopback</v>
      </c>
      <c r="W18" s="50" t="str">
        <f>VLOOKUP($A18&amp;"-"&amp;W$3,IP!$F$1:$O$131,W$2,FALSE)</f>
        <v>172.31.127.15</v>
      </c>
      <c r="X18" s="50" t="str">
        <f>VLOOKUP($A18&amp;"-"&amp;X$3,IP!$F$1:$O$131,X$2,FALSE)</f>
        <v>2019:100::15</v>
      </c>
      <c r="Y18" t="str">
        <f>VLOOKUP($A18&amp;"-"&amp;Y$3,IP!$F$1:$O$131,Y$2,FALSE)</f>
        <v>R15 loopback.(zone 2)</v>
      </c>
      <c r="Z18" s="50" t="str">
        <f t="shared" si="4"/>
        <v>no shutdown</v>
      </c>
      <c r="AA18" t="str">
        <f t="shared" si="5"/>
        <v>15</v>
      </c>
    </row>
    <row r="19" spans="1:27">
      <c r="A19" s="51" t="s">
        <v>95</v>
      </c>
      <c r="B19" s="54" t="str">
        <f>VLOOKUP($A19&amp;"-"&amp;B$3,IP!$F$1:$O$131,B$2,FALSE)</f>
        <v>R16-e0/0</v>
      </c>
      <c r="C19" s="50" t="str">
        <f>VLOOKUP($A19&amp;"-"&amp;C$3,IP!$F$1:$O$131,C$2,FALSE)</f>
        <v>10.2.156.16</v>
      </c>
      <c r="D19" s="50" t="str">
        <f>VLOOKUP($A19&amp;"-"&amp;D$3,IP!$F$1:$O$131,D$2,FALSE)</f>
        <v>2019:abba:0:1516::16</v>
      </c>
      <c r="E19" s="50" t="str">
        <f ca="1">VLOOKUP($A19&amp;"-"&amp;E$3,IP!$F$1:$O$131,E$2,FALSE)</f>
        <v>link to R15.(zone 2)</v>
      </c>
      <c r="F19" s="50" t="str">
        <f t="shared" ca="1" si="0"/>
        <v>no shutdown</v>
      </c>
      <c r="G19" s="57" t="str">
        <f>VLOOKUP($A19&amp;"-"&amp;G$3,IP!$F$1:$O$131,G$2,FALSE)</f>
        <v>R16-e0/1</v>
      </c>
      <c r="H19" s="50" t="str">
        <f>VLOOKUP($A19&amp;"-"&amp;H$3,IP!$F$1:$O$131,H$2,FALSE)</f>
        <v>10.2.136.16</v>
      </c>
      <c r="I19" s="50" t="str">
        <f>VLOOKUP($A19&amp;"-"&amp;I$3,IP!$F$1:$O$131,I$2,FALSE)</f>
        <v>2019:abba:0:1316::16</v>
      </c>
      <c r="J19" s="50" t="str">
        <f ca="1">VLOOKUP($A19&amp;"-"&amp;J$3,IP!$F$1:$O$131,J$2,FALSE)</f>
        <v>link to R13.(zone 2)</v>
      </c>
      <c r="K19" s="50" t="str">
        <f t="shared" ca="1" si="1"/>
        <v>no shutdown</v>
      </c>
      <c r="L19" s="60" t="e">
        <f>VLOOKUP($A19&amp;"-"&amp;L$3,IP!$F$1:$O$131,L$2,FALSE)</f>
        <v>#N/A</v>
      </c>
      <c r="M19" s="50" t="e">
        <f>VLOOKUP($A19&amp;"-"&amp;M$3,IP!$F$1:$O$131,M$2,FALSE)</f>
        <v>#N/A</v>
      </c>
      <c r="N19" s="50" t="e">
        <f>VLOOKUP($A19&amp;"-"&amp;N$3,IP!$F$1:$O$131,N$2,FALSE)</f>
        <v>#N/A</v>
      </c>
      <c r="O19" s="50" t="e">
        <f>VLOOKUP($A19&amp;"-"&amp;O$3,IP!$F$1:$O$131,O$2,FALSE)</f>
        <v>#N/A</v>
      </c>
      <c r="P19" s="50" t="str">
        <f t="shared" si="2"/>
        <v>shutdown</v>
      </c>
      <c r="Q19" s="63" t="e">
        <f>VLOOKUP($A19&amp;"-"&amp;Q$3,IP!$F$1:$O$131,Q$2,FALSE)</f>
        <v>#N/A</v>
      </c>
      <c r="R19" s="50" t="e">
        <f>VLOOKUP($A19&amp;"-"&amp;R$3,IP!$F$1:$O$131,R$2,FALSE)</f>
        <v>#N/A</v>
      </c>
      <c r="S19" s="50" t="e">
        <f>VLOOKUP($A19&amp;"-"&amp;S$3,IP!$F$1:$O$131,S$2,FALSE)</f>
        <v>#N/A</v>
      </c>
      <c r="T19" s="50" t="e">
        <f>VLOOKUP($A19&amp;"-"&amp;T$3,IP!$F$1:$O$131,T$2,FALSE)</f>
        <v>#N/A</v>
      </c>
      <c r="U19" s="50" t="str">
        <f t="shared" si="3"/>
        <v>shutdown</v>
      </c>
      <c r="V19" s="66" t="str">
        <f>VLOOKUP($A19&amp;"-"&amp;V$3,IP!$F$1:$O$131,V$2,FALSE)</f>
        <v>R16-loopback</v>
      </c>
      <c r="W19" s="50" t="str">
        <f>VLOOKUP($A19&amp;"-"&amp;W$3,IP!$F$1:$O$131,W$2,FALSE)</f>
        <v>172.31.127.16</v>
      </c>
      <c r="X19" s="50" t="str">
        <f>VLOOKUP($A19&amp;"-"&amp;X$3,IP!$F$1:$O$131,X$2,FALSE)</f>
        <v>2019:100::16</v>
      </c>
      <c r="Y19" t="str">
        <f>VLOOKUP($A19&amp;"-"&amp;Y$3,IP!$F$1:$O$131,Y$2,FALSE)</f>
        <v>R16 loopback.(zone 2)</v>
      </c>
      <c r="Z19" s="50" t="str">
        <f t="shared" si="4"/>
        <v>no shutdown</v>
      </c>
      <c r="AA19" t="str">
        <f t="shared" si="5"/>
        <v>16</v>
      </c>
    </row>
    <row r="20" spans="1:27">
      <c r="A20" s="51" t="s">
        <v>50</v>
      </c>
      <c r="B20" s="54" t="str">
        <f>VLOOKUP($A20&amp;"-"&amp;B$3,IP!$F$1:$O$131,B$2,FALSE)</f>
        <v>R17-e0/0</v>
      </c>
      <c r="C20" s="50" t="str">
        <f>VLOOKUP($A20&amp;"-"&amp;C$3,IP!$F$1:$O$131,C$2,FALSE)</f>
        <v>172.17.175.17</v>
      </c>
      <c r="D20" s="50" t="str">
        <f>VLOOKUP($A20&amp;"-"&amp;D$3,IP!$F$1:$O$131,D$2,FALSE)</f>
        <v>2019:feed:0:175::17</v>
      </c>
      <c r="E20" s="50" t="str">
        <f ca="1">VLOOKUP($A20&amp;"-"&amp;E$3,IP!$F$1:$O$131,E$2,FALSE)</f>
        <v>link to R5.(zone 1-4)</v>
      </c>
      <c r="F20" s="50" t="str">
        <f t="shared" ca="1" si="0"/>
        <v>no shutdown</v>
      </c>
      <c r="G20" s="57" t="str">
        <f>VLOOKUP($A20&amp;"-"&amp;G$3,IP!$F$1:$O$131,G$2,FALSE)</f>
        <v>R17-e0/1</v>
      </c>
      <c r="H20" s="50" t="str">
        <f>VLOOKUP($A20&amp;"-"&amp;H$3,IP!$F$1:$O$131,H$2,FALSE)</f>
        <v>10.1.178.17</v>
      </c>
      <c r="I20" s="50" t="str">
        <f>VLOOKUP($A20&amp;"-"&amp;I$3,IP!$F$1:$O$131,I$2,FALSE)</f>
        <v>2019:b055:0:1718::17</v>
      </c>
      <c r="J20" s="50" t="str">
        <f ca="1">VLOOKUP($A20&amp;"-"&amp;J$3,IP!$F$1:$O$131,J$2,FALSE)</f>
        <v>link to R18.(zone 1)</v>
      </c>
      <c r="K20" s="50" t="str">
        <f t="shared" ca="1" si="1"/>
        <v>no shutdown</v>
      </c>
      <c r="L20" s="60" t="str">
        <f>VLOOKUP($A20&amp;"-"&amp;L$3,IP!$F$1:$O$131,L$2,FALSE)</f>
        <v>R17-e0/2</v>
      </c>
      <c r="M20" s="50" t="str">
        <f>VLOOKUP($A20&amp;"-"&amp;M$3,IP!$F$1:$O$131,M$2,FALSE)</f>
        <v>10.1.179.17</v>
      </c>
      <c r="N20" s="50" t="str">
        <f>VLOOKUP($A20&amp;"-"&amp;N$3,IP!$F$1:$O$131,N$2,FALSE)</f>
        <v>2019:b055:0:1719::17</v>
      </c>
      <c r="O20" s="50" t="str">
        <f ca="1">VLOOKUP($A20&amp;"-"&amp;O$3,IP!$F$1:$O$131,O$2,FALSE)</f>
        <v>link to R19.(zone 1)</v>
      </c>
      <c r="P20" s="50" t="str">
        <f t="shared" ca="1" si="2"/>
        <v>no shutdown</v>
      </c>
      <c r="Q20" s="63" t="str">
        <f>VLOOKUP($A20&amp;"-"&amp;Q$3,IP!$F$1:$O$131,Q$2,FALSE)</f>
        <v>R17-e0/3</v>
      </c>
      <c r="R20" s="50" t="str">
        <f>VLOOKUP($A20&amp;"-"&amp;R$3,IP!$F$1:$O$131,R$2,FALSE)</f>
        <v>10.1.170.17</v>
      </c>
      <c r="S20" s="50" t="str">
        <f>VLOOKUP($A20&amp;"-"&amp;S$3,IP!$F$1:$O$131,S$2,FALSE)</f>
        <v>2019:b055:0:1720::17</v>
      </c>
      <c r="T20" s="50" t="str">
        <f ca="1">VLOOKUP($A20&amp;"-"&amp;T$3,IP!$F$1:$O$131,T$2,FALSE)</f>
        <v>link to R20.(zone 1)</v>
      </c>
      <c r="U20" s="50" t="str">
        <f t="shared" ca="1" si="3"/>
        <v>no shutdown</v>
      </c>
      <c r="V20" s="66" t="str">
        <f>VLOOKUP($A20&amp;"-"&amp;V$3,IP!$F$1:$O$131,V$2,FALSE)</f>
        <v>R17-loopback</v>
      </c>
      <c r="W20" s="50" t="str">
        <f>VLOOKUP($A20&amp;"-"&amp;W$3,IP!$F$1:$O$131,W$2,FALSE)</f>
        <v>172.31.127.17</v>
      </c>
      <c r="X20" s="50" t="str">
        <f>VLOOKUP($A20&amp;"-"&amp;X$3,IP!$F$1:$O$131,X$2,FALSE)</f>
        <v>2019:100::17</v>
      </c>
      <c r="Y20" t="str">
        <f>VLOOKUP($A20&amp;"-"&amp;Y$3,IP!$F$1:$O$131,Y$2,FALSE)</f>
        <v>R17 loopback.(zone 1)</v>
      </c>
      <c r="Z20" s="50" t="str">
        <f t="shared" si="4"/>
        <v>no shutdown</v>
      </c>
      <c r="AA20" t="str">
        <f t="shared" si="5"/>
        <v>17</v>
      </c>
    </row>
    <row r="21" spans="1:27">
      <c r="A21" s="51" t="s">
        <v>51</v>
      </c>
      <c r="B21" s="54" t="str">
        <f>VLOOKUP($A21&amp;"-"&amp;B$3,IP!$F$1:$O$131,B$2,FALSE)</f>
        <v>R18-e0/0</v>
      </c>
      <c r="C21" s="50" t="str">
        <f>VLOOKUP($A21&amp;"-"&amp;C$3,IP!$F$1:$O$131,C$2,FALSE)</f>
        <v>172.17.189.18</v>
      </c>
      <c r="D21" s="50" t="str">
        <f>VLOOKUP($A21&amp;"-"&amp;D$3,IP!$F$1:$O$131,D$2,FALSE)</f>
        <v>2019:feed:0:189::18</v>
      </c>
      <c r="E21" s="50" t="str">
        <f ca="1">VLOOKUP($A21&amp;"-"&amp;E$3,IP!$F$1:$O$131,E$2,FALSE)</f>
        <v>link to R9.(zone 1-5)</v>
      </c>
      <c r="F21" s="50" t="str">
        <f t="shared" ca="1" si="0"/>
        <v>no shutdown</v>
      </c>
      <c r="G21" s="57" t="str">
        <f>VLOOKUP($A21&amp;"-"&amp;G$3,IP!$F$1:$O$131,G$2,FALSE)</f>
        <v>R18-e0/1</v>
      </c>
      <c r="H21" s="50" t="str">
        <f>VLOOKUP($A21&amp;"-"&amp;H$3,IP!$F$1:$O$131,H$2,FALSE)</f>
        <v>10.1.178.18</v>
      </c>
      <c r="I21" s="50" t="str">
        <f>VLOOKUP($A21&amp;"-"&amp;I$3,IP!$F$1:$O$131,I$2,FALSE)</f>
        <v>2019:b055:0:1718::18</v>
      </c>
      <c r="J21" s="50" t="str">
        <f ca="1">VLOOKUP($A21&amp;"-"&amp;J$3,IP!$F$1:$O$131,J$2,FALSE)</f>
        <v>link to R17.(zone 1)</v>
      </c>
      <c r="K21" s="50" t="str">
        <f t="shared" ca="1" si="1"/>
        <v>no shutdown</v>
      </c>
      <c r="L21" s="60" t="str">
        <f>VLOOKUP($A21&amp;"-"&amp;L$3,IP!$F$1:$O$131,L$2,FALSE)</f>
        <v>R18-e0/2</v>
      </c>
      <c r="M21" s="50" t="str">
        <f>VLOOKUP($A21&amp;"-"&amp;M$3,IP!$F$1:$O$131,M$2,FALSE)</f>
        <v>10.1.180.18</v>
      </c>
      <c r="N21" s="50" t="str">
        <f>VLOOKUP($A21&amp;"-"&amp;N$3,IP!$F$1:$O$131,N$2,FALSE)</f>
        <v>2019:b055:0:1820::18</v>
      </c>
      <c r="O21" s="50" t="str">
        <f ca="1">VLOOKUP($A21&amp;"-"&amp;O$3,IP!$F$1:$O$131,O$2,FALSE)</f>
        <v>link to R20.(zone 1)</v>
      </c>
      <c r="P21" s="50" t="str">
        <f t="shared" ca="1" si="2"/>
        <v>no shutdown</v>
      </c>
      <c r="Q21" s="63" t="str">
        <f>VLOOKUP($A21&amp;"-"&amp;Q$3,IP!$F$1:$O$131,Q$2,FALSE)</f>
        <v>R18-e0/3</v>
      </c>
      <c r="R21" s="50" t="str">
        <f>VLOOKUP($A21&amp;"-"&amp;R$3,IP!$F$1:$O$131,R$2,FALSE)</f>
        <v>10.1.189.18</v>
      </c>
      <c r="S21" s="50" t="str">
        <f>VLOOKUP($A21&amp;"-"&amp;S$3,IP!$F$1:$O$131,S$2,FALSE)</f>
        <v>2019:b055:0:1819::18</v>
      </c>
      <c r="T21" s="50" t="str">
        <f ca="1">VLOOKUP($A21&amp;"-"&amp;T$3,IP!$F$1:$O$131,T$2,FALSE)</f>
        <v>link to R19.(zone 1)</v>
      </c>
      <c r="U21" s="50" t="str">
        <f t="shared" ca="1" si="3"/>
        <v>no shutdown</v>
      </c>
      <c r="V21" s="66" t="str">
        <f>VLOOKUP($A21&amp;"-"&amp;V$3,IP!$F$1:$O$131,V$2,FALSE)</f>
        <v>R18-loopback</v>
      </c>
      <c r="W21" s="50" t="str">
        <f>VLOOKUP($A21&amp;"-"&amp;W$3,IP!$F$1:$O$131,W$2,FALSE)</f>
        <v>172.31.127.18</v>
      </c>
      <c r="X21" s="50" t="str">
        <f>VLOOKUP($A21&amp;"-"&amp;X$3,IP!$F$1:$O$131,X$2,FALSE)</f>
        <v>2019:100::18</v>
      </c>
      <c r="Y21" t="str">
        <f>VLOOKUP($A21&amp;"-"&amp;Y$3,IP!$F$1:$O$131,Y$2,FALSE)</f>
        <v>R18 loopback.(zone 1)</v>
      </c>
      <c r="Z21" s="50" t="str">
        <f t="shared" si="4"/>
        <v>no shutdown</v>
      </c>
      <c r="AA21" t="str">
        <f t="shared" si="5"/>
        <v>18</v>
      </c>
    </row>
    <row r="22" spans="1:27">
      <c r="A22" s="51" t="s">
        <v>55</v>
      </c>
      <c r="B22" s="54" t="str">
        <f>VLOOKUP($A22&amp;"-"&amp;B$3,IP!$F$1:$O$131,B$2,FALSE)</f>
        <v>R19-e0/0</v>
      </c>
      <c r="C22" s="50" t="str">
        <f>VLOOKUP($A22&amp;"-"&amp;C$3,IP!$F$1:$O$131,C$2,FALSE)</f>
        <v>172.17.119.19</v>
      </c>
      <c r="D22" s="50" t="str">
        <f>VLOOKUP($A22&amp;"-"&amp;D$3,IP!$F$1:$O$131,D$2,FALSE)</f>
        <v>2019:feed:0:119::19</v>
      </c>
      <c r="E22" s="50" t="str">
        <f ca="1">VLOOKUP($A22&amp;"-"&amp;E$3,IP!$F$1:$O$131,E$2,FALSE)</f>
        <v>link to R1.(zone 1-34)</v>
      </c>
      <c r="F22" s="50" t="str">
        <f t="shared" ca="1" si="0"/>
        <v>no shutdown</v>
      </c>
      <c r="G22" s="57" t="str">
        <f>VLOOKUP($A22&amp;"-"&amp;G$3,IP!$F$1:$O$131,G$2,FALSE)</f>
        <v>R19-e0/1</v>
      </c>
      <c r="H22" s="50" t="str">
        <f>VLOOKUP($A22&amp;"-"&amp;H$3,IP!$F$1:$O$131,H$2,FALSE)</f>
        <v>10.1.190.19</v>
      </c>
      <c r="I22" s="50" t="str">
        <f>VLOOKUP($A22&amp;"-"&amp;I$3,IP!$F$1:$O$131,I$2,FALSE)</f>
        <v>2019:b055:0:1920::19</v>
      </c>
      <c r="J22" s="50" t="str">
        <f ca="1">VLOOKUP($A22&amp;"-"&amp;J$3,IP!$F$1:$O$131,J$2,FALSE)</f>
        <v>link to R20.(zone 1)</v>
      </c>
      <c r="K22" s="50" t="str">
        <f t="shared" ca="1" si="1"/>
        <v>no shutdown</v>
      </c>
      <c r="L22" s="60" t="str">
        <f>VLOOKUP($A22&amp;"-"&amp;L$3,IP!$F$1:$O$131,L$2,FALSE)</f>
        <v>R19-e0/2</v>
      </c>
      <c r="M22" s="50" t="str">
        <f>VLOOKUP($A22&amp;"-"&amp;M$3,IP!$F$1:$O$131,M$2,FALSE)</f>
        <v>10.1.179.19</v>
      </c>
      <c r="N22" s="50" t="str">
        <f>VLOOKUP($A22&amp;"-"&amp;N$3,IP!$F$1:$O$131,N$2,FALSE)</f>
        <v>2019:b055:0:1719::19</v>
      </c>
      <c r="O22" s="50" t="str">
        <f ca="1">VLOOKUP($A22&amp;"-"&amp;O$3,IP!$F$1:$O$131,O$2,FALSE)</f>
        <v>link to R17.(zone 1)</v>
      </c>
      <c r="P22" s="50" t="str">
        <f t="shared" ca="1" si="2"/>
        <v>no shutdown</v>
      </c>
      <c r="Q22" s="63" t="str">
        <f>VLOOKUP($A22&amp;"-"&amp;Q$3,IP!$F$1:$O$131,Q$2,FALSE)</f>
        <v>R19-e0/3</v>
      </c>
      <c r="R22" s="50" t="str">
        <f>VLOOKUP($A22&amp;"-"&amp;R$3,IP!$F$1:$O$131,R$2,FALSE)</f>
        <v>10.1.189.19</v>
      </c>
      <c r="S22" s="50" t="str">
        <f>VLOOKUP($A22&amp;"-"&amp;S$3,IP!$F$1:$O$131,S$2,FALSE)</f>
        <v>2019:b055:0:1819::19</v>
      </c>
      <c r="T22" s="50" t="str">
        <f ca="1">VLOOKUP($A22&amp;"-"&amp;T$3,IP!$F$1:$O$131,T$2,FALSE)</f>
        <v>link to R18.(zone 1)</v>
      </c>
      <c r="U22" s="50" t="str">
        <f t="shared" ca="1" si="3"/>
        <v>no shutdown</v>
      </c>
      <c r="V22" s="66" t="str">
        <f>VLOOKUP($A22&amp;"-"&amp;V$3,IP!$F$1:$O$131,V$2,FALSE)</f>
        <v>R19-loopback</v>
      </c>
      <c r="W22" s="50" t="str">
        <f>VLOOKUP($A22&amp;"-"&amp;W$3,IP!$F$1:$O$131,W$2,FALSE)</f>
        <v>172.31.127.19</v>
      </c>
      <c r="X22" s="50" t="str">
        <f>VLOOKUP($A22&amp;"-"&amp;X$3,IP!$F$1:$O$131,X$2,FALSE)</f>
        <v>2019:100::19</v>
      </c>
      <c r="Y22" t="str">
        <f>VLOOKUP($A22&amp;"-"&amp;Y$3,IP!$F$1:$O$131,Y$2,FALSE)</f>
        <v>R19 loopback.(zone 1)</v>
      </c>
      <c r="Z22" s="50" t="str">
        <f t="shared" si="4"/>
        <v>no shutdown</v>
      </c>
      <c r="AA22" t="str">
        <f t="shared" si="5"/>
        <v>19</v>
      </c>
    </row>
    <row r="23" spans="1:27">
      <c r="A23" s="51" t="s">
        <v>58</v>
      </c>
      <c r="B23" s="54" t="str">
        <f>VLOOKUP($A23&amp;"-"&amp;B$3,IP!$F$1:$O$131,B$2,FALSE)</f>
        <v>R20-e0/0</v>
      </c>
      <c r="C23" s="50" t="str">
        <f>VLOOKUP($A23&amp;"-"&amp;C$3,IP!$F$1:$O$131,C$2,FALSE)</f>
        <v>172.17.130.20</v>
      </c>
      <c r="D23" s="50" t="str">
        <f>VLOOKUP($A23&amp;"-"&amp;D$3,IP!$F$1:$O$131,D$2,FALSE)</f>
        <v>2019:feed:0:1320::20</v>
      </c>
      <c r="E23" s="50" t="str">
        <f ca="1">VLOOKUP($A23&amp;"-"&amp;E$3,IP!$F$1:$O$131,E$2,FALSE)</f>
        <v>link to R13.(zone 1-2)</v>
      </c>
      <c r="F23" s="50" t="str">
        <f t="shared" ca="1" si="0"/>
        <v>no shutdown</v>
      </c>
      <c r="G23" s="57" t="str">
        <f>VLOOKUP($A23&amp;"-"&amp;G$3,IP!$F$1:$O$131,G$2,FALSE)</f>
        <v>R20-e0/1</v>
      </c>
      <c r="H23" s="50" t="str">
        <f>VLOOKUP($A23&amp;"-"&amp;H$3,IP!$F$1:$O$131,H$2,FALSE)</f>
        <v>10.1.190.20</v>
      </c>
      <c r="I23" s="50" t="str">
        <f>VLOOKUP($A23&amp;"-"&amp;I$3,IP!$F$1:$O$131,I$2,FALSE)</f>
        <v>2019:b055:0:1920::20</v>
      </c>
      <c r="J23" s="50" t="str">
        <f ca="1">VLOOKUP($A23&amp;"-"&amp;J$3,IP!$F$1:$O$131,J$2,FALSE)</f>
        <v>link to R19.(zone 1)</v>
      </c>
      <c r="K23" s="50" t="str">
        <f t="shared" ca="1" si="1"/>
        <v>no shutdown</v>
      </c>
      <c r="L23" s="60" t="str">
        <f>VLOOKUP($A23&amp;"-"&amp;L$3,IP!$F$1:$O$131,L$2,FALSE)</f>
        <v>R20-e0/2</v>
      </c>
      <c r="M23" s="50" t="str">
        <f>VLOOKUP($A23&amp;"-"&amp;M$3,IP!$F$1:$O$131,M$2,FALSE)</f>
        <v>10.1.180.20</v>
      </c>
      <c r="N23" s="50" t="str">
        <f>VLOOKUP($A23&amp;"-"&amp;N$3,IP!$F$1:$O$131,N$2,FALSE)</f>
        <v>2019:b055:0:1820::20</v>
      </c>
      <c r="O23" s="50" t="str">
        <f ca="1">VLOOKUP($A23&amp;"-"&amp;O$3,IP!$F$1:$O$131,O$2,FALSE)</f>
        <v>link to R18.(zone 1)</v>
      </c>
      <c r="P23" s="50" t="str">
        <f t="shared" ca="1" si="2"/>
        <v>no shutdown</v>
      </c>
      <c r="Q23" s="63" t="str">
        <f>VLOOKUP($A23&amp;"-"&amp;Q$3,IP!$F$1:$O$131,Q$2,FALSE)</f>
        <v>R20-e0/3</v>
      </c>
      <c r="R23" s="50" t="str">
        <f>VLOOKUP($A23&amp;"-"&amp;R$3,IP!$F$1:$O$131,R$2,FALSE)</f>
        <v>10.1.170.20</v>
      </c>
      <c r="S23" s="50" t="str">
        <f>VLOOKUP($A23&amp;"-"&amp;S$3,IP!$F$1:$O$131,S$2,FALSE)</f>
        <v>2019:b055:0:1720::20</v>
      </c>
      <c r="T23" s="50" t="str">
        <f ca="1">VLOOKUP($A23&amp;"-"&amp;T$3,IP!$F$1:$O$131,T$2,FALSE)</f>
        <v>link to R17.(zone 1)</v>
      </c>
      <c r="U23" s="50" t="str">
        <f t="shared" ca="1" si="3"/>
        <v>no shutdown</v>
      </c>
      <c r="V23" s="66" t="str">
        <f>VLOOKUP($A23&amp;"-"&amp;V$3,IP!$F$1:$O$131,V$2,FALSE)</f>
        <v>R20-loopback</v>
      </c>
      <c r="W23" s="50" t="str">
        <f>VLOOKUP($A23&amp;"-"&amp;W$3,IP!$F$1:$O$131,W$2,FALSE)</f>
        <v>172.31.127.20</v>
      </c>
      <c r="X23" s="50" t="str">
        <f>VLOOKUP($A23&amp;"-"&amp;X$3,IP!$F$1:$O$131,X$2,FALSE)</f>
        <v>2019:100::20</v>
      </c>
      <c r="Y23" t="str">
        <f>VLOOKUP($A23&amp;"-"&amp;Y$3,IP!$F$1:$O$131,Y$2,FALSE)</f>
        <v>R20 loopback.(zone 1)</v>
      </c>
      <c r="Z23" s="50" t="str">
        <f t="shared" si="4"/>
        <v>no shutdown</v>
      </c>
      <c r="AA23" t="str">
        <f t="shared" si="5"/>
        <v>20</v>
      </c>
    </row>
    <row r="24" spans="1:27">
      <c r="A24" s="51" t="s">
        <v>180</v>
      </c>
      <c r="B24" s="54" t="e">
        <f>VLOOKUP($A24&amp;"-"&amp;B$3,IP!$F$1:$O$131,B$2,FALSE)</f>
        <v>#N/A</v>
      </c>
      <c r="C24" s="50" t="e">
        <f>VLOOKUP($A24&amp;"-"&amp;C$3,IP!$F$1:$O$131,C$2,FALSE)</f>
        <v>#N/A</v>
      </c>
      <c r="D24" s="50" t="e">
        <f>VLOOKUP($A24&amp;"-"&amp;D$3,IP!$F$1:$O$131,D$2,FALSE)</f>
        <v>#N/A</v>
      </c>
      <c r="E24" s="50" t="e">
        <f>VLOOKUP($A24&amp;"-"&amp;E$3,IP!$F$1:$O$131,E$2,FALSE)</f>
        <v>#N/A</v>
      </c>
      <c r="F24" s="50" t="str">
        <f t="shared" si="0"/>
        <v>shutdown</v>
      </c>
      <c r="G24" s="57" t="e">
        <f>VLOOKUP($A24&amp;"-"&amp;G$3,IP!$F$1:$O$131,G$2,FALSE)</f>
        <v>#N/A</v>
      </c>
      <c r="H24" s="50" t="e">
        <f>VLOOKUP($A24&amp;"-"&amp;H$3,IP!$F$1:$O$131,H$2,FALSE)</f>
        <v>#N/A</v>
      </c>
      <c r="I24" s="50" t="e">
        <f>VLOOKUP($A24&amp;"-"&amp;I$3,IP!$F$1:$O$131,I$2,FALSE)</f>
        <v>#N/A</v>
      </c>
      <c r="J24" s="50" t="e">
        <f>VLOOKUP($A24&amp;"-"&amp;J$3,IP!$F$1:$O$131,J$2,FALSE)</f>
        <v>#N/A</v>
      </c>
      <c r="K24" s="50" t="str">
        <f t="shared" si="1"/>
        <v>shutdown</v>
      </c>
      <c r="L24" s="60" t="e">
        <f>VLOOKUP($A24&amp;"-"&amp;L$3,IP!$F$1:$O$131,L$2,FALSE)</f>
        <v>#N/A</v>
      </c>
      <c r="M24" s="50" t="e">
        <f>VLOOKUP($A24&amp;"-"&amp;M$3,IP!$F$1:$O$131,M$2,FALSE)</f>
        <v>#N/A</v>
      </c>
      <c r="N24" s="50" t="e">
        <f>VLOOKUP($A24&amp;"-"&amp;N$3,IP!$F$1:$O$131,N$2,FALSE)</f>
        <v>#N/A</v>
      </c>
      <c r="O24" s="50" t="e">
        <f>VLOOKUP($A24&amp;"-"&amp;O$3,IP!$F$1:$O$131,O$2,FALSE)</f>
        <v>#N/A</v>
      </c>
      <c r="P24" s="50" t="str">
        <f t="shared" si="2"/>
        <v>shutdown</v>
      </c>
      <c r="Q24" s="63" t="e">
        <f>VLOOKUP($A24&amp;"-"&amp;Q$3,IP!$F$1:$O$131,Q$2,FALSE)</f>
        <v>#N/A</v>
      </c>
      <c r="R24" s="50" t="e">
        <f>VLOOKUP($A24&amp;"-"&amp;R$3,IP!$F$1:$O$131,R$2,FALSE)</f>
        <v>#N/A</v>
      </c>
      <c r="S24" s="50" t="e">
        <f>VLOOKUP($A24&amp;"-"&amp;S$3,IP!$F$1:$O$131,S$2,FALSE)</f>
        <v>#N/A</v>
      </c>
      <c r="T24" s="50" t="e">
        <f>VLOOKUP($A24&amp;"-"&amp;T$3,IP!$F$1:$O$131,T$2,FALSE)</f>
        <v>#N/A</v>
      </c>
      <c r="U24" s="50" t="str">
        <f t="shared" si="3"/>
        <v>shutdown</v>
      </c>
      <c r="V24" s="66" t="str">
        <f>VLOOKUP($A24&amp;"-"&amp;V$3,IP!$F$1:$O$131,V$2,FALSE)</f>
        <v>R21-loopback</v>
      </c>
      <c r="W24" s="50" t="str">
        <f>VLOOKUP($A24&amp;"-"&amp;W$3,IP!$F$1:$O$131,W$2,FALSE)</f>
        <v>172.31.127.21</v>
      </c>
      <c r="X24" s="50" t="str">
        <f>VLOOKUP($A24&amp;"-"&amp;X$3,IP!$F$1:$O$131,X$2,FALSE)</f>
        <v>2019:100::21</v>
      </c>
      <c r="Y24" t="str">
        <f>VLOOKUP($A24&amp;"-"&amp;Y$3,IP!$F$1:$O$131,Y$2,FALSE)</f>
        <v>R21 loopback.(zone )</v>
      </c>
      <c r="Z24" s="50" t="str">
        <f t="shared" si="4"/>
        <v>no shutdown</v>
      </c>
      <c r="AA24" t="str">
        <f t="shared" si="5"/>
        <v>21</v>
      </c>
    </row>
    <row r="25" spans="1:27">
      <c r="A25" s="51" t="s">
        <v>181</v>
      </c>
      <c r="B25" s="54" t="str">
        <f>VLOOKUP($A25&amp;"-"&amp;B$3,IP!$F$1:$O$131,B$2,FALSE)</f>
        <v>R22-e0/0</v>
      </c>
      <c r="C25" s="50" t="str">
        <f>VLOOKUP($A25&amp;"-"&amp;C$3,IP!$F$1:$O$131,C$2,FALSE)</f>
        <v>10.32.223.22</v>
      </c>
      <c r="D25" s="50" t="str">
        <f>VLOOKUP($A25&amp;"-"&amp;D$3,IP!$F$1:$O$131,D$2,FALSE)</f>
        <v>2019:f1fa:32:2223::22</v>
      </c>
      <c r="E25" s="50" t="str">
        <f ca="1">VLOOKUP($A25&amp;"-"&amp;E$3,IP!$F$1:$O$131,E$2,FALSE)</f>
        <v>link to R23.(zone 32)</v>
      </c>
      <c r="F25" s="50" t="str">
        <f t="shared" ca="1" si="0"/>
        <v>no shutdown</v>
      </c>
      <c r="G25" s="57" t="str">
        <f>VLOOKUP($A25&amp;"-"&amp;G$3,IP!$F$1:$O$131,G$2,FALSE)</f>
        <v>R22-e0/1</v>
      </c>
      <c r="H25" s="50" t="str">
        <f>VLOOKUP($A25&amp;"-"&amp;H$3,IP!$F$1:$O$131,H$2,FALSE)</f>
        <v>10.32.224.22</v>
      </c>
      <c r="I25" s="50" t="str">
        <f>VLOOKUP($A25&amp;"-"&amp;I$3,IP!$F$1:$O$131,I$2,FALSE)</f>
        <v>2019:f1fa:32:2224::22</v>
      </c>
      <c r="J25" s="50" t="str">
        <f ca="1">VLOOKUP($A25&amp;"-"&amp;J$3,IP!$F$1:$O$131,J$2,FALSE)</f>
        <v>link to R24.(zone 32)</v>
      </c>
      <c r="K25" s="50" t="str">
        <f t="shared" ca="1" si="1"/>
        <v>no shutdown</v>
      </c>
      <c r="L25" s="60" t="e">
        <f>VLOOKUP($A25&amp;"-"&amp;L$3,IP!$F$1:$O$131,L$2,FALSE)</f>
        <v>#N/A</v>
      </c>
      <c r="M25" s="50" t="e">
        <f>VLOOKUP($A25&amp;"-"&amp;M$3,IP!$F$1:$O$131,M$2,FALSE)</f>
        <v>#N/A</v>
      </c>
      <c r="N25" s="50" t="e">
        <f>VLOOKUP($A25&amp;"-"&amp;N$3,IP!$F$1:$O$131,N$2,FALSE)</f>
        <v>#N/A</v>
      </c>
      <c r="O25" s="50" t="e">
        <f>VLOOKUP($A25&amp;"-"&amp;O$3,IP!$F$1:$O$131,O$2,FALSE)</f>
        <v>#N/A</v>
      </c>
      <c r="P25" s="50" t="str">
        <f t="shared" si="2"/>
        <v>shutdown</v>
      </c>
      <c r="Q25" s="63" t="e">
        <f>VLOOKUP($A25&amp;"-"&amp;Q$3,IP!$F$1:$O$131,Q$2,FALSE)</f>
        <v>#N/A</v>
      </c>
      <c r="R25" s="50" t="e">
        <f>VLOOKUP($A25&amp;"-"&amp;R$3,IP!$F$1:$O$131,R$2,FALSE)</f>
        <v>#N/A</v>
      </c>
      <c r="S25" s="50" t="e">
        <f>VLOOKUP($A25&amp;"-"&amp;S$3,IP!$F$1:$O$131,S$2,FALSE)</f>
        <v>#N/A</v>
      </c>
      <c r="T25" s="50" t="e">
        <f>VLOOKUP($A25&amp;"-"&amp;T$3,IP!$F$1:$O$131,T$2,FALSE)</f>
        <v>#N/A</v>
      </c>
      <c r="U25" s="50" t="str">
        <f t="shared" si="3"/>
        <v>shutdown</v>
      </c>
      <c r="V25" s="66" t="str">
        <f>VLOOKUP($A25&amp;"-"&amp;V$3,IP!$F$1:$O$131,V$2,FALSE)</f>
        <v>R22-loopback</v>
      </c>
      <c r="W25" s="50" t="str">
        <f>VLOOKUP($A25&amp;"-"&amp;W$3,IP!$F$1:$O$131,W$2,FALSE)</f>
        <v>172.31.127.22</v>
      </c>
      <c r="X25" s="50" t="str">
        <f>VLOOKUP($A25&amp;"-"&amp;X$3,IP!$F$1:$O$131,X$2,FALSE)</f>
        <v>2019:100::22</v>
      </c>
      <c r="Y25" t="str">
        <f>VLOOKUP($A25&amp;"-"&amp;Y$3,IP!$F$1:$O$131,Y$2,FALSE)</f>
        <v>R22 loopback.(zone 32)</v>
      </c>
      <c r="Z25" s="50" t="str">
        <f t="shared" si="4"/>
        <v>no shutdown</v>
      </c>
      <c r="AA25" t="str">
        <f t="shared" si="5"/>
        <v>22</v>
      </c>
    </row>
    <row r="26" spans="1:27">
      <c r="A26" s="51" t="s">
        <v>182</v>
      </c>
      <c r="B26" s="54" t="str">
        <f>VLOOKUP($A26&amp;"-"&amp;B$3,IP!$F$1:$O$131,B$2,FALSE)</f>
        <v>R23-e0/0</v>
      </c>
      <c r="C26" s="50" t="str">
        <f>VLOOKUP($A26&amp;"-"&amp;C$3,IP!$F$1:$O$131,C$2,FALSE)</f>
        <v>10.32.223.23</v>
      </c>
      <c r="D26" s="50" t="str">
        <f>VLOOKUP($A26&amp;"-"&amp;D$3,IP!$F$1:$O$131,D$2,FALSE)</f>
        <v>2019:f1fa:32:2223::23</v>
      </c>
      <c r="E26" s="50" t="str">
        <f ca="1">VLOOKUP($A26&amp;"-"&amp;E$3,IP!$F$1:$O$131,E$2,FALSE)</f>
        <v>link to R22.(zone 32)</v>
      </c>
      <c r="F26" s="50" t="str">
        <f t="shared" ca="1" si="0"/>
        <v>no shutdown</v>
      </c>
      <c r="G26" s="57" t="e">
        <f>VLOOKUP($A26&amp;"-"&amp;G$3,IP!$F$1:$O$131,G$2,FALSE)</f>
        <v>#N/A</v>
      </c>
      <c r="H26" s="50" t="e">
        <f>VLOOKUP($A26&amp;"-"&amp;H$3,IP!$F$1:$O$131,H$2,FALSE)</f>
        <v>#N/A</v>
      </c>
      <c r="I26" s="50" t="e">
        <f>VLOOKUP($A26&amp;"-"&amp;I$3,IP!$F$1:$O$131,I$2,FALSE)</f>
        <v>#N/A</v>
      </c>
      <c r="J26" s="50" t="e">
        <f>VLOOKUP($A26&amp;"-"&amp;J$3,IP!$F$1:$O$131,J$2,FALSE)</f>
        <v>#N/A</v>
      </c>
      <c r="K26" s="50" t="str">
        <f t="shared" si="1"/>
        <v>shutdown</v>
      </c>
      <c r="L26" s="60" t="str">
        <f>VLOOKUP($A26&amp;"-"&amp;L$3,IP!$F$1:$O$131,L$2,FALSE)</f>
        <v>R23-e0/2</v>
      </c>
      <c r="M26" s="50" t="str">
        <f>VLOOKUP($A26&amp;"-"&amp;M$3,IP!$F$1:$O$131,M$2,FALSE)</f>
        <v>10.32.234.23</v>
      </c>
      <c r="N26" s="50" t="str">
        <f>VLOOKUP($A26&amp;"-"&amp;N$3,IP!$F$1:$O$131,N$2,FALSE)</f>
        <v>2019:f1fa:32:2324::23</v>
      </c>
      <c r="O26" s="50" t="str">
        <f ca="1">VLOOKUP($A26&amp;"-"&amp;O$3,IP!$F$1:$O$131,O$2,FALSE)</f>
        <v>link to R24.(zone 32)</v>
      </c>
      <c r="P26" s="50" t="str">
        <f t="shared" ca="1" si="2"/>
        <v>no shutdown</v>
      </c>
      <c r="Q26" s="63" t="e">
        <f>VLOOKUP($A26&amp;"-"&amp;Q$3,IP!$F$1:$O$131,Q$2,FALSE)</f>
        <v>#N/A</v>
      </c>
      <c r="R26" s="50" t="e">
        <f>VLOOKUP($A26&amp;"-"&amp;R$3,IP!$F$1:$O$131,R$2,FALSE)</f>
        <v>#N/A</v>
      </c>
      <c r="S26" s="50" t="e">
        <f>VLOOKUP($A26&amp;"-"&amp;S$3,IP!$F$1:$O$131,S$2,FALSE)</f>
        <v>#N/A</v>
      </c>
      <c r="T26" s="50" t="e">
        <f>VLOOKUP($A26&amp;"-"&amp;T$3,IP!$F$1:$O$131,T$2,FALSE)</f>
        <v>#N/A</v>
      </c>
      <c r="U26" s="50" t="str">
        <f t="shared" si="3"/>
        <v>shutdown</v>
      </c>
      <c r="V26" s="66" t="str">
        <f>VLOOKUP($A26&amp;"-"&amp;V$3,IP!$F$1:$O$131,V$2,FALSE)</f>
        <v>R23-loopback</v>
      </c>
      <c r="W26" s="50" t="str">
        <f>VLOOKUP($A26&amp;"-"&amp;W$3,IP!$F$1:$O$131,W$2,FALSE)</f>
        <v>172.31.127.23</v>
      </c>
      <c r="X26" s="50" t="str">
        <f>VLOOKUP($A26&amp;"-"&amp;X$3,IP!$F$1:$O$131,X$2,FALSE)</f>
        <v>2019:100::23</v>
      </c>
      <c r="Y26" t="str">
        <f>VLOOKUP($A26&amp;"-"&amp;Y$3,IP!$F$1:$O$131,Y$2,FALSE)</f>
        <v>R23 loopback.(zone 32)</v>
      </c>
      <c r="Z26" s="50" t="str">
        <f t="shared" si="4"/>
        <v>no shutdown</v>
      </c>
      <c r="AA26" t="str">
        <f t="shared" si="5"/>
        <v>23</v>
      </c>
    </row>
    <row r="27" spans="1:27">
      <c r="A27" s="51" t="s">
        <v>183</v>
      </c>
      <c r="B27" s="54" t="str">
        <f>VLOOKUP($A27&amp;"-"&amp;B$3,IP!$F$1:$O$131,B$2,FALSE)</f>
        <v>R24-e0/0</v>
      </c>
      <c r="C27" s="50" t="str">
        <f>VLOOKUP($A27&amp;"-"&amp;C$3,IP!$F$1:$O$131,C$2,FALSE)</f>
        <v>10.33.224.24</v>
      </c>
      <c r="D27" s="50" t="str">
        <f>VLOOKUP($A27&amp;"-"&amp;D$3,IP!$F$1:$O$131,D$2,FALSE)</f>
        <v>2019:f1fa:33:224::24</v>
      </c>
      <c r="E27" s="50" t="str">
        <f ca="1">VLOOKUP($A27&amp;"-"&amp;E$3,IP!$F$1:$O$131,E$2,FALSE)</f>
        <v>link to R2.(zone 33)</v>
      </c>
      <c r="F27" s="50" t="str">
        <f t="shared" ca="1" si="0"/>
        <v>no shutdown</v>
      </c>
      <c r="G27" s="57" t="str">
        <f>VLOOKUP($A27&amp;"-"&amp;G$3,IP!$F$1:$O$131,G$2,FALSE)</f>
        <v>R24-e0/1</v>
      </c>
      <c r="H27" s="50" t="str">
        <f>VLOOKUP($A27&amp;"-"&amp;H$3,IP!$F$1:$O$131,H$2,FALSE)</f>
        <v>10.32.224.24</v>
      </c>
      <c r="I27" s="50" t="str">
        <f>VLOOKUP($A27&amp;"-"&amp;I$3,IP!$F$1:$O$131,I$2,FALSE)</f>
        <v>2019:f1fa:32:2224::24</v>
      </c>
      <c r="J27" s="50" t="str">
        <f ca="1">VLOOKUP($A27&amp;"-"&amp;J$3,IP!$F$1:$O$131,J$2,FALSE)</f>
        <v>link to R22.(zone 32)</v>
      </c>
      <c r="K27" s="50" t="str">
        <f t="shared" ca="1" si="1"/>
        <v>no shutdown</v>
      </c>
      <c r="L27" s="60" t="str">
        <f>VLOOKUP($A27&amp;"-"&amp;L$3,IP!$F$1:$O$131,L$2,FALSE)</f>
        <v>R24-e0/2</v>
      </c>
      <c r="M27" s="50" t="str">
        <f>VLOOKUP($A27&amp;"-"&amp;M$3,IP!$F$1:$O$131,M$2,FALSE)</f>
        <v>10.32.234.24</v>
      </c>
      <c r="N27" s="50" t="str">
        <f>VLOOKUP($A27&amp;"-"&amp;N$3,IP!$F$1:$O$131,N$2,FALSE)</f>
        <v>2019:f1fa:32:2324::24</v>
      </c>
      <c r="O27" s="50" t="str">
        <f ca="1">VLOOKUP($A27&amp;"-"&amp;O$3,IP!$F$1:$O$131,O$2,FALSE)</f>
        <v>link to R23.(zone 32)</v>
      </c>
      <c r="P27" s="50" t="str">
        <f t="shared" ca="1" si="2"/>
        <v>no shutdown</v>
      </c>
      <c r="Q27" s="63" t="e">
        <f>VLOOKUP($A27&amp;"-"&amp;Q$3,IP!$F$1:$O$131,Q$2,FALSE)</f>
        <v>#N/A</v>
      </c>
      <c r="R27" s="50" t="e">
        <f>VLOOKUP($A27&amp;"-"&amp;R$3,IP!$F$1:$O$131,R$2,FALSE)</f>
        <v>#N/A</v>
      </c>
      <c r="S27" s="50" t="e">
        <f>VLOOKUP($A27&amp;"-"&amp;S$3,IP!$F$1:$O$131,S$2,FALSE)</f>
        <v>#N/A</v>
      </c>
      <c r="T27" s="50" t="e">
        <f>VLOOKUP($A27&amp;"-"&amp;T$3,IP!$F$1:$O$131,T$2,FALSE)</f>
        <v>#N/A</v>
      </c>
      <c r="U27" s="50" t="str">
        <f t="shared" si="3"/>
        <v>shutdown</v>
      </c>
      <c r="V27" s="66" t="str">
        <f>VLOOKUP($A27&amp;"-"&amp;V$3,IP!$F$1:$O$131,V$2,FALSE)</f>
        <v>R24-loopback</v>
      </c>
      <c r="W27" s="50" t="str">
        <f>VLOOKUP($A27&amp;"-"&amp;W$3,IP!$F$1:$O$131,W$2,FALSE)</f>
        <v>172.31.127.24</v>
      </c>
      <c r="X27" s="50" t="str">
        <f>VLOOKUP($A27&amp;"-"&amp;X$3,IP!$F$1:$O$131,X$2,FALSE)</f>
        <v>2019:100::24</v>
      </c>
      <c r="Y27" t="str">
        <f>VLOOKUP($A27&amp;"-"&amp;Y$3,IP!$F$1:$O$131,Y$2,FALSE)</f>
        <v>R24 loopback.(zone 32,33)</v>
      </c>
      <c r="Z27" s="50" t="str">
        <f t="shared" si="4"/>
        <v>no shutdown</v>
      </c>
      <c r="AA27" t="str">
        <f t="shared" si="5"/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12" sqref="A12"/>
    </sheetView>
  </sheetViews>
  <sheetFormatPr defaultColWidth="8.88671875" defaultRowHeight="13.8"/>
  <cols>
    <col min="1" max="1" width="19.5546875" style="4" bestFit="1" customWidth="1"/>
    <col min="2" max="9" width="8.44140625" style="4" customWidth="1"/>
    <col min="10" max="16384" width="8.88671875" style="4"/>
  </cols>
  <sheetData>
    <row r="1" spans="1:9">
      <c r="A1" s="5"/>
      <c r="B1" s="5" t="s">
        <v>27</v>
      </c>
      <c r="C1" s="5"/>
      <c r="E1" s="23" t="s">
        <v>151</v>
      </c>
      <c r="F1" s="23"/>
      <c r="G1" s="23"/>
      <c r="H1" s="23" t="s">
        <v>193</v>
      </c>
    </row>
    <row r="2" spans="1:9">
      <c r="A2" s="6" t="s">
        <v>42</v>
      </c>
      <c r="B2" s="5" t="s">
        <v>26</v>
      </c>
      <c r="C2" s="5" t="s">
        <v>35</v>
      </c>
      <c r="E2" s="4" t="s">
        <v>149</v>
      </c>
      <c r="H2" s="4" t="s">
        <v>191</v>
      </c>
    </row>
    <row r="3" spans="1:9">
      <c r="A3" s="5"/>
      <c r="B3" s="5" t="s">
        <v>34</v>
      </c>
      <c r="C3" s="5"/>
      <c r="E3" s="21" t="s">
        <v>150</v>
      </c>
      <c r="G3" s="19"/>
      <c r="H3" s="21" t="s">
        <v>192</v>
      </c>
    </row>
    <row r="5" spans="1:9">
      <c r="A5" s="2" t="s">
        <v>17</v>
      </c>
      <c r="B5" s="2"/>
      <c r="C5" s="2"/>
      <c r="D5" s="2"/>
      <c r="E5" s="2"/>
      <c r="F5" s="1" t="s">
        <v>10</v>
      </c>
      <c r="G5" s="1"/>
      <c r="H5" s="1"/>
      <c r="I5" s="1"/>
    </row>
    <row r="6" spans="1:9">
      <c r="A6" s="7" t="s">
        <v>16</v>
      </c>
      <c r="B6" s="87">
        <v>4</v>
      </c>
      <c r="C6" s="88"/>
      <c r="D6" s="88"/>
      <c r="E6" s="89"/>
      <c r="F6" s="8">
        <v>5</v>
      </c>
      <c r="G6" s="8">
        <v>6</v>
      </c>
      <c r="H6" s="8">
        <v>7</v>
      </c>
      <c r="I6" s="8">
        <v>8</v>
      </c>
    </row>
    <row r="7" spans="1:9">
      <c r="A7" s="18">
        <v>48</v>
      </c>
      <c r="B7" s="10">
        <v>52</v>
      </c>
      <c r="C7" s="10">
        <v>56</v>
      </c>
      <c r="D7" s="10">
        <v>60</v>
      </c>
      <c r="E7" s="10">
        <v>64</v>
      </c>
      <c r="F7" s="11">
        <v>80</v>
      </c>
      <c r="G7" s="11">
        <v>96</v>
      </c>
      <c r="H7" s="11">
        <v>112</v>
      </c>
      <c r="I7" s="11">
        <v>128</v>
      </c>
    </row>
    <row r="8" spans="1:9">
      <c r="A8" s="12" t="s">
        <v>36</v>
      </c>
      <c r="B8" s="8">
        <v>65535</v>
      </c>
      <c r="C8" s="8">
        <v>4095</v>
      </c>
      <c r="D8" s="8">
        <v>255</v>
      </c>
      <c r="E8" s="13" t="s">
        <v>22</v>
      </c>
      <c r="F8" s="8">
        <v>65535</v>
      </c>
      <c r="G8" s="8">
        <v>4095</v>
      </c>
      <c r="H8" s="8">
        <v>255</v>
      </c>
      <c r="I8" s="13" t="s">
        <v>22</v>
      </c>
    </row>
    <row r="9" spans="1:9">
      <c r="A9" s="8"/>
      <c r="B9" s="13" t="s">
        <v>18</v>
      </c>
      <c r="C9" s="13" t="s">
        <v>19</v>
      </c>
      <c r="D9" s="13" t="s">
        <v>20</v>
      </c>
      <c r="E9" s="13" t="s">
        <v>21</v>
      </c>
      <c r="F9" s="13" t="s">
        <v>18</v>
      </c>
      <c r="G9" s="13" t="s">
        <v>19</v>
      </c>
      <c r="H9" s="13" t="s">
        <v>20</v>
      </c>
      <c r="I9" s="13" t="s">
        <v>21</v>
      </c>
    </row>
    <row r="10" spans="1:9">
      <c r="A10" s="14" t="s">
        <v>37</v>
      </c>
      <c r="B10" s="90" t="s">
        <v>25</v>
      </c>
      <c r="C10" s="90"/>
      <c r="D10" s="90"/>
      <c r="E10" s="90"/>
      <c r="F10" s="15" t="s">
        <v>23</v>
      </c>
      <c r="G10" s="15" t="s">
        <v>23</v>
      </c>
      <c r="H10" s="15" t="s">
        <v>23</v>
      </c>
      <c r="I10" s="15" t="s">
        <v>24</v>
      </c>
    </row>
    <row r="11" spans="1:9">
      <c r="A11" s="14" t="s">
        <v>38</v>
      </c>
    </row>
    <row r="12" spans="1:9">
      <c r="A12" s="14" t="s">
        <v>39</v>
      </c>
    </row>
    <row r="13" spans="1:9">
      <c r="A13" s="14" t="s">
        <v>40</v>
      </c>
    </row>
    <row r="14" spans="1:9">
      <c r="A14" s="14" t="s">
        <v>41</v>
      </c>
    </row>
    <row r="17" spans="1:2">
      <c r="A17" s="9" t="s">
        <v>28</v>
      </c>
      <c r="B17" s="82" t="s">
        <v>599</v>
      </c>
    </row>
    <row r="18" spans="1:2">
      <c r="A18" s="16" t="s">
        <v>29</v>
      </c>
      <c r="B18" s="82" t="s">
        <v>600</v>
      </c>
    </row>
    <row r="19" spans="1:2">
      <c r="A19" s="17" t="s">
        <v>33</v>
      </c>
      <c r="B19" s="3"/>
    </row>
    <row r="20" spans="1:2">
      <c r="A20" s="17" t="s">
        <v>30</v>
      </c>
    </row>
    <row r="21" spans="1:2">
      <c r="A21" s="16" t="s">
        <v>31</v>
      </c>
    </row>
    <row r="22" spans="1:2">
      <c r="A22" s="16" t="s">
        <v>32</v>
      </c>
    </row>
  </sheetData>
  <mergeCells count="4">
    <mergeCell ref="A5:E5"/>
    <mergeCell ref="F5:I5"/>
    <mergeCell ref="B6:E6"/>
    <mergeCell ref="B10:E10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4" workbookViewId="0">
      <selection activeCell="B31" sqref="B31"/>
    </sheetView>
  </sheetViews>
  <sheetFormatPr defaultRowHeight="14.4"/>
  <sheetData>
    <row r="1" spans="1:3">
      <c r="A1" s="69" t="s">
        <v>482</v>
      </c>
      <c r="B1" s="69"/>
      <c r="C1" s="69"/>
    </row>
    <row r="2" spans="1:3">
      <c r="A2" s="51" t="s">
        <v>483</v>
      </c>
    </row>
    <row r="3" spans="1:3">
      <c r="A3" t="s">
        <v>484</v>
      </c>
    </row>
    <row r="4" spans="1:3">
      <c r="A4" t="s">
        <v>485</v>
      </c>
    </row>
    <row r="5" spans="1:3">
      <c r="A5" t="s">
        <v>486</v>
      </c>
    </row>
    <row r="6" spans="1:3">
      <c r="A6" t="s">
        <v>487</v>
      </c>
    </row>
    <row r="8" spans="1:3">
      <c r="A8" s="69" t="s">
        <v>481</v>
      </c>
      <c r="B8" s="69"/>
      <c r="C8" s="69"/>
    </row>
    <row r="10" spans="1:3">
      <c r="A10" s="67" t="s">
        <v>448</v>
      </c>
    </row>
    <row r="11" spans="1:3">
      <c r="A11" s="68"/>
    </row>
    <row r="12" spans="1:3">
      <c r="A12" s="68" t="s">
        <v>449</v>
      </c>
    </row>
    <row r="13" spans="1:3">
      <c r="A13" s="68" t="s">
        <v>450</v>
      </c>
    </row>
    <row r="14" spans="1:3">
      <c r="A14" s="68"/>
    </row>
    <row r="15" spans="1:3">
      <c r="A15" s="68" t="s">
        <v>451</v>
      </c>
    </row>
    <row r="16" spans="1:3">
      <c r="A16" s="68" t="s">
        <v>452</v>
      </c>
    </row>
    <row r="17" spans="1:1">
      <c r="A17" s="68"/>
    </row>
    <row r="18" spans="1:1">
      <c r="A18" s="68" t="s">
        <v>453</v>
      </c>
    </row>
    <row r="19" spans="1:1">
      <c r="A19" s="68" t="s">
        <v>454</v>
      </c>
    </row>
    <row r="20" spans="1:1">
      <c r="A20" s="68" t="s">
        <v>455</v>
      </c>
    </row>
    <row r="21" spans="1:1">
      <c r="A21" s="68" t="s">
        <v>454</v>
      </c>
    </row>
    <row r="22" spans="1:1">
      <c r="A22" s="67" t="s">
        <v>456</v>
      </c>
    </row>
    <row r="23" spans="1:1">
      <c r="A23" s="68" t="s">
        <v>457</v>
      </c>
    </row>
    <row r="24" spans="1:1">
      <c r="A24" s="68" t="s">
        <v>458</v>
      </c>
    </row>
    <row r="25" spans="1:1">
      <c r="A25" s="68" t="s">
        <v>459</v>
      </c>
    </row>
    <row r="26" spans="1:1">
      <c r="A26" s="68" t="s">
        <v>460</v>
      </c>
    </row>
    <row r="27" spans="1:1">
      <c r="A27" s="68"/>
    </row>
    <row r="28" spans="1:1">
      <c r="A28" s="67" t="s">
        <v>461</v>
      </c>
    </row>
    <row r="29" spans="1:1">
      <c r="A29" s="68" t="s">
        <v>462</v>
      </c>
    </row>
    <row r="30" spans="1:1">
      <c r="A30" s="68" t="s">
        <v>463</v>
      </c>
    </row>
    <row r="31" spans="1:1">
      <c r="A31" s="68" t="s">
        <v>464</v>
      </c>
    </row>
    <row r="32" spans="1:1">
      <c r="A32" s="68" t="s">
        <v>465</v>
      </c>
    </row>
    <row r="33" spans="1:1">
      <c r="A33" s="68"/>
    </row>
    <row r="34" spans="1:1">
      <c r="A34" s="67" t="s">
        <v>466</v>
      </c>
    </row>
    <row r="35" spans="1:1">
      <c r="A35" s="68" t="s">
        <v>467</v>
      </c>
    </row>
    <row r="36" spans="1:1">
      <c r="A36" s="68" t="s">
        <v>468</v>
      </c>
    </row>
    <row r="37" spans="1:1">
      <c r="A37" s="68" t="s">
        <v>469</v>
      </c>
    </row>
    <row r="38" spans="1:1">
      <c r="A38" s="68" t="s">
        <v>470</v>
      </c>
    </row>
    <row r="39" spans="1:1">
      <c r="A39" s="68"/>
    </row>
    <row r="40" spans="1:1">
      <c r="A40" s="67" t="s">
        <v>471</v>
      </c>
    </row>
    <row r="41" spans="1:1">
      <c r="A41" s="68" t="s">
        <v>472</v>
      </c>
    </row>
    <row r="42" spans="1:1">
      <c r="A42" s="68" t="s">
        <v>473</v>
      </c>
    </row>
    <row r="43" spans="1:1">
      <c r="A43" s="68" t="s">
        <v>474</v>
      </c>
    </row>
    <row r="44" spans="1:1">
      <c r="A44" s="68" t="s">
        <v>475</v>
      </c>
    </row>
    <row r="45" spans="1:1">
      <c r="A45" s="67"/>
    </row>
    <row r="46" spans="1:1">
      <c r="A46" s="67" t="s">
        <v>476</v>
      </c>
    </row>
    <row r="47" spans="1:1">
      <c r="A47" s="68" t="s">
        <v>477</v>
      </c>
    </row>
    <row r="48" spans="1:1">
      <c r="A48" s="68" t="s">
        <v>478</v>
      </c>
    </row>
    <row r="49" spans="1:1">
      <c r="A49" s="68" t="s">
        <v>479</v>
      </c>
    </row>
    <row r="50" spans="1:1">
      <c r="A50" s="68" t="s">
        <v>480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49" workbookViewId="0">
      <selection activeCell="C66" sqref="C66"/>
    </sheetView>
  </sheetViews>
  <sheetFormatPr defaultRowHeight="14.4"/>
  <sheetData>
    <row r="1" spans="1:3">
      <c r="A1" s="69" t="s">
        <v>482</v>
      </c>
      <c r="B1" s="69"/>
      <c r="C1" s="69"/>
    </row>
    <row r="2" spans="1:3">
      <c r="A2" t="s">
        <v>488</v>
      </c>
    </row>
    <row r="3" spans="1:3">
      <c r="A3" t="s">
        <v>484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8" spans="1:3">
      <c r="A8" t="s">
        <v>492</v>
      </c>
    </row>
    <row r="10" spans="1:3">
      <c r="A10" s="71" t="s">
        <v>493</v>
      </c>
      <c r="B10" s="71"/>
      <c r="C10" s="71"/>
    </row>
    <row r="12" spans="1:3" s="51" customFormat="1">
      <c r="A12" s="51" t="s">
        <v>367</v>
      </c>
    </row>
    <row r="13" spans="1:3">
      <c r="A13" t="s">
        <v>368</v>
      </c>
    </row>
    <row r="14" spans="1:3">
      <c r="A14" t="s">
        <v>369</v>
      </c>
    </row>
    <row r="15" spans="1:3">
      <c r="A15" t="s">
        <v>370</v>
      </c>
    </row>
    <row r="17" spans="1:1" s="51" customFormat="1">
      <c r="A17" s="51" t="s">
        <v>371</v>
      </c>
    </row>
    <row r="18" spans="1:1">
      <c r="A18" t="s">
        <v>372</v>
      </c>
    </row>
    <row r="19" spans="1:1">
      <c r="A19" t="s">
        <v>373</v>
      </c>
    </row>
    <row r="20" spans="1:1">
      <c r="A20" t="s">
        <v>374</v>
      </c>
    </row>
    <row r="22" spans="1:1" s="51" customFormat="1">
      <c r="A22" s="51" t="s">
        <v>375</v>
      </c>
    </row>
    <row r="23" spans="1:1">
      <c r="A23" t="s">
        <v>376</v>
      </c>
    </row>
    <row r="24" spans="1:1">
      <c r="A24" t="s">
        <v>377</v>
      </c>
    </row>
    <row r="25" spans="1:1">
      <c r="A25" t="s">
        <v>378</v>
      </c>
    </row>
    <row r="26" spans="1:1" ht="13.95" customHeight="1"/>
    <row r="27" spans="1:1" s="51" customFormat="1">
      <c r="A27" s="51" t="s">
        <v>379</v>
      </c>
    </row>
    <row r="28" spans="1:1">
      <c r="A28" t="s">
        <v>380</v>
      </c>
    </row>
    <row r="29" spans="1:1">
      <c r="A29" t="s">
        <v>381</v>
      </c>
    </row>
    <row r="30" spans="1:1">
      <c r="A30" t="s">
        <v>382</v>
      </c>
    </row>
    <row r="33" spans="1:1">
      <c r="A33" t="s">
        <v>383</v>
      </c>
    </row>
    <row r="34" spans="1:1" s="51" customFormat="1">
      <c r="A34" s="51" t="s">
        <v>384</v>
      </c>
    </row>
    <row r="35" spans="1:1">
      <c r="A35" t="s">
        <v>385</v>
      </c>
    </row>
    <row r="36" spans="1:1">
      <c r="A36" t="s">
        <v>386</v>
      </c>
    </row>
    <row r="38" spans="1:1">
      <c r="A38" t="s">
        <v>387</v>
      </c>
    </row>
    <row r="39" spans="1:1">
      <c r="A39" t="s">
        <v>388</v>
      </c>
    </row>
    <row r="41" spans="1:1">
      <c r="A41" t="s">
        <v>389</v>
      </c>
    </row>
    <row r="42" spans="1:1">
      <c r="A42" t="s">
        <v>390</v>
      </c>
    </row>
    <row r="44" spans="1:1" s="51" customFormat="1">
      <c r="A44" s="51" t="s">
        <v>391</v>
      </c>
    </row>
    <row r="45" spans="1:1">
      <c r="A45" t="s">
        <v>392</v>
      </c>
    </row>
    <row r="46" spans="1:1">
      <c r="A46" t="s">
        <v>393</v>
      </c>
    </row>
    <row r="48" spans="1:1">
      <c r="A48" t="s">
        <v>394</v>
      </c>
    </row>
    <row r="49" spans="1:1">
      <c r="A49" t="s">
        <v>395</v>
      </c>
    </row>
    <row r="51" spans="1:1">
      <c r="A51" t="s">
        <v>396</v>
      </c>
    </row>
    <row r="52" spans="1:1">
      <c r="A52" t="s">
        <v>397</v>
      </c>
    </row>
    <row r="54" spans="1:1" s="51" customFormat="1">
      <c r="A54" s="51" t="s">
        <v>398</v>
      </c>
    </row>
    <row r="55" spans="1:1">
      <c r="A55" t="s">
        <v>399</v>
      </c>
    </row>
    <row r="56" spans="1:1">
      <c r="A56" t="s">
        <v>400</v>
      </c>
    </row>
    <row r="58" spans="1:1">
      <c r="A58" t="s">
        <v>401</v>
      </c>
    </row>
    <row r="59" spans="1:1">
      <c r="A59" t="s">
        <v>402</v>
      </c>
    </row>
    <row r="61" spans="1:1">
      <c r="A61" t="s">
        <v>403</v>
      </c>
    </row>
    <row r="62" spans="1:1">
      <c r="A62" t="s">
        <v>404</v>
      </c>
    </row>
    <row r="64" spans="1:1" s="51" customFormat="1">
      <c r="A64" s="51" t="s">
        <v>405</v>
      </c>
    </row>
    <row r="65" spans="1:3">
      <c r="A65" t="s">
        <v>406</v>
      </c>
    </row>
    <row r="66" spans="1:3">
      <c r="A66" t="s">
        <v>407</v>
      </c>
    </row>
    <row r="68" spans="1:3">
      <c r="A68" t="s">
        <v>408</v>
      </c>
    </row>
    <row r="69" spans="1:3">
      <c r="A69" t="s">
        <v>409</v>
      </c>
    </row>
    <row r="71" spans="1:3">
      <c r="A71" t="s">
        <v>410</v>
      </c>
    </row>
    <row r="72" spans="1:3">
      <c r="A72" t="s">
        <v>411</v>
      </c>
    </row>
    <row r="74" spans="1:3">
      <c r="A74" s="70" t="s">
        <v>494</v>
      </c>
      <c r="B74" s="70"/>
      <c r="C74" s="70"/>
    </row>
    <row r="76" spans="1:3" s="73" customFormat="1">
      <c r="A76" s="73" t="s">
        <v>383</v>
      </c>
    </row>
    <row r="77" spans="1:3" s="73" customFormat="1">
      <c r="A77" s="74" t="s">
        <v>412</v>
      </c>
    </row>
    <row r="78" spans="1:3" s="73" customFormat="1">
      <c r="A78" s="74"/>
    </row>
    <row r="79" spans="1:3" s="73" customFormat="1">
      <c r="A79" s="74" t="s">
        <v>495</v>
      </c>
    </row>
    <row r="80" spans="1:3" s="73" customFormat="1">
      <c r="A80" s="73" t="s">
        <v>413</v>
      </c>
    </row>
    <row r="81" spans="1:1" s="73" customFormat="1">
      <c r="A81" s="73" t="s">
        <v>414</v>
      </c>
    </row>
    <row r="82" spans="1:1" s="73" customFormat="1">
      <c r="A82" s="73" t="s">
        <v>415</v>
      </c>
    </row>
    <row r="83" spans="1:1" s="73" customFormat="1"/>
    <row r="84" spans="1:1" s="73" customFormat="1">
      <c r="A84" s="73" t="s">
        <v>416</v>
      </c>
    </row>
    <row r="85" spans="1:1" s="73" customFormat="1">
      <c r="A85" s="73" t="s">
        <v>417</v>
      </c>
    </row>
    <row r="86" spans="1:1" s="73" customFormat="1">
      <c r="A86" s="73" t="s">
        <v>418</v>
      </c>
    </row>
    <row r="87" spans="1:1" s="73" customFormat="1"/>
    <row r="88" spans="1:1" s="73" customFormat="1">
      <c r="A88" s="73" t="s">
        <v>419</v>
      </c>
    </row>
    <row r="89" spans="1:1" s="73" customFormat="1">
      <c r="A89" s="73" t="s">
        <v>420</v>
      </c>
    </row>
    <row r="90" spans="1:1" s="73" customFormat="1">
      <c r="A90" s="73" t="s">
        <v>421</v>
      </c>
    </row>
    <row r="91" spans="1:1" s="73" customFormat="1"/>
    <row r="92" spans="1:1" s="73" customFormat="1">
      <c r="A92" s="73" t="s">
        <v>422</v>
      </c>
    </row>
    <row r="93" spans="1:1" s="73" customFormat="1">
      <c r="A93" s="73" t="s">
        <v>423</v>
      </c>
    </row>
    <row r="94" spans="1:1" s="73" customFormat="1">
      <c r="A94" s="73" t="s">
        <v>424</v>
      </c>
    </row>
    <row r="95" spans="1:1" s="73" customFormat="1"/>
    <row r="96" spans="1:1" s="74" customFormat="1">
      <c r="A96" s="74" t="s">
        <v>425</v>
      </c>
    </row>
    <row r="97" spans="1:1" s="73" customFormat="1"/>
    <row r="98" spans="1:1" s="73" customFormat="1">
      <c r="A98" s="73" t="s">
        <v>426</v>
      </c>
    </row>
    <row r="99" spans="1:1" s="73" customFormat="1">
      <c r="A99" s="73" t="s">
        <v>427</v>
      </c>
    </row>
    <row r="100" spans="1:1" s="73" customFormat="1">
      <c r="A100" s="73" t="s">
        <v>428</v>
      </c>
    </row>
    <row r="101" spans="1:1" s="73" customFormat="1">
      <c r="A101" s="73" t="s">
        <v>429</v>
      </c>
    </row>
    <row r="102" spans="1:1" s="73" customFormat="1"/>
    <row r="103" spans="1:1" s="73" customFormat="1">
      <c r="A103" s="73" t="s">
        <v>430</v>
      </c>
    </row>
    <row r="104" spans="1:1" s="73" customFormat="1">
      <c r="A104" s="73" t="s">
        <v>431</v>
      </c>
    </row>
    <row r="105" spans="1:1" s="73" customFormat="1">
      <c r="A105" s="73" t="s">
        <v>432</v>
      </c>
    </row>
    <row r="106" spans="1:1" s="73" customFormat="1">
      <c r="A106" s="73" t="s">
        <v>429</v>
      </c>
    </row>
    <row r="107" spans="1:1" s="73" customFormat="1"/>
    <row r="108" spans="1:1" s="74" customFormat="1">
      <c r="A108" s="74" t="s">
        <v>433</v>
      </c>
    </row>
    <row r="109" spans="1:1" s="73" customFormat="1"/>
    <row r="110" spans="1:1" s="73" customFormat="1">
      <c r="A110" s="73" t="s">
        <v>434</v>
      </c>
    </row>
    <row r="111" spans="1:1" s="73" customFormat="1">
      <c r="A111" s="73" t="s">
        <v>435</v>
      </c>
    </row>
    <row r="112" spans="1:1" s="73" customFormat="1">
      <c r="A112" s="73" t="s">
        <v>436</v>
      </c>
    </row>
    <row r="113" spans="1:3" s="73" customFormat="1">
      <c r="A113" s="73" t="s">
        <v>437</v>
      </c>
    </row>
    <row r="114" spans="1:3" s="73" customFormat="1"/>
    <row r="115" spans="1:3" s="73" customFormat="1">
      <c r="A115" s="73" t="s">
        <v>438</v>
      </c>
    </row>
    <row r="116" spans="1:3" s="73" customFormat="1">
      <c r="A116" s="73" t="s">
        <v>439</v>
      </c>
    </row>
    <row r="117" spans="1:3" s="73" customFormat="1">
      <c r="A117" s="73" t="s">
        <v>440</v>
      </c>
    </row>
    <row r="118" spans="1:3" s="73" customFormat="1">
      <c r="A118" s="73" t="s">
        <v>437</v>
      </c>
    </row>
    <row r="119" spans="1:3" s="73" customFormat="1"/>
    <row r="120" spans="1:3" s="73" customFormat="1">
      <c r="A120" s="73" t="s">
        <v>441</v>
      </c>
    </row>
    <row r="121" spans="1:3" s="73" customFormat="1">
      <c r="A121" s="73" t="s">
        <v>442</v>
      </c>
    </row>
    <row r="122" spans="1:3" s="73" customFormat="1">
      <c r="A122" s="73" t="s">
        <v>443</v>
      </c>
    </row>
    <row r="124" spans="1:3">
      <c r="A124" s="71" t="s">
        <v>496</v>
      </c>
      <c r="B124" s="71"/>
      <c r="C124" s="71"/>
    </row>
    <row r="125" spans="1:3">
      <c r="A125" s="71" t="s">
        <v>498</v>
      </c>
      <c r="B125" s="71"/>
      <c r="C125" s="71"/>
    </row>
    <row r="126" spans="1:3">
      <c r="A126" s="71" t="s">
        <v>497</v>
      </c>
      <c r="B126" s="71"/>
      <c r="C126" s="71"/>
    </row>
    <row r="127" spans="1:3">
      <c r="A127" s="71"/>
      <c r="B127" s="71"/>
      <c r="C127" s="71"/>
    </row>
    <row r="128" spans="1:3">
      <c r="A128" s="71" t="s">
        <v>538</v>
      </c>
      <c r="B128" s="71"/>
      <c r="C128" s="71"/>
    </row>
    <row r="129" spans="1:3">
      <c r="A129" s="71" t="s">
        <v>539</v>
      </c>
      <c r="B129" s="71"/>
      <c r="C129" s="71"/>
    </row>
    <row r="130" spans="1:3">
      <c r="A130" s="71" t="s">
        <v>540</v>
      </c>
      <c r="B130" s="71"/>
      <c r="C130" s="71"/>
    </row>
    <row r="131" spans="1:3">
      <c r="A131" s="71" t="s">
        <v>541</v>
      </c>
      <c r="B131" s="71"/>
      <c r="C131" s="71"/>
    </row>
    <row r="132" spans="1:3">
      <c r="A132" s="72"/>
      <c r="B132" s="72"/>
      <c r="C132" s="72"/>
    </row>
    <row r="133" spans="1:3">
      <c r="A133" s="72" t="s">
        <v>412</v>
      </c>
      <c r="B133" s="72"/>
      <c r="C133" s="72"/>
    </row>
    <row r="135" spans="1:3">
      <c r="A135" t="s">
        <v>495</v>
      </c>
    </row>
    <row r="136" spans="1:3">
      <c r="A136" t="s">
        <v>499</v>
      </c>
    </row>
    <row r="137" spans="1:3">
      <c r="A137" t="s">
        <v>441</v>
      </c>
    </row>
    <row r="138" spans="1:3">
      <c r="B138" t="s">
        <v>500</v>
      </c>
    </row>
    <row r="139" spans="1:3">
      <c r="B139" t="s">
        <v>501</v>
      </c>
    </row>
    <row r="141" spans="1:3">
      <c r="A141" t="s">
        <v>502</v>
      </c>
    </row>
    <row r="142" spans="1:3">
      <c r="A142" t="s">
        <v>503</v>
      </c>
    </row>
    <row r="143" spans="1:3">
      <c r="B143" t="s">
        <v>504</v>
      </c>
    </row>
    <row r="144" spans="1:3">
      <c r="B144" t="s">
        <v>505</v>
      </c>
    </row>
    <row r="146" spans="1:2">
      <c r="A146" t="s">
        <v>506</v>
      </c>
    </row>
    <row r="147" spans="1:2">
      <c r="A147" t="s">
        <v>507</v>
      </c>
    </row>
    <row r="148" spans="1:2">
      <c r="B148" t="s">
        <v>508</v>
      </c>
    </row>
    <row r="149" spans="1:2">
      <c r="B149" t="s">
        <v>509</v>
      </c>
    </row>
    <row r="151" spans="1:2">
      <c r="A151" t="s">
        <v>510</v>
      </c>
    </row>
    <row r="152" spans="1:2">
      <c r="A152" t="s">
        <v>444</v>
      </c>
    </row>
    <row r="153" spans="1:2">
      <c r="B153" t="s">
        <v>511</v>
      </c>
    </row>
    <row r="154" spans="1:2">
      <c r="B154" t="s">
        <v>512</v>
      </c>
    </row>
    <row r="155" spans="1:2">
      <c r="B155" t="s">
        <v>513</v>
      </c>
    </row>
    <row r="156" spans="1:2">
      <c r="B156" t="s">
        <v>514</v>
      </c>
    </row>
    <row r="157" spans="1:2">
      <c r="A157" t="s">
        <v>445</v>
      </c>
    </row>
    <row r="158" spans="1:2">
      <c r="A158" t="s">
        <v>446</v>
      </c>
    </row>
    <row r="160" spans="1:2">
      <c r="A160" t="s">
        <v>447</v>
      </c>
    </row>
    <row r="161" spans="1:2">
      <c r="B161" t="s">
        <v>515</v>
      </c>
    </row>
    <row r="163" spans="1:2">
      <c r="A163" t="s">
        <v>516</v>
      </c>
    </row>
    <row r="164" spans="1:2">
      <c r="A164" t="s">
        <v>517</v>
      </c>
    </row>
    <row r="165" spans="1:2">
      <c r="B165" t="s">
        <v>518</v>
      </c>
    </row>
    <row r="166" spans="1:2">
      <c r="B166" t="s">
        <v>512</v>
      </c>
    </row>
    <row r="167" spans="1:2">
      <c r="B167" t="s">
        <v>513</v>
      </c>
    </row>
    <row r="168" spans="1:2">
      <c r="B168" t="s">
        <v>514</v>
      </c>
    </row>
    <row r="169" spans="1:2">
      <c r="A169" t="s">
        <v>445</v>
      </c>
    </row>
    <row r="170" spans="1:2">
      <c r="A170" t="s">
        <v>519</v>
      </c>
    </row>
    <row r="172" spans="1:2">
      <c r="A172" t="s">
        <v>520</v>
      </c>
    </row>
    <row r="173" spans="1:2">
      <c r="B173" t="s">
        <v>515</v>
      </c>
    </row>
    <row r="175" spans="1:2">
      <c r="A175" t="s">
        <v>521</v>
      </c>
    </row>
    <row r="177" spans="1:2">
      <c r="A177" t="s">
        <v>522</v>
      </c>
    </row>
    <row r="178" spans="1:2">
      <c r="B178" t="s">
        <v>523</v>
      </c>
    </row>
    <row r="179" spans="1:2">
      <c r="B179" t="s">
        <v>429</v>
      </c>
    </row>
    <row r="181" spans="1:2">
      <c r="A181" t="s">
        <v>524</v>
      </c>
    </row>
    <row r="182" spans="1:2">
      <c r="B182" t="s">
        <v>525</v>
      </c>
    </row>
    <row r="183" spans="1:2">
      <c r="B183" t="s">
        <v>437</v>
      </c>
    </row>
    <row r="185" spans="1:2">
      <c r="A185" t="s">
        <v>526</v>
      </c>
    </row>
    <row r="187" spans="1:2">
      <c r="A187" t="s">
        <v>527</v>
      </c>
    </row>
    <row r="189" spans="1:2">
      <c r="A189" t="s">
        <v>528</v>
      </c>
    </row>
    <row r="190" spans="1:2">
      <c r="A190" t="s">
        <v>529</v>
      </c>
    </row>
    <row r="191" spans="1:2">
      <c r="A191" t="s">
        <v>530</v>
      </c>
    </row>
    <row r="193" spans="1:1">
      <c r="A193" t="s">
        <v>531</v>
      </c>
    </row>
    <row r="194" spans="1:1">
      <c r="A194" t="s">
        <v>532</v>
      </c>
    </row>
    <row r="196" spans="1:1">
      <c r="A196" t="s">
        <v>533</v>
      </c>
    </row>
    <row r="197" spans="1:1">
      <c r="A197" t="s">
        <v>534</v>
      </c>
    </row>
    <row r="198" spans="1:1">
      <c r="A198" t="s">
        <v>535</v>
      </c>
    </row>
    <row r="200" spans="1:1">
      <c r="A200" t="s">
        <v>536</v>
      </c>
    </row>
    <row r="201" spans="1:1">
      <c r="A201" t="s">
        <v>537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>
      <selection activeCell="F16" sqref="F16"/>
    </sheetView>
  </sheetViews>
  <sheetFormatPr defaultRowHeight="14.4"/>
  <cols>
    <col min="1" max="1" width="2.88671875" customWidth="1"/>
  </cols>
  <sheetData>
    <row r="1" spans="1:7">
      <c r="A1" s="69" t="s">
        <v>482</v>
      </c>
      <c r="B1" s="69"/>
      <c r="C1" s="69"/>
    </row>
    <row r="2" spans="1:7">
      <c r="A2" s="51" t="s">
        <v>542</v>
      </c>
    </row>
    <row r="3" spans="1:7">
      <c r="A3" t="s">
        <v>484</v>
      </c>
    </row>
    <row r="4" spans="1:7">
      <c r="A4" t="s">
        <v>543</v>
      </c>
    </row>
    <row r="5" spans="1:7">
      <c r="A5" t="s">
        <v>544</v>
      </c>
    </row>
    <row r="6" spans="1:7">
      <c r="A6" t="s">
        <v>545</v>
      </c>
    </row>
    <row r="7" spans="1:7">
      <c r="A7" t="s">
        <v>546</v>
      </c>
    </row>
    <row r="9" spans="1:7">
      <c r="A9" s="71" t="s">
        <v>664</v>
      </c>
      <c r="B9" s="71"/>
      <c r="C9" s="71"/>
      <c r="D9" s="71"/>
      <c r="E9" s="71"/>
      <c r="F9" s="71"/>
      <c r="G9" s="71"/>
    </row>
    <row r="11" spans="1:7">
      <c r="A11" t="s">
        <v>569</v>
      </c>
    </row>
    <row r="13" spans="1:7">
      <c r="A13" t="s">
        <v>570</v>
      </c>
    </row>
    <row r="14" spans="1:7">
      <c r="A14" t="s">
        <v>571</v>
      </c>
    </row>
    <row r="15" spans="1:7">
      <c r="B15" t="s">
        <v>572</v>
      </c>
    </row>
    <row r="16" spans="1:7">
      <c r="B16" t="s">
        <v>573</v>
      </c>
    </row>
    <row r="17" spans="1:2">
      <c r="B17" t="s">
        <v>574</v>
      </c>
    </row>
    <row r="19" spans="1:2">
      <c r="A19" t="s">
        <v>576</v>
      </c>
    </row>
    <row r="20" spans="1:2">
      <c r="A20" t="s">
        <v>571</v>
      </c>
    </row>
    <row r="21" spans="1:2">
      <c r="B21" t="s">
        <v>572</v>
      </c>
    </row>
    <row r="22" spans="1:2">
      <c r="B22" t="s">
        <v>577</v>
      </c>
    </row>
    <row r="23" spans="1:2">
      <c r="B23" t="s">
        <v>578</v>
      </c>
    </row>
    <row r="25" spans="1:2">
      <c r="A25" t="s">
        <v>583</v>
      </c>
    </row>
    <row r="27" spans="1:2">
      <c r="A27" t="s">
        <v>570</v>
      </c>
    </row>
    <row r="28" spans="1:2">
      <c r="A28" t="s">
        <v>579</v>
      </c>
    </row>
    <row r="29" spans="1:2">
      <c r="B29" t="s">
        <v>584</v>
      </c>
    </row>
    <row r="30" spans="1:2">
      <c r="B30" t="s">
        <v>585</v>
      </c>
    </row>
    <row r="31" spans="1:2">
      <c r="B31" t="s">
        <v>586</v>
      </c>
    </row>
    <row r="32" spans="1:2">
      <c r="B32" t="s">
        <v>587</v>
      </c>
    </row>
    <row r="33" spans="1:2">
      <c r="B33" t="s">
        <v>588</v>
      </c>
    </row>
    <row r="34" spans="1:2">
      <c r="B34" t="s">
        <v>663</v>
      </c>
    </row>
    <row r="35" spans="1:2">
      <c r="B35" t="s">
        <v>590</v>
      </c>
    </row>
    <row r="37" spans="1:2">
      <c r="A37" t="s">
        <v>591</v>
      </c>
    </row>
    <row r="38" spans="1:2">
      <c r="A38" t="s">
        <v>579</v>
      </c>
    </row>
    <row r="39" spans="1:2">
      <c r="B39" t="s">
        <v>592</v>
      </c>
    </row>
    <row r="40" spans="1:2">
      <c r="B40" t="s">
        <v>586</v>
      </c>
    </row>
    <row r="41" spans="1:2">
      <c r="B41" t="s">
        <v>593</v>
      </c>
    </row>
    <row r="42" spans="1:2">
      <c r="B42" t="s">
        <v>594</v>
      </c>
    </row>
    <row r="43" spans="1:2">
      <c r="B43" t="s">
        <v>588</v>
      </c>
    </row>
    <row r="44" spans="1:2">
      <c r="B44" t="s">
        <v>589</v>
      </c>
    </row>
    <row r="45" spans="1:2">
      <c r="B45" t="s">
        <v>590</v>
      </c>
    </row>
    <row r="46" spans="1:2">
      <c r="B46" t="s">
        <v>595</v>
      </c>
    </row>
    <row r="48" spans="1:2">
      <c r="A48" t="s">
        <v>596</v>
      </c>
    </row>
    <row r="49" spans="1:2">
      <c r="A49" t="s">
        <v>579</v>
      </c>
    </row>
    <row r="50" spans="1:2">
      <c r="B50" t="s">
        <v>597</v>
      </c>
    </row>
    <row r="51" spans="1:2">
      <c r="B51" t="s">
        <v>586</v>
      </c>
    </row>
    <row r="52" spans="1:2">
      <c r="B52" t="s">
        <v>593</v>
      </c>
    </row>
    <row r="53" spans="1:2">
      <c r="B53" t="s">
        <v>594</v>
      </c>
    </row>
    <row r="54" spans="1:2">
      <c r="B54" t="s">
        <v>598</v>
      </c>
    </row>
    <row r="55" spans="1:2">
      <c r="B55" t="s">
        <v>589</v>
      </c>
    </row>
    <row r="56" spans="1:2">
      <c r="B56" t="s">
        <v>590</v>
      </c>
    </row>
    <row r="57" spans="1:2">
      <c r="B57" t="s">
        <v>595</v>
      </c>
    </row>
    <row r="59" spans="1:2">
      <c r="A59" t="s">
        <v>601</v>
      </c>
    </row>
    <row r="60" spans="1:2">
      <c r="A60" t="s">
        <v>570</v>
      </c>
    </row>
    <row r="61" spans="1:2">
      <c r="A61" t="s">
        <v>602</v>
      </c>
    </row>
    <row r="62" spans="1:2">
      <c r="A62" t="s">
        <v>603</v>
      </c>
    </row>
    <row r="63" spans="1:2">
      <c r="A63" t="s">
        <v>604</v>
      </c>
    </row>
    <row r="65" spans="1:1">
      <c r="A65" t="s">
        <v>591</v>
      </c>
    </row>
    <row r="66" spans="1:1">
      <c r="A66" t="s">
        <v>605</v>
      </c>
    </row>
    <row r="67" spans="1:1">
      <c r="A67" t="s">
        <v>606</v>
      </c>
    </row>
    <row r="68" spans="1:1">
      <c r="A68" t="s">
        <v>607</v>
      </c>
    </row>
    <row r="69" spans="1:1">
      <c r="A69" t="s">
        <v>608</v>
      </c>
    </row>
    <row r="71" spans="1:1">
      <c r="A71" t="s">
        <v>576</v>
      </c>
    </row>
    <row r="72" spans="1:1">
      <c r="A72" t="s">
        <v>609</v>
      </c>
    </row>
    <row r="73" spans="1:1">
      <c r="A73" t="s">
        <v>610</v>
      </c>
    </row>
    <row r="74" spans="1:1">
      <c r="A74" t="s">
        <v>611</v>
      </c>
    </row>
    <row r="75" spans="1:1">
      <c r="A75" t="s">
        <v>612</v>
      </c>
    </row>
    <row r="77" spans="1:1">
      <c r="A77" t="s">
        <v>596</v>
      </c>
    </row>
    <row r="78" spans="1:1">
      <c r="A78" t="s">
        <v>613</v>
      </c>
    </row>
    <row r="79" spans="1:1">
      <c r="A79" t="s">
        <v>614</v>
      </c>
    </row>
    <row r="80" spans="1:1">
      <c r="A80" t="s">
        <v>615</v>
      </c>
    </row>
    <row r="81" spans="1:6">
      <c r="A81" t="s">
        <v>616</v>
      </c>
    </row>
    <row r="87" spans="1:6">
      <c r="A87" s="71" t="s">
        <v>662</v>
      </c>
      <c r="B87" s="71"/>
      <c r="C87" s="71"/>
      <c r="D87" s="71"/>
      <c r="E87" s="71"/>
      <c r="F87" s="71"/>
    </row>
    <row r="88" spans="1:6">
      <c r="A88" t="s">
        <v>570</v>
      </c>
    </row>
    <row r="89" spans="1:6">
      <c r="A89" t="s">
        <v>571</v>
      </c>
    </row>
    <row r="90" spans="1:6">
      <c r="A90" t="s">
        <v>617</v>
      </c>
    </row>
    <row r="92" spans="1:6">
      <c r="A92" t="s">
        <v>618</v>
      </c>
    </row>
    <row r="93" spans="1:6">
      <c r="B93" t="s">
        <v>572</v>
      </c>
    </row>
    <row r="94" spans="1:6">
      <c r="B94" t="s">
        <v>619</v>
      </c>
    </row>
    <row r="95" spans="1:6">
      <c r="B95" t="s">
        <v>575</v>
      </c>
    </row>
    <row r="96" spans="1:6">
      <c r="A96" t="s">
        <v>620</v>
      </c>
    </row>
    <row r="98" spans="1:2">
      <c r="A98" t="s">
        <v>576</v>
      </c>
    </row>
    <row r="99" spans="1:2">
      <c r="A99" t="s">
        <v>571</v>
      </c>
    </row>
    <row r="100" spans="1:2">
      <c r="A100" t="s">
        <v>621</v>
      </c>
    </row>
    <row r="102" spans="1:2">
      <c r="A102" t="s">
        <v>618</v>
      </c>
    </row>
    <row r="103" spans="1:2">
      <c r="B103" t="s">
        <v>572</v>
      </c>
    </row>
    <row r="104" spans="1:2">
      <c r="B104" t="s">
        <v>622</v>
      </c>
    </row>
    <row r="105" spans="1:2">
      <c r="A105" t="s">
        <v>623</v>
      </c>
    </row>
    <row r="106" spans="1:2">
      <c r="A106" t="s">
        <v>620</v>
      </c>
    </row>
    <row r="108" spans="1:2">
      <c r="A108" t="s">
        <v>624</v>
      </c>
    </row>
    <row r="110" spans="1:2">
      <c r="A110" t="s">
        <v>570</v>
      </c>
    </row>
    <row r="111" spans="1:2">
      <c r="A111" t="s">
        <v>579</v>
      </c>
    </row>
    <row r="112" spans="1:2">
      <c r="A112" t="s">
        <v>625</v>
      </c>
    </row>
    <row r="114" spans="1:2">
      <c r="A114" t="s">
        <v>626</v>
      </c>
    </row>
    <row r="115" spans="1:2">
      <c r="B115" t="s">
        <v>584</v>
      </c>
    </row>
    <row r="116" spans="1:2">
      <c r="B116" t="s">
        <v>627</v>
      </c>
    </row>
    <row r="117" spans="1:2">
      <c r="B117" t="s">
        <v>586</v>
      </c>
    </row>
    <row r="118" spans="1:2">
      <c r="B118" t="s">
        <v>628</v>
      </c>
    </row>
    <row r="119" spans="1:2">
      <c r="B119" t="s">
        <v>629</v>
      </c>
    </row>
    <row r="120" spans="1:2">
      <c r="B120" t="s">
        <v>630</v>
      </c>
    </row>
    <row r="121" spans="1:2">
      <c r="B121" t="s">
        <v>631</v>
      </c>
    </row>
    <row r="123" spans="1:2">
      <c r="A123" t="s">
        <v>591</v>
      </c>
    </row>
    <row r="124" spans="1:2">
      <c r="A124" t="s">
        <v>579</v>
      </c>
    </row>
    <row r="125" spans="1:2">
      <c r="A125" t="s">
        <v>632</v>
      </c>
    </row>
    <row r="127" spans="1:2">
      <c r="A127" t="s">
        <v>626</v>
      </c>
    </row>
    <row r="128" spans="1:2">
      <c r="B128" t="s">
        <v>633</v>
      </c>
    </row>
    <row r="129" spans="1:2">
      <c r="B129" t="s">
        <v>634</v>
      </c>
    </row>
    <row r="130" spans="1:2">
      <c r="B130" t="s">
        <v>586</v>
      </c>
    </row>
    <row r="131" spans="1:2">
      <c r="B131" t="s">
        <v>635</v>
      </c>
    </row>
    <row r="132" spans="1:2">
      <c r="B132" t="s">
        <v>636</v>
      </c>
    </row>
    <row r="133" spans="1:2">
      <c r="B133" t="s">
        <v>629</v>
      </c>
    </row>
    <row r="134" spans="1:2">
      <c r="B134" t="s">
        <v>637</v>
      </c>
    </row>
    <row r="135" spans="1:2">
      <c r="B135" t="s">
        <v>631</v>
      </c>
    </row>
    <row r="136" spans="1:2">
      <c r="B136" t="s">
        <v>638</v>
      </c>
    </row>
    <row r="138" spans="1:2">
      <c r="A138" t="s">
        <v>596</v>
      </c>
    </row>
    <row r="139" spans="1:2">
      <c r="A139" t="s">
        <v>626</v>
      </c>
    </row>
    <row r="140" spans="1:2">
      <c r="B140" t="s">
        <v>633</v>
      </c>
    </row>
    <row r="141" spans="1:2">
      <c r="B141" t="s">
        <v>639</v>
      </c>
    </row>
    <row r="142" spans="1:2">
      <c r="B142" t="s">
        <v>586</v>
      </c>
    </row>
    <row r="143" spans="1:2">
      <c r="B143" t="s">
        <v>635</v>
      </c>
    </row>
    <row r="144" spans="1:2">
      <c r="B144" t="s">
        <v>636</v>
      </c>
    </row>
    <row r="145" spans="1:2">
      <c r="B145" t="s">
        <v>629</v>
      </c>
    </row>
    <row r="146" spans="1:2">
      <c r="B146" t="s">
        <v>640</v>
      </c>
    </row>
    <row r="147" spans="1:2">
      <c r="B147" t="s">
        <v>631</v>
      </c>
    </row>
    <row r="148" spans="1:2">
      <c r="B148" t="s">
        <v>638</v>
      </c>
    </row>
    <row r="150" spans="1:2">
      <c r="A150" t="s">
        <v>641</v>
      </c>
    </row>
    <row r="151" spans="1:2">
      <c r="A151" t="s">
        <v>570</v>
      </c>
    </row>
    <row r="152" spans="1:2">
      <c r="A152" t="s">
        <v>642</v>
      </c>
    </row>
    <row r="153" spans="1:2">
      <c r="A153" t="s">
        <v>643</v>
      </c>
    </row>
    <row r="154" spans="1:2">
      <c r="A154" t="s">
        <v>644</v>
      </c>
    </row>
    <row r="157" spans="1:2">
      <c r="A157" t="s">
        <v>591</v>
      </c>
    </row>
    <row r="158" spans="1:2">
      <c r="A158" t="s">
        <v>645</v>
      </c>
    </row>
    <row r="159" spans="1:2">
      <c r="A159" t="s">
        <v>646</v>
      </c>
    </row>
    <row r="160" spans="1:2">
      <c r="A160" t="s">
        <v>647</v>
      </c>
    </row>
    <row r="161" spans="1:1">
      <c r="A161" t="s">
        <v>648</v>
      </c>
    </row>
    <row r="163" spans="1:1">
      <c r="A163" t="s">
        <v>576</v>
      </c>
    </row>
    <row r="164" spans="1:1">
      <c r="A164" t="s">
        <v>649</v>
      </c>
    </row>
    <row r="165" spans="1:1">
      <c r="A165" t="s">
        <v>650</v>
      </c>
    </row>
    <row r="166" spans="1:1">
      <c r="A166" t="s">
        <v>651</v>
      </c>
    </row>
    <row r="167" spans="1:1">
      <c r="A167" t="s">
        <v>652</v>
      </c>
    </row>
    <row r="169" spans="1:1">
      <c r="A169" t="s">
        <v>596</v>
      </c>
    </row>
    <row r="170" spans="1:1">
      <c r="A170" t="s">
        <v>653</v>
      </c>
    </row>
    <row r="171" spans="1:1">
      <c r="A171" t="s">
        <v>654</v>
      </c>
    </row>
    <row r="172" spans="1:1">
      <c r="A172" t="s">
        <v>655</v>
      </c>
    </row>
    <row r="173" spans="1:1">
      <c r="A173" t="s">
        <v>656</v>
      </c>
    </row>
    <row r="177" spans="1:1">
      <c r="A177" t="s">
        <v>657</v>
      </c>
    </row>
    <row r="178" spans="1:1">
      <c r="A178" t="s">
        <v>658</v>
      </c>
    </row>
    <row r="179" spans="1:1">
      <c r="A179" t="s">
        <v>659</v>
      </c>
    </row>
    <row r="180" spans="1:1">
      <c r="A180" t="s">
        <v>660</v>
      </c>
    </row>
    <row r="181" spans="1:1">
      <c r="A181" t="s">
        <v>661</v>
      </c>
    </row>
  </sheetData>
  <conditionalFormatting sqref="A1:XFD1048576">
    <cfRule type="containsText" dxfId="5" priority="1" operator="containsText" text="!!!">
      <formula>NOT(ISERROR(SEARCH("!!!",A1)))</formula>
    </cfRule>
    <cfRule type="containsText" dxfId="4" priority="2" operator="containsText" text="!">
      <formula>NOT(ISERROR(SEARCH("!",A1)))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selection activeCell="G14" sqref="G14"/>
    </sheetView>
  </sheetViews>
  <sheetFormatPr defaultRowHeight="14.4"/>
  <cols>
    <col min="1" max="1" width="2.88671875" customWidth="1"/>
  </cols>
  <sheetData>
    <row r="1" spans="1:7">
      <c r="A1" s="69" t="s">
        <v>482</v>
      </c>
      <c r="B1" s="69"/>
      <c r="C1" s="69"/>
    </row>
    <row r="2" spans="1:7">
      <c r="A2" s="51" t="s">
        <v>665</v>
      </c>
    </row>
    <row r="3" spans="1:7">
      <c r="A3" t="s">
        <v>484</v>
      </c>
    </row>
    <row r="4" spans="1:7">
      <c r="A4" t="s">
        <v>666</v>
      </c>
    </row>
    <row r="5" spans="1:7">
      <c r="A5" t="s">
        <v>667</v>
      </c>
    </row>
    <row r="6" spans="1:7">
      <c r="A6" t="s">
        <v>668</v>
      </c>
    </row>
    <row r="7" spans="1:7">
      <c r="A7" t="s">
        <v>669</v>
      </c>
    </row>
    <row r="9" spans="1:7">
      <c r="A9" s="83" t="s">
        <v>670</v>
      </c>
      <c r="B9" s="71"/>
      <c r="C9" s="71"/>
      <c r="D9" s="71"/>
      <c r="E9" s="71"/>
      <c r="F9" s="71"/>
      <c r="G9" s="71"/>
    </row>
    <row r="11" spans="1:7">
      <c r="A11" t="s">
        <v>596</v>
      </c>
    </row>
    <row r="12" spans="1:7">
      <c r="A12" t="s">
        <v>671</v>
      </c>
    </row>
    <row r="13" spans="1:7">
      <c r="A13" t="s">
        <v>672</v>
      </c>
    </row>
    <row r="14" spans="1:7">
      <c r="A14" t="s">
        <v>673</v>
      </c>
    </row>
    <row r="15" spans="1:7">
      <c r="A15" t="s">
        <v>674</v>
      </c>
    </row>
    <row r="16" spans="1:7">
      <c r="A16" t="s">
        <v>675</v>
      </c>
    </row>
    <row r="17" spans="1:1">
      <c r="A17" t="s">
        <v>676</v>
      </c>
    </row>
    <row r="18" spans="1:1">
      <c r="A18" t="s">
        <v>677</v>
      </c>
    </row>
    <row r="19" spans="1:1">
      <c r="A19" t="s">
        <v>445</v>
      </c>
    </row>
    <row r="20" spans="1:1">
      <c r="A20" t="s">
        <v>726</v>
      </c>
    </row>
    <row r="21" spans="1:1">
      <c r="A21" t="s">
        <v>727</v>
      </c>
    </row>
    <row r="22" spans="1:1">
      <c r="A22" t="s">
        <v>728</v>
      </c>
    </row>
    <row r="23" spans="1:1">
      <c r="A23" t="s">
        <v>729</v>
      </c>
    </row>
    <row r="24" spans="1:1">
      <c r="A24" t="s">
        <v>730</v>
      </c>
    </row>
    <row r="26" spans="1:1">
      <c r="A26" t="s">
        <v>680</v>
      </c>
    </row>
    <row r="27" spans="1:1">
      <c r="A27" t="s">
        <v>681</v>
      </c>
    </row>
    <row r="28" spans="1:1">
      <c r="A28" t="s">
        <v>682</v>
      </c>
    </row>
    <row r="29" spans="1:1">
      <c r="A29" t="s">
        <v>683</v>
      </c>
    </row>
    <row r="30" spans="1:1">
      <c r="A30" t="s">
        <v>684</v>
      </c>
    </row>
    <row r="31" spans="1:1">
      <c r="A31" t="s">
        <v>681</v>
      </c>
    </row>
    <row r="32" spans="1:1">
      <c r="A32" t="s">
        <v>682</v>
      </c>
    </row>
    <row r="34" spans="1:1">
      <c r="A34" t="s">
        <v>685</v>
      </c>
    </row>
    <row r="35" spans="1:1">
      <c r="A35" t="s">
        <v>671</v>
      </c>
    </row>
    <row r="36" spans="1:1">
      <c r="A36" t="s">
        <v>686</v>
      </c>
    </row>
    <row r="37" spans="1:1">
      <c r="A37" t="s">
        <v>674</v>
      </c>
    </row>
    <row r="38" spans="1:1">
      <c r="A38" t="s">
        <v>675</v>
      </c>
    </row>
    <row r="39" spans="1:1">
      <c r="A39" t="s">
        <v>687</v>
      </c>
    </row>
    <row r="40" spans="1:1">
      <c r="A40" t="s">
        <v>677</v>
      </c>
    </row>
    <row r="42" spans="1:1">
      <c r="A42" t="s">
        <v>726</v>
      </c>
    </row>
    <row r="43" spans="1:1">
      <c r="A43" t="s">
        <v>727</v>
      </c>
    </row>
    <row r="45" spans="1:1">
      <c r="A45" t="s">
        <v>731</v>
      </c>
    </row>
    <row r="46" spans="1:1">
      <c r="A46" t="s">
        <v>732</v>
      </c>
    </row>
    <row r="47" spans="1:1">
      <c r="A47" t="s">
        <v>733</v>
      </c>
    </row>
    <row r="53" spans="1:1">
      <c r="A53" t="s">
        <v>688</v>
      </c>
    </row>
    <row r="54" spans="1:1">
      <c r="A54" t="s">
        <v>681</v>
      </c>
    </row>
    <row r="55" spans="1:1">
      <c r="A55" t="s">
        <v>682</v>
      </c>
    </row>
    <row r="56" spans="1:1">
      <c r="A56" t="s">
        <v>683</v>
      </c>
    </row>
    <row r="57" spans="1:1">
      <c r="A57" t="s">
        <v>684</v>
      </c>
    </row>
    <row r="58" spans="1:1">
      <c r="A58" t="s">
        <v>681</v>
      </c>
    </row>
    <row r="59" spans="1:1">
      <c r="A59" t="s">
        <v>682</v>
      </c>
    </row>
    <row r="60" spans="1:1">
      <c r="A60" t="s">
        <v>445</v>
      </c>
    </row>
    <row r="61" spans="1:1">
      <c r="A61" t="s">
        <v>689</v>
      </c>
    </row>
    <row r="62" spans="1:1">
      <c r="A62" t="s">
        <v>671</v>
      </c>
    </row>
    <row r="63" spans="1:1">
      <c r="A63" t="s">
        <v>690</v>
      </c>
    </row>
    <row r="64" spans="1:1">
      <c r="A64" t="s">
        <v>674</v>
      </c>
    </row>
    <row r="65" spans="1:1">
      <c r="A65" t="s">
        <v>675</v>
      </c>
    </row>
    <row r="66" spans="1:1">
      <c r="A66" t="s">
        <v>687</v>
      </c>
    </row>
    <row r="67" spans="1:1">
      <c r="A67" t="s">
        <v>676</v>
      </c>
    </row>
    <row r="68" spans="1:1">
      <c r="A68" t="s">
        <v>445</v>
      </c>
    </row>
    <row r="69" spans="1:1">
      <c r="A69" t="s">
        <v>726</v>
      </c>
    </row>
    <row r="70" spans="1:1">
      <c r="A70" t="s">
        <v>727</v>
      </c>
    </row>
    <row r="71" spans="1:1">
      <c r="A71" t="s">
        <v>734</v>
      </c>
    </row>
    <row r="73" spans="1:1">
      <c r="A73" t="s">
        <v>735</v>
      </c>
    </row>
    <row r="74" spans="1:1">
      <c r="A74" t="s">
        <v>736</v>
      </c>
    </row>
    <row r="75" spans="1:1">
      <c r="A75" t="s">
        <v>737</v>
      </c>
    </row>
    <row r="76" spans="1:1">
      <c r="A76" t="s">
        <v>738</v>
      </c>
    </row>
    <row r="79" spans="1:1">
      <c r="A79" t="s">
        <v>688</v>
      </c>
    </row>
    <row r="80" spans="1:1">
      <c r="A80" t="s">
        <v>681</v>
      </c>
    </row>
    <row r="81" spans="1:6">
      <c r="A81" t="s">
        <v>682</v>
      </c>
    </row>
    <row r="82" spans="1:6">
      <c r="A82" t="s">
        <v>683</v>
      </c>
    </row>
    <row r="83" spans="1:6">
      <c r="A83" t="s">
        <v>680</v>
      </c>
    </row>
    <row r="84" spans="1:6">
      <c r="A84" t="s">
        <v>681</v>
      </c>
    </row>
    <row r="85" spans="1:6">
      <c r="A85" t="s">
        <v>682</v>
      </c>
    </row>
    <row r="86" spans="1:6">
      <c r="A86" t="s">
        <v>445</v>
      </c>
    </row>
    <row r="87" spans="1:6">
      <c r="A87" s="71" t="s">
        <v>691</v>
      </c>
      <c r="B87" s="71"/>
      <c r="C87" s="71"/>
      <c r="D87" s="71"/>
      <c r="E87" s="71"/>
      <c r="F87" s="71"/>
    </row>
    <row r="89" spans="1:6">
      <c r="A89" t="s">
        <v>570</v>
      </c>
    </row>
    <row r="90" spans="1:6">
      <c r="A90" t="s">
        <v>671</v>
      </c>
    </row>
    <row r="91" spans="1:6">
      <c r="A91" t="s">
        <v>692</v>
      </c>
    </row>
    <row r="92" spans="1:6">
      <c r="A92" t="s">
        <v>674</v>
      </c>
    </row>
    <row r="93" spans="1:6">
      <c r="A93" t="s">
        <v>675</v>
      </c>
    </row>
    <row r="94" spans="1:6">
      <c r="A94" t="s">
        <v>676</v>
      </c>
    </row>
    <row r="95" spans="1:6">
      <c r="A95" t="s">
        <v>677</v>
      </c>
    </row>
    <row r="97" spans="1:1">
      <c r="A97" t="s">
        <v>726</v>
      </c>
    </row>
    <row r="98" spans="1:1">
      <c r="A98" t="s">
        <v>727</v>
      </c>
    </row>
    <row r="100" spans="1:1">
      <c r="A100" t="s">
        <v>739</v>
      </c>
    </row>
    <row r="101" spans="1:1">
      <c r="A101" t="s">
        <v>740</v>
      </c>
    </row>
    <row r="102" spans="1:1">
      <c r="A102" t="s">
        <v>741</v>
      </c>
    </row>
    <row r="104" spans="1:1">
      <c r="A104" t="s">
        <v>680</v>
      </c>
    </row>
    <row r="105" spans="1:1">
      <c r="A105" t="s">
        <v>681</v>
      </c>
    </row>
    <row r="106" spans="1:1">
      <c r="A106" t="s">
        <v>682</v>
      </c>
    </row>
    <row r="107" spans="1:1">
      <c r="A107" t="s">
        <v>683</v>
      </c>
    </row>
    <row r="108" spans="1:1">
      <c r="A108" t="s">
        <v>684</v>
      </c>
    </row>
    <row r="109" spans="1:1">
      <c r="A109" t="s">
        <v>681</v>
      </c>
    </row>
    <row r="110" spans="1:1">
      <c r="A110" t="s">
        <v>682</v>
      </c>
    </row>
    <row r="113" spans="1:1">
      <c r="A113" t="s">
        <v>693</v>
      </c>
    </row>
    <row r="114" spans="1:1">
      <c r="A114" t="s">
        <v>671</v>
      </c>
    </row>
    <row r="115" spans="1:1">
      <c r="A115" t="s">
        <v>694</v>
      </c>
    </row>
    <row r="116" spans="1:1">
      <c r="A116" t="s">
        <v>673</v>
      </c>
    </row>
    <row r="117" spans="1:1">
      <c r="A117" t="s">
        <v>674</v>
      </c>
    </row>
    <row r="118" spans="1:1">
      <c r="A118" t="s">
        <v>675</v>
      </c>
    </row>
    <row r="119" spans="1:1">
      <c r="A119" t="s">
        <v>676</v>
      </c>
    </row>
    <row r="120" spans="1:1">
      <c r="A120" t="s">
        <v>695</v>
      </c>
    </row>
    <row r="122" spans="1:1">
      <c r="A122" t="s">
        <v>726</v>
      </c>
    </row>
    <row r="123" spans="1:1">
      <c r="A123" t="s">
        <v>727</v>
      </c>
    </row>
    <row r="125" spans="1:1">
      <c r="A125" t="s">
        <v>718</v>
      </c>
    </row>
    <row r="126" spans="1:1">
      <c r="A126" t="s">
        <v>719</v>
      </c>
    </row>
    <row r="127" spans="1:1">
      <c r="A127" t="s">
        <v>720</v>
      </c>
    </row>
    <row r="128" spans="1:1">
      <c r="A128" t="s">
        <v>721</v>
      </c>
    </row>
    <row r="131" spans="1:1">
      <c r="A131" t="s">
        <v>680</v>
      </c>
    </row>
    <row r="132" spans="1:1">
      <c r="A132" t="s">
        <v>681</v>
      </c>
    </row>
    <row r="133" spans="1:1">
      <c r="A133" t="s">
        <v>682</v>
      </c>
    </row>
    <row r="134" spans="1:1">
      <c r="A134" t="s">
        <v>683</v>
      </c>
    </row>
    <row r="135" spans="1:1">
      <c r="A135" t="s">
        <v>696</v>
      </c>
    </row>
    <row r="136" spans="1:1">
      <c r="A136" t="s">
        <v>681</v>
      </c>
    </row>
    <row r="137" spans="1:1">
      <c r="A137" t="s">
        <v>682</v>
      </c>
    </row>
    <row r="139" spans="1:1">
      <c r="A139" t="s">
        <v>697</v>
      </c>
    </row>
    <row r="140" spans="1:1">
      <c r="A140" t="s">
        <v>671</v>
      </c>
    </row>
    <row r="141" spans="1:1">
      <c r="A141" t="s">
        <v>698</v>
      </c>
    </row>
    <row r="142" spans="1:1">
      <c r="A142" t="s">
        <v>699</v>
      </c>
    </row>
    <row r="143" spans="1:1">
      <c r="A143" t="s">
        <v>674</v>
      </c>
    </row>
    <row r="144" spans="1:1">
      <c r="A144" t="s">
        <v>675</v>
      </c>
    </row>
    <row r="145" spans="1:1">
      <c r="A145" t="s">
        <v>687</v>
      </c>
    </row>
    <row r="146" spans="1:1">
      <c r="A146" t="s">
        <v>677</v>
      </c>
    </row>
    <row r="148" spans="1:1">
      <c r="A148" t="s">
        <v>678</v>
      </c>
    </row>
    <row r="149" spans="1:1">
      <c r="A149" t="s">
        <v>679</v>
      </c>
    </row>
    <row r="151" spans="1:1">
      <c r="A151" t="s">
        <v>702</v>
      </c>
    </row>
    <row r="152" spans="1:1">
      <c r="A152" t="s">
        <v>703</v>
      </c>
    </row>
    <row r="153" spans="1:1">
      <c r="A153" t="s">
        <v>704</v>
      </c>
    </row>
    <row r="154" spans="1:1">
      <c r="A154" t="s">
        <v>705</v>
      </c>
    </row>
    <row r="155" spans="1:1">
      <c r="A155" t="s">
        <v>706</v>
      </c>
    </row>
    <row r="158" spans="1:1">
      <c r="A158" t="s">
        <v>688</v>
      </c>
    </row>
    <row r="159" spans="1:1">
      <c r="A159" t="s">
        <v>681</v>
      </c>
    </row>
    <row r="160" spans="1:1">
      <c r="A160" t="s">
        <v>682</v>
      </c>
    </row>
    <row r="161" spans="1:1">
      <c r="A161" t="s">
        <v>683</v>
      </c>
    </row>
    <row r="162" spans="1:1">
      <c r="A162" t="s">
        <v>684</v>
      </c>
    </row>
    <row r="163" spans="1:1">
      <c r="A163" t="s">
        <v>681</v>
      </c>
    </row>
    <row r="164" spans="1:1">
      <c r="A164" t="s">
        <v>682</v>
      </c>
    </row>
    <row r="166" spans="1:1">
      <c r="A166" t="s">
        <v>700</v>
      </c>
    </row>
    <row r="167" spans="1:1">
      <c r="A167" t="s">
        <v>671</v>
      </c>
    </row>
    <row r="168" spans="1:1">
      <c r="A168" t="s">
        <v>701</v>
      </c>
    </row>
    <row r="169" spans="1:1">
      <c r="A169" t="s">
        <v>674</v>
      </c>
    </row>
    <row r="170" spans="1:1">
      <c r="A170" t="s">
        <v>675</v>
      </c>
    </row>
    <row r="171" spans="1:1">
      <c r="A171" t="s">
        <v>687</v>
      </c>
    </row>
    <row r="172" spans="1:1">
      <c r="A172" t="s">
        <v>695</v>
      </c>
    </row>
    <row r="173" spans="1:1">
      <c r="A173" t="s">
        <v>445</v>
      </c>
    </row>
    <row r="174" spans="1:1">
      <c r="A174" t="s">
        <v>726</v>
      </c>
    </row>
    <row r="175" spans="1:1">
      <c r="A175" t="s">
        <v>727</v>
      </c>
    </row>
    <row r="177" spans="1:1">
      <c r="A177" t="s">
        <v>742</v>
      </c>
    </row>
    <row r="178" spans="1:1">
      <c r="A178" t="s">
        <v>743</v>
      </c>
    </row>
    <row r="179" spans="1:1">
      <c r="A179" t="s">
        <v>744</v>
      </c>
    </row>
    <row r="182" spans="1:1">
      <c r="A182" t="s">
        <v>688</v>
      </c>
    </row>
    <row r="183" spans="1:1">
      <c r="A183" t="s">
        <v>681</v>
      </c>
    </row>
    <row r="184" spans="1:1">
      <c r="A184" t="s">
        <v>682</v>
      </c>
    </row>
    <row r="185" spans="1:1">
      <c r="A185" t="s">
        <v>683</v>
      </c>
    </row>
    <row r="186" spans="1:1">
      <c r="A186" t="s">
        <v>696</v>
      </c>
    </row>
    <row r="187" spans="1:1">
      <c r="A187" t="s">
        <v>681</v>
      </c>
    </row>
    <row r="188" spans="1:1">
      <c r="A188" t="s">
        <v>682</v>
      </c>
    </row>
    <row r="189" spans="1:1">
      <c r="A189" t="s">
        <v>445</v>
      </c>
    </row>
  </sheetData>
  <conditionalFormatting sqref="A1:XFD1048576">
    <cfRule type="containsText" dxfId="3" priority="1" operator="containsText" text="!!!">
      <formula>NOT(ISERROR(SEARCH("!!!",A1)))</formula>
    </cfRule>
    <cfRule type="containsText" dxfId="2" priority="2" operator="containsText" text="!">
      <formula>NOT(ISERROR(SEARCH("!",A1)))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D133" sqref="D133"/>
    </sheetView>
  </sheetViews>
  <sheetFormatPr defaultRowHeight="14.4"/>
  <cols>
    <col min="1" max="1" width="2.88671875" customWidth="1"/>
  </cols>
  <sheetData>
    <row r="1" spans="1:7">
      <c r="A1" s="69" t="s">
        <v>482</v>
      </c>
      <c r="B1" s="69"/>
      <c r="C1" s="69"/>
    </row>
    <row r="2" spans="1:7">
      <c r="A2" s="51" t="s">
        <v>745</v>
      </c>
    </row>
    <row r="3" spans="1:7">
      <c r="A3" t="s">
        <v>484</v>
      </c>
    </row>
    <row r="4" spans="1:7">
      <c r="A4" t="s">
        <v>746</v>
      </c>
    </row>
    <row r="5" spans="1:7">
      <c r="A5" t="s">
        <v>747</v>
      </c>
    </row>
    <row r="6" spans="1:7">
      <c r="A6" t="s">
        <v>748</v>
      </c>
    </row>
    <row r="7" spans="1:7">
      <c r="A7" t="s">
        <v>749</v>
      </c>
    </row>
    <row r="9" spans="1:7">
      <c r="A9" s="83" t="s">
        <v>691</v>
      </c>
      <c r="B9" s="71"/>
      <c r="C9" s="71"/>
      <c r="D9" s="71"/>
      <c r="E9" s="71"/>
      <c r="F9" s="71"/>
      <c r="G9" s="71"/>
    </row>
    <row r="11" spans="1:7">
      <c r="A11" t="s">
        <v>697</v>
      </c>
    </row>
    <row r="12" spans="1:7">
      <c r="A12" t="s">
        <v>671</v>
      </c>
    </row>
    <row r="13" spans="1:7">
      <c r="A13" t="s">
        <v>698</v>
      </c>
    </row>
    <row r="14" spans="1:7">
      <c r="A14" t="s">
        <v>699</v>
      </c>
    </row>
    <row r="15" spans="1:7">
      <c r="A15" t="s">
        <v>674</v>
      </c>
    </row>
    <row r="16" spans="1:7">
      <c r="A16" t="s">
        <v>675</v>
      </c>
    </row>
    <row r="17" spans="1:1">
      <c r="A17" t="s">
        <v>687</v>
      </c>
    </row>
    <row r="18" spans="1:1">
      <c r="A18" t="s">
        <v>676</v>
      </c>
    </row>
    <row r="19" spans="1:1">
      <c r="A19" t="s">
        <v>677</v>
      </c>
    </row>
    <row r="20" spans="1:1">
      <c r="A20" t="s">
        <v>695</v>
      </c>
    </row>
    <row r="22" spans="1:1">
      <c r="A22" t="s">
        <v>702</v>
      </c>
    </row>
    <row r="23" spans="1:1">
      <c r="A23" t="s">
        <v>703</v>
      </c>
    </row>
    <row r="24" spans="1:1">
      <c r="A24" t="s">
        <v>704</v>
      </c>
    </row>
    <row r="25" spans="1:1">
      <c r="A25" t="s">
        <v>705</v>
      </c>
    </row>
    <row r="26" spans="1:1">
      <c r="A26" t="s">
        <v>706</v>
      </c>
    </row>
    <row r="28" spans="1:1">
      <c r="A28" t="s">
        <v>688</v>
      </c>
    </row>
    <row r="29" spans="1:1">
      <c r="A29" t="s">
        <v>681</v>
      </c>
    </row>
    <row r="30" spans="1:1">
      <c r="A30" t="s">
        <v>682</v>
      </c>
    </row>
    <row r="31" spans="1:1">
      <c r="A31" t="s">
        <v>683</v>
      </c>
    </row>
    <row r="32" spans="1:1">
      <c r="A32" t="s">
        <v>684</v>
      </c>
    </row>
    <row r="33" spans="1:1">
      <c r="A33" t="s">
        <v>681</v>
      </c>
    </row>
    <row r="34" spans="1:1">
      <c r="A34" t="s">
        <v>682</v>
      </c>
    </row>
    <row r="36" spans="1:1">
      <c r="A36" t="s">
        <v>680</v>
      </c>
    </row>
    <row r="37" spans="1:1">
      <c r="A37" t="s">
        <v>681</v>
      </c>
    </row>
    <row r="38" spans="1:1">
      <c r="A38" t="s">
        <v>682</v>
      </c>
    </row>
    <row r="39" spans="1:1">
      <c r="A39" t="s">
        <v>683</v>
      </c>
    </row>
    <row r="40" spans="1:1">
      <c r="A40" t="s">
        <v>696</v>
      </c>
    </row>
    <row r="41" spans="1:1">
      <c r="A41" t="s">
        <v>750</v>
      </c>
    </row>
    <row r="42" spans="1:1">
      <c r="A42" t="s">
        <v>681</v>
      </c>
    </row>
    <row r="43" spans="1:1">
      <c r="A43" t="s">
        <v>682</v>
      </c>
    </row>
    <row r="46" spans="1:1">
      <c r="A46" t="s">
        <v>707</v>
      </c>
    </row>
    <row r="47" spans="1:1">
      <c r="A47" t="s">
        <v>671</v>
      </c>
    </row>
    <row r="48" spans="1:1">
      <c r="A48" t="s">
        <v>708</v>
      </c>
    </row>
    <row r="49" spans="1:1">
      <c r="A49" t="s">
        <v>674</v>
      </c>
    </row>
    <row r="50" spans="1:1">
      <c r="A50" t="s">
        <v>675</v>
      </c>
    </row>
    <row r="51" spans="1:1">
      <c r="A51" t="s">
        <v>687</v>
      </c>
    </row>
    <row r="52" spans="1:1">
      <c r="A52" t="s">
        <v>676</v>
      </c>
    </row>
    <row r="54" spans="1:1">
      <c r="A54" t="s">
        <v>709</v>
      </c>
    </row>
    <row r="55" spans="1:1">
      <c r="A55" t="s">
        <v>710</v>
      </c>
    </row>
    <row r="56" spans="1:1">
      <c r="A56" t="s">
        <v>711</v>
      </c>
    </row>
    <row r="58" spans="1:1">
      <c r="A58" t="s">
        <v>688</v>
      </c>
    </row>
    <row r="59" spans="1:1">
      <c r="A59" t="s">
        <v>681</v>
      </c>
    </row>
    <row r="60" spans="1:1">
      <c r="A60" t="s">
        <v>682</v>
      </c>
    </row>
    <row r="61" spans="1:1">
      <c r="A61" t="s">
        <v>683</v>
      </c>
    </row>
    <row r="62" spans="1:1">
      <c r="A62" t="s">
        <v>680</v>
      </c>
    </row>
    <row r="63" spans="1:1">
      <c r="A63" t="s">
        <v>681</v>
      </c>
    </row>
    <row r="64" spans="1:1">
      <c r="A64" t="s">
        <v>682</v>
      </c>
    </row>
    <row r="67" spans="1:1">
      <c r="A67" t="s">
        <v>712</v>
      </c>
    </row>
    <row r="68" spans="1:1">
      <c r="A68" t="s">
        <v>671</v>
      </c>
    </row>
    <row r="69" spans="1:1">
      <c r="A69" t="s">
        <v>713</v>
      </c>
    </row>
    <row r="70" spans="1:1">
      <c r="A70" t="s">
        <v>674</v>
      </c>
    </row>
    <row r="71" spans="1:1">
      <c r="A71" t="s">
        <v>675</v>
      </c>
    </row>
    <row r="72" spans="1:1">
      <c r="A72" t="s">
        <v>687</v>
      </c>
    </row>
    <row r="73" spans="1:1">
      <c r="A73" t="s">
        <v>695</v>
      </c>
    </row>
    <row r="75" spans="1:1">
      <c r="A75" t="s">
        <v>714</v>
      </c>
    </row>
    <row r="76" spans="1:1">
      <c r="A76" t="s">
        <v>715</v>
      </c>
    </row>
    <row r="77" spans="1:1">
      <c r="A77" t="s">
        <v>716</v>
      </c>
    </row>
    <row r="80" spans="1:1">
      <c r="A80" t="s">
        <v>688</v>
      </c>
    </row>
    <row r="81" spans="1:6">
      <c r="A81" t="s">
        <v>681</v>
      </c>
    </row>
    <row r="82" spans="1:6">
      <c r="A82" t="s">
        <v>682</v>
      </c>
    </row>
    <row r="83" spans="1:6">
      <c r="A83" t="s">
        <v>683</v>
      </c>
    </row>
    <row r="84" spans="1:6">
      <c r="A84" t="s">
        <v>696</v>
      </c>
    </row>
    <row r="85" spans="1:6">
      <c r="A85" t="s">
        <v>750</v>
      </c>
    </row>
    <row r="86" spans="1:6">
      <c r="A86" t="s">
        <v>681</v>
      </c>
    </row>
    <row r="87" spans="1:6">
      <c r="A87" s="71" t="s">
        <v>682</v>
      </c>
      <c r="B87" s="71"/>
      <c r="C87" s="71"/>
      <c r="D87" s="71"/>
      <c r="E87" s="71"/>
      <c r="F87" s="71"/>
    </row>
    <row r="89" spans="1:6">
      <c r="A89" t="s">
        <v>717</v>
      </c>
    </row>
    <row r="90" spans="1:6">
      <c r="A90" t="s">
        <v>693</v>
      </c>
    </row>
    <row r="91" spans="1:6">
      <c r="A91" t="s">
        <v>671</v>
      </c>
    </row>
    <row r="92" spans="1:6">
      <c r="A92" t="s">
        <v>694</v>
      </c>
    </row>
    <row r="93" spans="1:6">
      <c r="A93" t="s">
        <v>673</v>
      </c>
    </row>
    <row r="94" spans="1:6">
      <c r="A94" t="s">
        <v>674</v>
      </c>
    </row>
    <row r="95" spans="1:6">
      <c r="A95" t="s">
        <v>675</v>
      </c>
    </row>
    <row r="96" spans="1:6">
      <c r="A96" t="s">
        <v>676</v>
      </c>
    </row>
    <row r="97" spans="1:1">
      <c r="A97" t="s">
        <v>695</v>
      </c>
    </row>
    <row r="98" spans="1:1">
      <c r="A98" t="s">
        <v>687</v>
      </c>
    </row>
    <row r="99" spans="1:1">
      <c r="A99" t="s">
        <v>445</v>
      </c>
    </row>
    <row r="100" spans="1:1">
      <c r="A100" t="s">
        <v>718</v>
      </c>
    </row>
    <row r="101" spans="1:1">
      <c r="A101" t="s">
        <v>719</v>
      </c>
    </row>
    <row r="102" spans="1:1">
      <c r="A102" t="s">
        <v>720</v>
      </c>
    </row>
    <row r="103" spans="1:1">
      <c r="A103" t="s">
        <v>721</v>
      </c>
    </row>
    <row r="106" spans="1:1">
      <c r="A106" t="s">
        <v>680</v>
      </c>
    </row>
    <row r="107" spans="1:1">
      <c r="A107" t="s">
        <v>681</v>
      </c>
    </row>
    <row r="108" spans="1:1">
      <c r="A108" t="s">
        <v>682</v>
      </c>
    </row>
    <row r="109" spans="1:1">
      <c r="A109" t="s">
        <v>683</v>
      </c>
    </row>
    <row r="110" spans="1:1">
      <c r="A110" t="s">
        <v>696</v>
      </c>
    </row>
    <row r="111" spans="1:1">
      <c r="A111" t="s">
        <v>681</v>
      </c>
    </row>
    <row r="112" spans="1:1">
      <c r="A112" t="s">
        <v>682</v>
      </c>
    </row>
    <row r="113" spans="1:1">
      <c r="A113" t="s">
        <v>683</v>
      </c>
    </row>
    <row r="114" spans="1:1">
      <c r="A114" t="s">
        <v>688</v>
      </c>
    </row>
    <row r="115" spans="1:1">
      <c r="A115" t="s">
        <v>681</v>
      </c>
    </row>
    <row r="116" spans="1:1">
      <c r="A116" t="s">
        <v>682</v>
      </c>
    </row>
    <row r="118" spans="1:1">
      <c r="A118" t="s">
        <v>722</v>
      </c>
    </row>
    <row r="119" spans="1:1">
      <c r="A119" t="s">
        <v>671</v>
      </c>
    </row>
    <row r="120" spans="1:1">
      <c r="A120" t="s">
        <v>723</v>
      </c>
    </row>
    <row r="121" spans="1:1">
      <c r="A121" t="s">
        <v>674</v>
      </c>
    </row>
    <row r="122" spans="1:1">
      <c r="A122" t="s">
        <v>675</v>
      </c>
    </row>
    <row r="123" spans="1:1">
      <c r="A123" t="s">
        <v>687</v>
      </c>
    </row>
    <row r="125" spans="1:1">
      <c r="A125" t="s">
        <v>724</v>
      </c>
    </row>
    <row r="126" spans="1:1">
      <c r="A126" t="s">
        <v>725</v>
      </c>
    </row>
    <row r="127" spans="1:1">
      <c r="A127" t="s">
        <v>445</v>
      </c>
    </row>
    <row r="128" spans="1:1">
      <c r="A128" t="s">
        <v>688</v>
      </c>
    </row>
    <row r="129" spans="1:1">
      <c r="A129" t="s">
        <v>681</v>
      </c>
    </row>
    <row r="130" spans="1:1">
      <c r="A130" t="s">
        <v>682</v>
      </c>
    </row>
  </sheetData>
  <conditionalFormatting sqref="A1:XFD1048576">
    <cfRule type="containsText" dxfId="1" priority="1" operator="containsText" text="!!!">
      <formula>NOT(ISERROR(SEARCH("!!!",A1)))</formula>
    </cfRule>
    <cfRule type="containsText" dxfId="0" priority="2" operator="containsText" text="!">
      <formula>NOT(ISERROR(SEARCH("!",A1)))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IP</vt:lpstr>
      <vt:lpstr>IP(2)</vt:lpstr>
      <vt:lpstr>Info</vt:lpstr>
      <vt:lpstr>hw2</vt:lpstr>
      <vt:lpstr>hw3</vt:lpstr>
      <vt:lpstr>hw5</vt:lpstr>
      <vt:lpstr>hw6</vt:lpstr>
      <vt:lpstr>hw7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2019-04-19T22:56:55Z</dcterms:modified>
</cp:coreProperties>
</file>