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a/Library/Mobile Documents/com~apple~CloudDocs/Souldern PC/2021-22/"/>
    </mc:Choice>
  </mc:AlternateContent>
  <xr:revisionPtr revIDLastSave="0" documentId="13_ncr:1_{61659B22-E04C-E44D-8BE1-920CAC1D8CDD}" xr6:coauthVersionLast="47" xr6:coauthVersionMax="47" xr10:uidLastSave="{00000000-0000-0000-0000-000000000000}"/>
  <bookViews>
    <workbookView xWindow="0" yWindow="500" windowWidth="38400" windowHeight="19500" activeTab="5" xr2:uid="{00000000-000D-0000-FFFF-FFFF00000000}"/>
  </bookViews>
  <sheets>
    <sheet name="Payments" sheetId="1" r:id="rId1"/>
    <sheet name="Receipts" sheetId="2" r:id="rId2"/>
    <sheet name="Reconciliation " sheetId="3" r:id="rId3"/>
    <sheet name="Playground" sheetId="6" r:id="rId4"/>
    <sheet name="Fixed Assets" sheetId="4" r:id="rId5"/>
    <sheet name="Budget" sheetId="5" r:id="rId6"/>
  </sheets>
  <definedNames>
    <definedName name="_xlnm.Print_Area" localSheetId="5">Budget!$A$1:$P$25</definedName>
    <definedName name="_xlnm.Print_Area" localSheetId="0">Payments!$A$1:$V$48</definedName>
    <definedName name="_xlnm.Print_Area" localSheetId="1">Receipts!$A$1:$H$20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M8" i="5"/>
  <c r="E17" i="2"/>
  <c r="E14" i="2"/>
  <c r="E13" i="2"/>
  <c r="G17" i="2"/>
  <c r="C17" i="2"/>
  <c r="F8" i="3"/>
  <c r="F6" i="3"/>
  <c r="F7" i="3"/>
  <c r="K10" i="5"/>
  <c r="J24" i="5"/>
  <c r="J15" i="5"/>
  <c r="I24" i="5"/>
  <c r="I17" i="5"/>
  <c r="I15" i="5"/>
  <c r="H14" i="5"/>
  <c r="H24" i="5"/>
  <c r="H15" i="5"/>
  <c r="H10" i="5"/>
  <c r="G24" i="5"/>
  <c r="G15" i="5"/>
  <c r="E10" i="5"/>
  <c r="E24" i="5"/>
  <c r="E4" i="5"/>
  <c r="E15" i="5"/>
  <c r="D24" i="5"/>
  <c r="D17" i="5"/>
  <c r="F14" i="3"/>
  <c r="C10" i="6"/>
  <c r="F12" i="3" l="1"/>
  <c r="D28" i="1" l="1"/>
  <c r="F15" i="4" l="1"/>
  <c r="D6" i="1" l="1"/>
  <c r="D7" i="1"/>
  <c r="D8" i="1"/>
  <c r="D6" i="2"/>
  <c r="C25" i="5" l="1"/>
  <c r="E7" i="5" l="1"/>
  <c r="O23" i="5" l="1"/>
  <c r="O10" i="5" l="1"/>
  <c r="O4" i="5"/>
  <c r="O14" i="5"/>
  <c r="O15" i="5"/>
  <c r="O16" i="5"/>
  <c r="O17" i="5"/>
  <c r="O18" i="5"/>
  <c r="O22" i="5"/>
  <c r="O24" i="5"/>
  <c r="D25" i="5"/>
  <c r="N25" i="5"/>
  <c r="K25" i="5"/>
  <c r="J25" i="5"/>
  <c r="I25" i="5"/>
  <c r="M25" i="5" l="1"/>
  <c r="O5" i="5"/>
  <c r="L25" i="5"/>
  <c r="F25" i="5"/>
  <c r="E25" i="5"/>
  <c r="H25" i="5"/>
  <c r="O8" i="5"/>
  <c r="O7" i="5"/>
  <c r="G25" i="5"/>
  <c r="E47" i="1"/>
  <c r="O25" i="5" l="1"/>
  <c r="F16" i="3"/>
  <c r="F18" i="3" s="1"/>
  <c r="V47" i="1"/>
  <c r="K47" i="1" l="1"/>
  <c r="N47" i="1"/>
  <c r="B25" i="5"/>
  <c r="F17" i="2"/>
  <c r="D17" i="2"/>
  <c r="U47" i="1"/>
  <c r="T47" i="1"/>
  <c r="S47" i="1"/>
  <c r="R47" i="1"/>
  <c r="Q47" i="1"/>
  <c r="P47" i="1"/>
  <c r="O47" i="1"/>
  <c r="M47" i="1"/>
  <c r="L47" i="1"/>
  <c r="J47" i="1"/>
  <c r="I47" i="1"/>
  <c r="H47" i="1"/>
  <c r="G47" i="1"/>
  <c r="F47" i="1"/>
  <c r="D47" i="1"/>
  <c r="F9" i="3" l="1"/>
  <c r="H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How</author>
  </authors>
  <commentList>
    <comment ref="O24" authorId="0" shapeId="0" xr:uid="{05FB39CA-245E-5840-890B-A94E1647684D}">
      <text>
        <r>
          <rPr>
            <b/>
            <sz val="10"/>
            <color rgb="FF000000"/>
            <rFont val="Tahoma"/>
            <family val="2"/>
          </rPr>
          <t>Laura How: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Post Office - 1st January 2021 to 31st December 2021</t>
        </r>
      </text>
    </comment>
  </commentList>
</comments>
</file>

<file path=xl/sharedStrings.xml><?xml version="1.0" encoding="utf-8"?>
<sst xmlns="http://schemas.openxmlformats.org/spreadsheetml/2006/main" count="236" uniqueCount="158">
  <si>
    <t>Invoice No</t>
  </si>
  <si>
    <t>Details</t>
  </si>
  <si>
    <t>Amount</t>
  </si>
  <si>
    <t>Payments exc VAT</t>
  </si>
  <si>
    <t>Vat element</t>
  </si>
  <si>
    <t>staff</t>
  </si>
  <si>
    <t>Xmas party s145</t>
  </si>
  <si>
    <t>Hall Hire</t>
  </si>
  <si>
    <t>Bank charges</t>
  </si>
  <si>
    <t>Insurance</t>
  </si>
  <si>
    <t>Ext audit</t>
  </si>
  <si>
    <t>Subs</t>
  </si>
  <si>
    <t>Playground</t>
  </si>
  <si>
    <t>S137</t>
  </si>
  <si>
    <t>Dog bins</t>
  </si>
  <si>
    <t>HMRC</t>
  </si>
  <si>
    <t>OALC</t>
  </si>
  <si>
    <t>CDC</t>
  </si>
  <si>
    <t xml:space="preserve">Community first </t>
  </si>
  <si>
    <t>Date</t>
  </si>
  <si>
    <t>Receipt</t>
  </si>
  <si>
    <t>Precept</t>
  </si>
  <si>
    <t>Interest</t>
  </si>
  <si>
    <t>other</t>
  </si>
  <si>
    <t>Rec'd</t>
  </si>
  <si>
    <t xml:space="preserve">SOULDERN  PARISH COUNCIL Reconciliation </t>
  </si>
  <si>
    <t xml:space="preserve">to </t>
  </si>
  <si>
    <t>Less payments for period</t>
  </si>
  <si>
    <t xml:space="preserve">Equ closing balance </t>
  </si>
  <si>
    <t xml:space="preserve">                  Chairman  </t>
  </si>
  <si>
    <t>Internal Audit  ……………………………………..</t>
  </si>
  <si>
    <t xml:space="preserve">Date </t>
  </si>
  <si>
    <t>………………</t>
  </si>
  <si>
    <t xml:space="preserve">                  RFO  </t>
  </si>
  <si>
    <t>Ref No.</t>
  </si>
  <si>
    <t>Description or Location</t>
  </si>
  <si>
    <t>Identification                 (if applicable)</t>
  </si>
  <si>
    <t>Date acquired</t>
  </si>
  <si>
    <t>Purchase cost (if known)</t>
  </si>
  <si>
    <t>Value</t>
  </si>
  <si>
    <t>Custodian</t>
  </si>
  <si>
    <t>Disposal</t>
  </si>
  <si>
    <t>001</t>
  </si>
  <si>
    <t>Recreation Field</t>
  </si>
  <si>
    <t>n/a</t>
  </si>
  <si>
    <t>002</t>
  </si>
  <si>
    <t>Pavillion</t>
  </si>
  <si>
    <t>003</t>
  </si>
  <si>
    <t>Changing Rooms                               (behind village hall)</t>
  </si>
  <si>
    <t>Parish Council</t>
  </si>
  <si>
    <t>004</t>
  </si>
  <si>
    <t>Collage</t>
  </si>
  <si>
    <t>005</t>
  </si>
  <si>
    <t>Nancy Bowles Wood</t>
  </si>
  <si>
    <t>20.07.1989</t>
  </si>
  <si>
    <t>006</t>
  </si>
  <si>
    <t>Village Green</t>
  </si>
  <si>
    <t>07.03.1990</t>
  </si>
  <si>
    <t>007</t>
  </si>
  <si>
    <t>Bus Shelter</t>
  </si>
  <si>
    <t>008</t>
  </si>
  <si>
    <t>Playground equipment</t>
  </si>
  <si>
    <t>19.08.2005</t>
  </si>
  <si>
    <t xml:space="preserve">C £10,000 </t>
  </si>
  <si>
    <t>009</t>
  </si>
  <si>
    <t>Laptop</t>
  </si>
  <si>
    <t>20.02.11</t>
  </si>
  <si>
    <t>Clerk</t>
  </si>
  <si>
    <t>010</t>
  </si>
  <si>
    <t>Sports Wall</t>
  </si>
  <si>
    <t>30.09.11</t>
  </si>
  <si>
    <t>011</t>
  </si>
  <si>
    <t>Notice Board - High Street</t>
  </si>
  <si>
    <t>012</t>
  </si>
  <si>
    <t>Notice Board - Village hall</t>
  </si>
  <si>
    <t>013</t>
  </si>
  <si>
    <t>Precept figures</t>
  </si>
  <si>
    <t>Spend (inc VAT)</t>
  </si>
  <si>
    <t>Totals</t>
  </si>
  <si>
    <t>Notes</t>
  </si>
  <si>
    <t>April</t>
  </si>
  <si>
    <t>May</t>
  </si>
  <si>
    <t>June</t>
  </si>
  <si>
    <t>July</t>
  </si>
  <si>
    <t>Aug</t>
  </si>
  <si>
    <t>Sept</t>
  </si>
  <si>
    <t>Oct</t>
  </si>
  <si>
    <t xml:space="preserve">Nov </t>
  </si>
  <si>
    <t>Dec</t>
  </si>
  <si>
    <t>Jan</t>
  </si>
  <si>
    <t>Feb</t>
  </si>
  <si>
    <t>Mar</t>
  </si>
  <si>
    <t>External audit</t>
  </si>
  <si>
    <t>Clerk salary</t>
  </si>
  <si>
    <t xml:space="preserve">Clerk expenses </t>
  </si>
  <si>
    <t xml:space="preserve">Village Hall </t>
  </si>
  <si>
    <t xml:space="preserve">Changing Rooms (elec) </t>
  </si>
  <si>
    <t>Post Office</t>
  </si>
  <si>
    <t>Grass cutting</t>
  </si>
  <si>
    <t>Tree work</t>
  </si>
  <si>
    <t>Repairs/maintenance</t>
  </si>
  <si>
    <t>Celebrations</t>
  </si>
  <si>
    <t>S137/sundries</t>
  </si>
  <si>
    <t>NBW</t>
  </si>
  <si>
    <t>VAT</t>
  </si>
  <si>
    <t>Comet Bus</t>
  </si>
  <si>
    <t>Comet bus</t>
  </si>
  <si>
    <t>Post office</t>
  </si>
  <si>
    <t>Election Fees</t>
  </si>
  <si>
    <t>Comprises;</t>
  </si>
  <si>
    <t xml:space="preserve">SPC - available </t>
  </si>
  <si>
    <t>NBW (ring-fenced)</t>
  </si>
  <si>
    <t>Weeding/Maintenance /grasscutting/Tree Services</t>
  </si>
  <si>
    <t>Playground - Ring fenced funds</t>
  </si>
  <si>
    <t>Clerk Exps</t>
  </si>
  <si>
    <t>_</t>
  </si>
  <si>
    <t>Village Hall</t>
  </si>
  <si>
    <t>Maintenance</t>
  </si>
  <si>
    <t>A/C no: 20437718 (Playground)</t>
  </si>
  <si>
    <t>A/c no: 20397175 (Main)</t>
  </si>
  <si>
    <t>SOULDERN PARISH COUNCIL  RECEIPTS 2020/21</t>
  </si>
  <si>
    <t>Cathy Fleet</t>
  </si>
  <si>
    <t xml:space="preserve"> Invoice Date</t>
  </si>
  <si>
    <t>Nigel Prickett</t>
  </si>
  <si>
    <t>HMRC (VAT refund)</t>
  </si>
  <si>
    <t>Comments</t>
  </si>
  <si>
    <t>Nominal value</t>
  </si>
  <si>
    <t>Reviewed May-21</t>
  </si>
  <si>
    <t>Removed</t>
  </si>
  <si>
    <t>20/21</t>
  </si>
  <si>
    <t>End of life</t>
  </si>
  <si>
    <t>Outdoor Furniture</t>
  </si>
  <si>
    <t>Flagpole, Outdoor furniture</t>
  </si>
  <si>
    <t>TOTAL:</t>
  </si>
  <si>
    <t>Arthur J Gallagher (Came &amp; Co)</t>
  </si>
  <si>
    <t>OCC AP (Grass)</t>
  </si>
  <si>
    <t>S00249/2021/1</t>
  </si>
  <si>
    <t>Quarterly bank charges</t>
  </si>
  <si>
    <t>Balance B/F: 1st April 2021</t>
  </si>
  <si>
    <t>Add: Transfer from Main Account (Precept)</t>
  </si>
  <si>
    <t>Souldern Village Hall</t>
  </si>
  <si>
    <t xml:space="preserve">Invoices raised to </t>
  </si>
  <si>
    <t>Finmere</t>
  </si>
  <si>
    <t>BTFC</t>
  </si>
  <si>
    <t>Brackley Town FC</t>
  </si>
  <si>
    <t>PAID</t>
  </si>
  <si>
    <t>Finmere FC</t>
  </si>
  <si>
    <t>CDC - Dog bins</t>
  </si>
  <si>
    <t>Nick Oakhill (from donations)</t>
  </si>
  <si>
    <t>31st Mar 2022</t>
  </si>
  <si>
    <t>balance C/F as at 31st Mar 2022</t>
  </si>
  <si>
    <t>SOULDERN PARISH COUNCIL PAYMENTS 2021/22</t>
  </si>
  <si>
    <t>Balance as at 31st Mar 2022</t>
  </si>
  <si>
    <t>Souldern PC Spending v Budget 2021/22</t>
  </si>
  <si>
    <t>1st Apr 2021</t>
  </si>
  <si>
    <t>Opening Balance 1st April 2021</t>
  </si>
  <si>
    <t xml:space="preserve">Add receipts for period </t>
  </si>
  <si>
    <t>REVIEWED AT PARISH COUNCIL MEETING 30TH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</si>
</sst>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£&quot;#,##0_);[Red]\(&quot;£&quot;#,##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&quot;£&quot;#,##0;[Red]\-&quot;£&quot;#,##0"/>
    <numFmt numFmtId="165" formatCode="&quot;£&quot;#,##0.00;[Red]\-&quot;£&quot;#,##0.00"/>
    <numFmt numFmtId="166" formatCode="dd/mm/yyyy;@"/>
    <numFmt numFmtId="167" formatCode="0.00;[Red]0.00"/>
    <numFmt numFmtId="168" formatCode="[$-809]dd\ mmmm\ yyyy;@"/>
    <numFmt numFmtId="169" formatCode="&quot;£&quot;#,##0"/>
  </numFmts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6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1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8">
    <xf numFmtId="0" fontId="0" fillId="0" borderId="0" xfId="0"/>
    <xf numFmtId="2" fontId="2" fillId="0" borderId="3" xfId="0" applyNumberFormat="1" applyFont="1" applyBorder="1" applyAlignment="1"/>
    <xf numFmtId="2" fontId="3" fillId="0" borderId="3" xfId="0" applyNumberFormat="1" applyFont="1" applyBorder="1" applyAlignment="1"/>
    <xf numFmtId="2" fontId="3" fillId="0" borderId="3" xfId="0" applyNumberFormat="1" applyFont="1" applyBorder="1" applyAlignment="1">
      <alignment wrapText="1"/>
    </xf>
    <xf numFmtId="166" fontId="3" fillId="0" borderId="3" xfId="0" applyNumberFormat="1" applyFont="1" applyBorder="1" applyAlignment="1"/>
    <xf numFmtId="0" fontId="3" fillId="0" borderId="3" xfId="0" applyNumberFormat="1" applyFont="1" applyBorder="1" applyAlignment="1"/>
    <xf numFmtId="4" fontId="0" fillId="0" borderId="0" xfId="0" applyNumberFormat="1"/>
    <xf numFmtId="4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Fill="1" applyBorder="1" applyAlignment="1"/>
    <xf numFmtId="43" fontId="0" fillId="0" borderId="0" xfId="0" applyNumberFormat="1"/>
    <xf numFmtId="0" fontId="7" fillId="0" borderId="3" xfId="0" applyFont="1" applyBorder="1"/>
    <xf numFmtId="0" fontId="8" fillId="0" borderId="3" xfId="0" applyFont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8" fillId="2" borderId="3" xfId="0" applyFont="1" applyFill="1" applyBorder="1"/>
    <xf numFmtId="0" fontId="9" fillId="0" borderId="0" xfId="0" applyFont="1"/>
    <xf numFmtId="167" fontId="1" fillId="0" borderId="0" xfId="0" applyNumberFormat="1" applyFont="1" applyBorder="1" applyAlignment="1"/>
    <xf numFmtId="167" fontId="10" fillId="0" borderId="0" xfId="0" applyNumberFormat="1" applyFont="1" applyBorder="1"/>
    <xf numFmtId="167" fontId="10" fillId="0" borderId="0" xfId="0" applyNumberFormat="1" applyFont="1" applyBorder="1" applyAlignment="1"/>
    <xf numFmtId="167" fontId="10" fillId="0" borderId="0" xfId="0" applyNumberFormat="1" applyFont="1" applyBorder="1" applyAlignment="1">
      <alignment horizontal="center"/>
    </xf>
    <xf numFmtId="168" fontId="10" fillId="0" borderId="3" xfId="0" applyNumberFormat="1" applyFont="1" applyBorder="1" applyAlignment="1"/>
    <xf numFmtId="0" fontId="9" fillId="0" borderId="3" xfId="0" applyFont="1" applyBorder="1"/>
    <xf numFmtId="167" fontId="10" fillId="0" borderId="3" xfId="0" applyNumberFormat="1" applyFont="1" applyBorder="1" applyAlignment="1"/>
    <xf numFmtId="167" fontId="10" fillId="0" borderId="3" xfId="0" applyNumberFormat="1" applyFont="1" applyBorder="1"/>
    <xf numFmtId="43" fontId="10" fillId="0" borderId="3" xfId="1" applyFont="1" applyBorder="1" applyAlignment="1"/>
    <xf numFmtId="0" fontId="10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/>
    <xf numFmtId="43" fontId="1" fillId="3" borderId="3" xfId="1" applyFont="1" applyFill="1" applyBorder="1" applyAlignment="1"/>
    <xf numFmtId="167" fontId="10" fillId="0" borderId="3" xfId="0" applyNumberFormat="1" applyFont="1" applyBorder="1" applyAlignment="1">
      <alignment horizontal="right"/>
    </xf>
    <xf numFmtId="167" fontId="1" fillId="0" borderId="3" xfId="0" applyNumberFormat="1" applyFont="1" applyBorder="1" applyAlignment="1"/>
    <xf numFmtId="43" fontId="1" fillId="0" borderId="3" xfId="1" applyFont="1" applyBorder="1" applyAlignment="1"/>
    <xf numFmtId="167" fontId="1" fillId="0" borderId="3" xfId="0" applyNumberFormat="1" applyFont="1" applyBorder="1"/>
    <xf numFmtId="167" fontId="10" fillId="0" borderId="0" xfId="0" applyNumberFormat="1" applyFont="1" applyBorder="1" applyAlignment="1">
      <alignment horizontal="right"/>
    </xf>
    <xf numFmtId="167" fontId="10" fillId="0" borderId="7" xfId="0" applyNumberFormat="1" applyFont="1" applyBorder="1"/>
    <xf numFmtId="0" fontId="9" fillId="0" borderId="0" xfId="0" applyFont="1" applyAlignment="1">
      <alignment horizontal="right"/>
    </xf>
    <xf numFmtId="2" fontId="1" fillId="0" borderId="0" xfId="0" applyNumberFormat="1" applyFont="1" applyAlignment="1">
      <alignment horizontal="centerContinuous"/>
    </xf>
    <xf numFmtId="2" fontId="1" fillId="0" borderId="5" xfId="0" applyNumberFormat="1" applyFont="1" applyBorder="1" applyAlignment="1">
      <alignment horizontal="centerContinuous"/>
    </xf>
    <xf numFmtId="2" fontId="10" fillId="0" borderId="0" xfId="0" applyNumberFormat="1" applyFont="1"/>
    <xf numFmtId="2" fontId="10" fillId="0" borderId="3" xfId="0" applyNumberFormat="1" applyFont="1" applyBorder="1" applyAlignment="1">
      <alignment horizontal="centerContinuous"/>
    </xf>
    <xf numFmtId="2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6" fontId="10" fillId="0" borderId="3" xfId="0" applyNumberFormat="1" applyFont="1" applyBorder="1"/>
    <xf numFmtId="166" fontId="10" fillId="0" borderId="6" xfId="0" applyNumberFormat="1" applyFont="1" applyBorder="1"/>
    <xf numFmtId="2" fontId="10" fillId="0" borderId="6" xfId="0" applyNumberFormat="1" applyFont="1" applyBorder="1"/>
    <xf numFmtId="2" fontId="10" fillId="0" borderId="6" xfId="0" applyNumberFormat="1" applyFont="1" applyBorder="1" applyAlignment="1">
      <alignment horizontal="center"/>
    </xf>
    <xf numFmtId="167" fontId="10" fillId="0" borderId="6" xfId="0" applyNumberFormat="1" applyFont="1" applyBorder="1" applyAlignment="1"/>
    <xf numFmtId="2" fontId="10" fillId="0" borderId="3" xfId="0" applyNumberFormat="1" applyFont="1" applyBorder="1" applyAlignment="1">
      <alignment wrapText="1"/>
    </xf>
    <xf numFmtId="4" fontId="10" fillId="0" borderId="3" xfId="0" applyNumberFormat="1" applyFont="1" applyBorder="1"/>
    <xf numFmtId="14" fontId="10" fillId="0" borderId="3" xfId="0" applyNumberFormat="1" applyFont="1" applyBorder="1"/>
    <xf numFmtId="2" fontId="1" fillId="0" borderId="3" xfId="0" applyNumberFormat="1" applyFont="1" applyBorder="1" applyAlignment="1">
      <alignment horizontal="centerContinuous"/>
    </xf>
    <xf numFmtId="2" fontId="1" fillId="0" borderId="3" xfId="0" applyNumberFormat="1" applyFont="1" applyBorder="1"/>
    <xf numFmtId="4" fontId="1" fillId="0" borderId="3" xfId="0" applyNumberFormat="1" applyFont="1" applyBorder="1"/>
    <xf numFmtId="0" fontId="11" fillId="0" borderId="0" xfId="0" applyFont="1"/>
    <xf numFmtId="4" fontId="11" fillId="0" borderId="0" xfId="0" applyNumberFormat="1" applyFont="1"/>
    <xf numFmtId="43" fontId="11" fillId="0" borderId="0" xfId="1" applyFont="1"/>
    <xf numFmtId="43" fontId="11" fillId="0" borderId="9" xfId="1" applyFont="1" applyBorder="1"/>
    <xf numFmtId="2" fontId="10" fillId="0" borderId="6" xfId="0" applyNumberFormat="1" applyFont="1" applyBorder="1" applyAlignment="1">
      <alignment wrapText="1"/>
    </xf>
    <xf numFmtId="14" fontId="6" fillId="0" borderId="3" xfId="0" applyNumberFormat="1" applyFont="1" applyBorder="1"/>
    <xf numFmtId="166" fontId="3" fillId="0" borderId="0" xfId="0" applyNumberFormat="1" applyFont="1" applyBorder="1" applyAlignment="1"/>
    <xf numFmtId="2" fontId="3" fillId="0" borderId="8" xfId="0" applyNumberFormat="1" applyFont="1" applyBorder="1" applyAlignment="1">
      <alignment wrapText="1"/>
    </xf>
    <xf numFmtId="43" fontId="7" fillId="0" borderId="3" xfId="1" applyFont="1" applyBorder="1"/>
    <xf numFmtId="43" fontId="8" fillId="2" borderId="3" xfId="1" applyFont="1" applyFill="1" applyBorder="1"/>
    <xf numFmtId="43" fontId="7" fillId="4" borderId="3" xfId="1" applyFont="1" applyFill="1" applyBorder="1"/>
    <xf numFmtId="43" fontId="8" fillId="3" borderId="3" xfId="1" applyFont="1" applyFill="1" applyBorder="1"/>
    <xf numFmtId="43" fontId="14" fillId="0" borderId="3" xfId="1" applyFont="1" applyBorder="1"/>
    <xf numFmtId="43" fontId="7" fillId="0" borderId="3" xfId="1" applyFont="1" applyFill="1" applyBorder="1"/>
    <xf numFmtId="0" fontId="7" fillId="0" borderId="3" xfId="0" applyFont="1" applyFill="1" applyBorder="1"/>
    <xf numFmtId="43" fontId="1" fillId="0" borderId="3" xfId="1" applyFont="1" applyFill="1" applyBorder="1" applyAlignment="1"/>
    <xf numFmtId="167" fontId="10" fillId="0" borderId="0" xfId="0" applyNumberFormat="1" applyFont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168" fontId="10" fillId="0" borderId="2" xfId="0" applyNumberFormat="1" applyFont="1" applyBorder="1" applyAlignment="1"/>
    <xf numFmtId="0" fontId="0" fillId="0" borderId="3" xfId="0" applyBorder="1"/>
    <xf numFmtId="43" fontId="10" fillId="0" borderId="3" xfId="1" applyFont="1" applyFill="1" applyBorder="1" applyAlignment="1"/>
    <xf numFmtId="43" fontId="1" fillId="5" borderId="3" xfId="1" applyFont="1" applyFill="1" applyBorder="1" applyAlignment="1"/>
    <xf numFmtId="0" fontId="0" fillId="0" borderId="3" xfId="0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horizontal="left" vertical="center" wrapText="1"/>
    </xf>
    <xf numFmtId="169" fontId="9" fillId="0" borderId="3" xfId="2" applyNumberFormat="1" applyFont="1" applyBorder="1" applyAlignment="1">
      <alignment horizontal="right" vertical="center" wrapText="1"/>
    </xf>
    <xf numFmtId="164" fontId="9" fillId="0" borderId="3" xfId="0" applyNumberFormat="1" applyFont="1" applyBorder="1" applyAlignment="1">
      <alignment horizontal="left" vertical="center" wrapText="1"/>
    </xf>
    <xf numFmtId="165" fontId="9" fillId="0" borderId="3" xfId="0" applyNumberFormat="1" applyFont="1" applyBorder="1" applyAlignment="1">
      <alignment horizontal="left" vertical="center" wrapText="1"/>
    </xf>
    <xf numFmtId="17" fontId="9" fillId="0" borderId="3" xfId="0" applyNumberFormat="1" applyFont="1" applyBorder="1" applyAlignment="1">
      <alignment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6" fontId="8" fillId="3" borderId="3" xfId="0" applyNumberFormat="1" applyFont="1" applyFill="1" applyBorder="1"/>
    <xf numFmtId="0" fontId="7" fillId="0" borderId="0" xfId="0" applyFont="1"/>
    <xf numFmtId="2" fontId="3" fillId="3" borderId="3" xfId="0" applyNumberFormat="1" applyFont="1" applyFill="1" applyBorder="1" applyAlignment="1"/>
    <xf numFmtId="6" fontId="11" fillId="0" borderId="0" xfId="0" applyNumberFormat="1" applyFont="1"/>
    <xf numFmtId="14" fontId="11" fillId="0" borderId="0" xfId="0" applyNumberFormat="1" applyFont="1"/>
    <xf numFmtId="2" fontId="3" fillId="3" borderId="8" xfId="0" applyNumberFormat="1" applyFont="1" applyFill="1" applyBorder="1" applyAlignment="1"/>
    <xf numFmtId="2" fontId="3" fillId="4" borderId="3" xfId="0" applyNumberFormat="1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7" fontId="10" fillId="0" borderId="4" xfId="0" applyNumberFormat="1" applyFont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/>
    </xf>
    <xf numFmtId="164" fontId="9" fillId="0" borderId="3" xfId="0" applyNumberFormat="1" applyFont="1" applyBorder="1" applyAlignment="1">
      <alignment horizontal="left" vertical="center" wrapText="1"/>
    </xf>
    <xf numFmtId="169" fontId="9" fillId="0" borderId="3" xfId="2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7"/>
  <sheetViews>
    <sheetView zoomScale="120" zoomScaleNormal="120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E28" sqref="E28"/>
    </sheetView>
  </sheetViews>
  <sheetFormatPr baseColWidth="10" defaultColWidth="8.83203125" defaultRowHeight="15" x14ac:dyDescent="0.2"/>
  <cols>
    <col min="1" max="1" width="12.5" customWidth="1"/>
    <col min="2" max="2" width="15.6640625" customWidth="1"/>
    <col min="3" max="3" width="29.6640625" customWidth="1"/>
    <col min="5" max="5" width="13.5" customWidth="1"/>
    <col min="7" max="8" width="8.83203125" hidden="1" customWidth="1"/>
    <col min="9" max="9" width="13.83203125" customWidth="1"/>
    <col min="10" max="10" width="12.6640625" customWidth="1"/>
    <col min="11" max="11" width="11.1640625" hidden="1" customWidth="1"/>
    <col min="12" max="12" width="11.33203125" customWidth="1"/>
    <col min="13" max="14" width="10.1640625" hidden="1" customWidth="1"/>
    <col min="15" max="15" width="11.1640625" customWidth="1"/>
    <col min="17" max="17" width="11.1640625" customWidth="1"/>
    <col min="18" max="18" width="8.83203125" hidden="1" customWidth="1"/>
    <col min="19" max="19" width="0" hidden="1" customWidth="1"/>
    <col min="21" max="22" width="13.6640625" customWidth="1"/>
  </cols>
  <sheetData>
    <row r="1" spans="1:22" ht="18" x14ac:dyDescent="0.2">
      <c r="A1" s="99" t="s">
        <v>151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</row>
    <row r="2" spans="1:22" ht="16" x14ac:dyDescent="0.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x14ac:dyDescent="0.2">
      <c r="A4" s="2" t="s">
        <v>122</v>
      </c>
      <c r="B4" s="2" t="s">
        <v>0</v>
      </c>
      <c r="C4" s="2" t="s">
        <v>1</v>
      </c>
      <c r="D4" s="1" t="s">
        <v>2</v>
      </c>
      <c r="E4" s="2"/>
      <c r="F4" s="2"/>
      <c r="G4" s="2"/>
      <c r="H4" s="101"/>
      <c r="I4" s="102"/>
      <c r="J4" s="103"/>
      <c r="K4" s="11"/>
      <c r="L4" s="104" t="s">
        <v>3</v>
      </c>
      <c r="M4" s="104"/>
      <c r="N4" s="104"/>
      <c r="O4" s="104"/>
      <c r="P4" s="104"/>
      <c r="Q4" s="104"/>
      <c r="R4" s="104"/>
      <c r="S4" s="104"/>
      <c r="T4" s="104"/>
      <c r="U4" s="104"/>
    </row>
    <row r="5" spans="1:22" ht="68" x14ac:dyDescent="0.2">
      <c r="A5" s="2"/>
      <c r="B5" s="2"/>
      <c r="C5" s="2"/>
      <c r="D5" s="2"/>
      <c r="E5" s="2" t="s">
        <v>4</v>
      </c>
      <c r="F5" s="2" t="s">
        <v>5</v>
      </c>
      <c r="G5" s="3" t="s">
        <v>6</v>
      </c>
      <c r="H5" s="2" t="s">
        <v>7</v>
      </c>
      <c r="I5" s="2" t="s">
        <v>8</v>
      </c>
      <c r="J5" s="2" t="s">
        <v>114</v>
      </c>
      <c r="K5" s="2" t="s">
        <v>106</v>
      </c>
      <c r="L5" s="2" t="s">
        <v>9</v>
      </c>
      <c r="M5" s="2" t="s">
        <v>10</v>
      </c>
      <c r="N5" s="2" t="s">
        <v>107</v>
      </c>
      <c r="O5" s="2" t="s">
        <v>116</v>
      </c>
      <c r="P5" s="2" t="s">
        <v>11</v>
      </c>
      <c r="Q5" s="2" t="s">
        <v>12</v>
      </c>
      <c r="R5" s="2" t="s">
        <v>13</v>
      </c>
      <c r="S5" s="2" t="s">
        <v>103</v>
      </c>
      <c r="T5" s="2" t="s">
        <v>14</v>
      </c>
      <c r="U5" s="3" t="s">
        <v>112</v>
      </c>
      <c r="V5" s="3" t="s">
        <v>117</v>
      </c>
    </row>
    <row r="6" spans="1:22" ht="16" x14ac:dyDescent="0.2">
      <c r="A6" s="4">
        <v>44305</v>
      </c>
      <c r="B6" s="5"/>
      <c r="C6" s="2" t="s">
        <v>15</v>
      </c>
      <c r="D6" s="94">
        <f>F6</f>
        <v>16</v>
      </c>
      <c r="E6" s="2"/>
      <c r="F6" s="2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</row>
    <row r="7" spans="1:22" ht="16" x14ac:dyDescent="0.2">
      <c r="A7" s="4">
        <v>44315</v>
      </c>
      <c r="B7" s="5"/>
      <c r="C7" s="2" t="s">
        <v>121</v>
      </c>
      <c r="D7" s="94">
        <f>F7</f>
        <v>82</v>
      </c>
      <c r="E7" s="2"/>
      <c r="F7" s="2">
        <v>82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</row>
    <row r="8" spans="1:22" ht="16" x14ac:dyDescent="0.2">
      <c r="A8" s="4">
        <v>44316</v>
      </c>
      <c r="B8" s="5">
        <v>1408</v>
      </c>
      <c r="C8" s="2" t="s">
        <v>123</v>
      </c>
      <c r="D8" s="94">
        <f>E8+U8</f>
        <v>396</v>
      </c>
      <c r="E8" s="98">
        <v>66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>
        <v>330</v>
      </c>
      <c r="V8" s="3"/>
    </row>
    <row r="9" spans="1:22" ht="16" x14ac:dyDescent="0.2">
      <c r="A9" s="4">
        <v>44335</v>
      </c>
      <c r="B9" s="5"/>
      <c r="C9" s="2" t="s">
        <v>15</v>
      </c>
      <c r="D9" s="94">
        <v>16</v>
      </c>
      <c r="E9" s="2"/>
      <c r="F9" s="2">
        <v>16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</row>
    <row r="10" spans="1:22" ht="17" x14ac:dyDescent="0.2">
      <c r="A10" s="4">
        <v>44345</v>
      </c>
      <c r="B10" s="5"/>
      <c r="C10" s="3" t="s">
        <v>121</v>
      </c>
      <c r="D10" s="94">
        <v>82</v>
      </c>
      <c r="E10" s="2"/>
      <c r="F10" s="2">
        <v>82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</row>
    <row r="11" spans="1:22" ht="16" x14ac:dyDescent="0.2">
      <c r="A11" s="4">
        <v>44287</v>
      </c>
      <c r="B11" s="5">
        <v>20001211</v>
      </c>
      <c r="C11" s="2" t="s">
        <v>17</v>
      </c>
      <c r="D11" s="94">
        <v>180.43</v>
      </c>
      <c r="E11" s="98">
        <v>30.07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150.36000000000001</v>
      </c>
      <c r="U11" s="3"/>
      <c r="V11" s="3"/>
    </row>
    <row r="12" spans="1:22" ht="16" x14ac:dyDescent="0.2">
      <c r="A12" s="4">
        <v>44368</v>
      </c>
      <c r="B12" s="5"/>
      <c r="C12" s="2" t="s">
        <v>134</v>
      </c>
      <c r="D12" s="94">
        <v>454.55</v>
      </c>
      <c r="E12" s="2"/>
      <c r="F12" s="2"/>
      <c r="G12" s="2"/>
      <c r="H12" s="2"/>
      <c r="I12" s="2"/>
      <c r="J12" s="2"/>
      <c r="K12" s="2"/>
      <c r="L12" s="2">
        <v>454.55</v>
      </c>
      <c r="M12" s="2"/>
      <c r="N12" s="2"/>
      <c r="O12" s="2"/>
      <c r="P12" s="2"/>
      <c r="Q12" s="2"/>
      <c r="R12" s="2"/>
      <c r="S12" s="2"/>
      <c r="T12" s="2"/>
      <c r="U12" s="3"/>
      <c r="V12" s="3"/>
    </row>
    <row r="13" spans="1:22" ht="16" x14ac:dyDescent="0.2">
      <c r="A13" s="4">
        <v>44347</v>
      </c>
      <c r="B13" s="5">
        <v>1431</v>
      </c>
      <c r="C13" s="2" t="s">
        <v>123</v>
      </c>
      <c r="D13" s="94">
        <v>396</v>
      </c>
      <c r="E13" s="98">
        <v>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>
        <v>330</v>
      </c>
      <c r="V13" s="3"/>
    </row>
    <row r="14" spans="1:22" ht="16" x14ac:dyDescent="0.2">
      <c r="A14" s="4">
        <v>44366</v>
      </c>
      <c r="B14" s="5"/>
      <c r="C14" s="2" t="s">
        <v>15</v>
      </c>
      <c r="D14" s="94">
        <v>16</v>
      </c>
      <c r="E14" s="2"/>
      <c r="F14" s="2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</row>
    <row r="15" spans="1:22" ht="16" x14ac:dyDescent="0.2">
      <c r="A15" s="4">
        <v>44375</v>
      </c>
      <c r="B15" s="5"/>
      <c r="C15" s="2" t="s">
        <v>121</v>
      </c>
      <c r="D15" s="94">
        <v>82</v>
      </c>
      <c r="E15" s="2"/>
      <c r="F15" s="2">
        <v>82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</row>
    <row r="16" spans="1:22" ht="16" x14ac:dyDescent="0.2">
      <c r="A16" s="4">
        <v>44256</v>
      </c>
      <c r="B16" s="5" t="s">
        <v>136</v>
      </c>
      <c r="C16" s="2" t="s">
        <v>16</v>
      </c>
      <c r="D16" s="94">
        <v>146.16</v>
      </c>
      <c r="E16" s="98">
        <v>24.36</v>
      </c>
      <c r="G16" s="2"/>
      <c r="H16" s="2"/>
      <c r="I16" s="2"/>
      <c r="J16" s="2"/>
      <c r="K16" s="2"/>
      <c r="L16" s="2"/>
      <c r="M16" s="2"/>
      <c r="N16" s="2"/>
      <c r="O16" s="2"/>
      <c r="P16" s="2">
        <v>121.8</v>
      </c>
      <c r="Q16" s="2"/>
      <c r="R16" s="2"/>
      <c r="S16" s="2"/>
      <c r="T16" s="2"/>
      <c r="U16" s="3"/>
      <c r="V16" s="3"/>
    </row>
    <row r="17" spans="1:22" ht="16" x14ac:dyDescent="0.2">
      <c r="A17" s="4">
        <v>44377</v>
      </c>
      <c r="B17" s="5"/>
      <c r="C17" s="2" t="s">
        <v>137</v>
      </c>
      <c r="D17" s="94">
        <v>18</v>
      </c>
      <c r="E17" s="2"/>
      <c r="F17" s="2"/>
      <c r="G17" s="2"/>
      <c r="H17" s="2"/>
      <c r="I17" s="2">
        <v>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</row>
    <row r="18" spans="1:22" ht="16" x14ac:dyDescent="0.2">
      <c r="A18" s="4">
        <v>44396</v>
      </c>
      <c r="B18" s="5"/>
      <c r="C18" s="2" t="s">
        <v>15</v>
      </c>
      <c r="D18" s="94">
        <v>16</v>
      </c>
      <c r="E18" s="2"/>
      <c r="F18" s="2">
        <v>16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</row>
    <row r="19" spans="1:22" ht="16" x14ac:dyDescent="0.2">
      <c r="A19" s="4">
        <v>44377</v>
      </c>
      <c r="B19" s="5">
        <v>1460</v>
      </c>
      <c r="C19" s="2" t="s">
        <v>123</v>
      </c>
      <c r="D19" s="94">
        <v>396</v>
      </c>
      <c r="E19" s="98">
        <v>66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330</v>
      </c>
      <c r="V19" s="2"/>
    </row>
    <row r="20" spans="1:22" ht="16" x14ac:dyDescent="0.2">
      <c r="A20" s="4">
        <v>44405</v>
      </c>
      <c r="B20" s="5"/>
      <c r="C20" s="2" t="s">
        <v>121</v>
      </c>
      <c r="D20" s="94">
        <v>82</v>
      </c>
      <c r="E20" s="2"/>
      <c r="F20" s="2">
        <v>82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 x14ac:dyDescent="0.2">
      <c r="A21" s="4">
        <v>44427</v>
      </c>
      <c r="B21" s="5"/>
      <c r="C21" s="2" t="s">
        <v>15</v>
      </c>
      <c r="D21" s="94">
        <v>16</v>
      </c>
      <c r="E21" s="2"/>
      <c r="F21" s="2">
        <v>16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</row>
    <row r="22" spans="1:22" ht="16" x14ac:dyDescent="0.2">
      <c r="A22" s="4">
        <v>44436</v>
      </c>
      <c r="B22" s="5"/>
      <c r="C22" s="2" t="s">
        <v>121</v>
      </c>
      <c r="D22" s="94">
        <v>82</v>
      </c>
      <c r="E22" s="2"/>
      <c r="F22" s="2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" x14ac:dyDescent="0.2">
      <c r="A23" s="4">
        <v>44408</v>
      </c>
      <c r="B23" s="5">
        <v>1487</v>
      </c>
      <c r="C23" s="2" t="s">
        <v>123</v>
      </c>
      <c r="D23" s="94">
        <v>396</v>
      </c>
      <c r="E23" s="98">
        <v>66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330</v>
      </c>
      <c r="V23" s="2"/>
    </row>
    <row r="24" spans="1:22" ht="16" x14ac:dyDescent="0.2">
      <c r="A24" s="4">
        <v>44421</v>
      </c>
      <c r="B24" s="5"/>
      <c r="C24" s="2" t="s">
        <v>140</v>
      </c>
      <c r="D24" s="94">
        <v>124.8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124.8</v>
      </c>
      <c r="P24" s="2"/>
      <c r="Q24" s="2"/>
      <c r="R24" s="2"/>
      <c r="S24" s="2"/>
      <c r="T24" s="2"/>
      <c r="U24" s="2"/>
      <c r="V24" s="2"/>
    </row>
    <row r="25" spans="1:22" ht="16" x14ac:dyDescent="0.2">
      <c r="A25" s="4">
        <v>44459</v>
      </c>
      <c r="B25" s="5"/>
      <c r="C25" s="2" t="s">
        <v>15</v>
      </c>
      <c r="D25" s="94">
        <v>16</v>
      </c>
      <c r="E25" s="2"/>
      <c r="F25" s="2">
        <v>16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6" x14ac:dyDescent="0.2">
      <c r="A26" s="4">
        <v>44442</v>
      </c>
      <c r="B26" s="5">
        <v>1518</v>
      </c>
      <c r="C26" s="2" t="s">
        <v>123</v>
      </c>
      <c r="D26" s="94">
        <v>396</v>
      </c>
      <c r="E26" s="98">
        <v>66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330</v>
      </c>
      <c r="V26" s="2"/>
    </row>
    <row r="27" spans="1:22" ht="16" x14ac:dyDescent="0.2">
      <c r="A27" s="4">
        <v>44467</v>
      </c>
      <c r="B27" s="5"/>
      <c r="C27" s="2" t="s">
        <v>121</v>
      </c>
      <c r="D27" s="94">
        <v>82</v>
      </c>
      <c r="E27" s="2"/>
      <c r="F27" s="2">
        <v>82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6" x14ac:dyDescent="0.2">
      <c r="A28" s="4">
        <v>44470</v>
      </c>
      <c r="B28" s="5">
        <v>20003408</v>
      </c>
      <c r="C28" s="2" t="s">
        <v>147</v>
      </c>
      <c r="D28" s="94">
        <f>T28+E28</f>
        <v>360.84999999999997</v>
      </c>
      <c r="E28" s="98">
        <v>60.14</v>
      </c>
      <c r="F28" s="2"/>
      <c r="G28" s="2"/>
      <c r="H28" s="2"/>
      <c r="I28" s="2"/>
      <c r="K28" s="2"/>
      <c r="L28" s="2"/>
      <c r="M28" s="2"/>
      <c r="N28" s="2"/>
      <c r="O28" s="2"/>
      <c r="P28" s="2"/>
      <c r="Q28" s="2"/>
      <c r="R28" s="2"/>
      <c r="S28" s="2"/>
      <c r="T28" s="2">
        <v>300.70999999999998</v>
      </c>
      <c r="U28" s="2"/>
      <c r="V28" s="2"/>
    </row>
    <row r="29" spans="1:22" ht="16" x14ac:dyDescent="0.2">
      <c r="A29" s="4">
        <v>44469</v>
      </c>
      <c r="B29" s="5"/>
      <c r="C29" s="2" t="s">
        <v>137</v>
      </c>
      <c r="D29" s="94">
        <v>18</v>
      </c>
      <c r="E29" s="2"/>
      <c r="F29" s="2"/>
      <c r="G29" s="2"/>
      <c r="H29" s="2"/>
      <c r="I29" s="2">
        <v>18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" x14ac:dyDescent="0.2">
      <c r="A30" s="4">
        <v>44488</v>
      </c>
      <c r="B30" s="5"/>
      <c r="C30" s="2" t="s">
        <v>15</v>
      </c>
      <c r="D30" s="94">
        <v>16</v>
      </c>
      <c r="E30" s="2"/>
      <c r="F30" s="2">
        <v>16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7" x14ac:dyDescent="0.2">
      <c r="A31" s="4">
        <v>44497</v>
      </c>
      <c r="B31" s="5"/>
      <c r="C31" s="3" t="s">
        <v>121</v>
      </c>
      <c r="D31" s="94">
        <v>82</v>
      </c>
      <c r="E31" s="2"/>
      <c r="F31" s="2">
        <v>82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7" x14ac:dyDescent="0.2">
      <c r="A32" s="4">
        <v>44519</v>
      </c>
      <c r="B32" s="5"/>
      <c r="C32" s="3" t="s">
        <v>15</v>
      </c>
      <c r="D32" s="94">
        <v>16</v>
      </c>
      <c r="E32" s="2"/>
      <c r="F32" s="2">
        <v>16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3" ht="17" x14ac:dyDescent="0.2">
      <c r="A33" s="4">
        <v>44500</v>
      </c>
      <c r="B33" s="5">
        <v>1541</v>
      </c>
      <c r="C33" s="3" t="s">
        <v>123</v>
      </c>
      <c r="D33" s="94">
        <v>396</v>
      </c>
      <c r="E33" s="2">
        <v>66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330</v>
      </c>
      <c r="V33" s="2"/>
    </row>
    <row r="34" spans="1:23" ht="17" x14ac:dyDescent="0.2">
      <c r="A34" s="4">
        <v>44529</v>
      </c>
      <c r="B34" s="5"/>
      <c r="C34" s="3" t="s">
        <v>121</v>
      </c>
      <c r="D34" s="94">
        <v>82</v>
      </c>
      <c r="E34" s="2"/>
      <c r="F34" s="2">
        <v>82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ht="17" x14ac:dyDescent="0.2">
      <c r="A35" s="4">
        <v>44550</v>
      </c>
      <c r="B35" s="5"/>
      <c r="C35" s="3" t="s">
        <v>15</v>
      </c>
      <c r="D35" s="94">
        <v>16</v>
      </c>
      <c r="E35" s="2"/>
      <c r="F35" s="2">
        <v>16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ht="16" x14ac:dyDescent="0.2">
      <c r="A36" s="4">
        <v>44559</v>
      </c>
      <c r="B36" s="5"/>
      <c r="C36" s="2" t="s">
        <v>121</v>
      </c>
      <c r="D36" s="94">
        <v>82</v>
      </c>
      <c r="E36" s="2"/>
      <c r="F36" s="2">
        <v>82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ht="16" x14ac:dyDescent="0.2">
      <c r="A37" s="4">
        <v>44561</v>
      </c>
      <c r="B37" s="5"/>
      <c r="C37" s="2" t="s">
        <v>137</v>
      </c>
      <c r="D37" s="94">
        <v>18</v>
      </c>
      <c r="E37" s="2"/>
      <c r="F37" s="2"/>
      <c r="G37" s="2"/>
      <c r="H37" s="2"/>
      <c r="I37" s="2">
        <v>18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ht="16" x14ac:dyDescent="0.2">
      <c r="A38" s="4">
        <v>44580</v>
      </c>
      <c r="C38" s="2" t="s">
        <v>15</v>
      </c>
      <c r="D38" s="94">
        <v>16</v>
      </c>
      <c r="E38" s="2"/>
      <c r="F38" s="2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6" x14ac:dyDescent="0.2">
      <c r="A39" s="4">
        <v>44590</v>
      </c>
      <c r="B39" s="5"/>
      <c r="C39" s="2" t="s">
        <v>121</v>
      </c>
      <c r="D39" s="94">
        <v>82</v>
      </c>
      <c r="E39" s="2"/>
      <c r="F39" s="2">
        <v>82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3" ht="16" x14ac:dyDescent="0.2">
      <c r="A40" s="63">
        <v>44613</v>
      </c>
      <c r="B40" s="5"/>
      <c r="C40" s="12" t="s">
        <v>15</v>
      </c>
      <c r="D40" s="94">
        <v>16</v>
      </c>
      <c r="E40" s="2"/>
      <c r="F40" s="2">
        <v>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3" ht="17" x14ac:dyDescent="0.2">
      <c r="A41" s="4">
        <v>44620</v>
      </c>
      <c r="B41" s="5"/>
      <c r="C41" s="3" t="s">
        <v>121</v>
      </c>
      <c r="D41" s="94">
        <v>82</v>
      </c>
      <c r="E41" s="2"/>
      <c r="F41" s="2">
        <v>82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3" ht="17" x14ac:dyDescent="0.2">
      <c r="A42" s="64">
        <v>44641</v>
      </c>
      <c r="B42" s="5"/>
      <c r="C42" s="65" t="s">
        <v>15</v>
      </c>
      <c r="D42" s="97">
        <v>16</v>
      </c>
      <c r="E42" s="2"/>
      <c r="F42" s="2">
        <v>16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3" ht="17" x14ac:dyDescent="0.2">
      <c r="A43" s="4">
        <v>44648</v>
      </c>
      <c r="B43" s="5"/>
      <c r="C43" s="3" t="s">
        <v>121</v>
      </c>
      <c r="D43" s="94">
        <v>82</v>
      </c>
      <c r="E43" s="2"/>
      <c r="F43" s="2">
        <v>82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3" ht="17" x14ac:dyDescent="0.2">
      <c r="A44" s="4">
        <v>44651</v>
      </c>
      <c r="B44" s="5"/>
      <c r="C44" s="3" t="s">
        <v>137</v>
      </c>
      <c r="D44" s="94">
        <v>18</v>
      </c>
      <c r="E44" s="2"/>
      <c r="F44" s="2"/>
      <c r="G44" s="2"/>
      <c r="H44" s="2"/>
      <c r="I44" s="2">
        <v>18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t="s">
        <v>115</v>
      </c>
    </row>
    <row r="45" spans="1:23" ht="16" x14ac:dyDescent="0.2">
      <c r="A45" s="4"/>
      <c r="B45" s="5"/>
      <c r="C45" s="3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3" ht="16" x14ac:dyDescent="0.2">
      <c r="A46" s="4"/>
      <c r="B46" s="5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3" ht="16" x14ac:dyDescent="0.2">
      <c r="A47" s="1"/>
      <c r="B47" s="1"/>
      <c r="C47" s="1"/>
      <c r="D47" s="1">
        <f t="shared" ref="D47:V47" si="0">SUM(D6:D45)</f>
        <v>4890.7900000000009</v>
      </c>
      <c r="E47" s="1">
        <f t="shared" si="0"/>
        <v>510.57</v>
      </c>
      <c r="F47" s="1">
        <f t="shared" si="0"/>
        <v>1176</v>
      </c>
      <c r="G47" s="1">
        <f t="shared" si="0"/>
        <v>0</v>
      </c>
      <c r="H47" s="1">
        <f t="shared" si="0"/>
        <v>0</v>
      </c>
      <c r="I47" s="1">
        <f t="shared" si="0"/>
        <v>72</v>
      </c>
      <c r="J47" s="1">
        <f t="shared" si="0"/>
        <v>0</v>
      </c>
      <c r="K47" s="1">
        <f t="shared" si="0"/>
        <v>0</v>
      </c>
      <c r="L47" s="1">
        <f t="shared" si="0"/>
        <v>454.55</v>
      </c>
      <c r="M47" s="1">
        <f t="shared" si="0"/>
        <v>0</v>
      </c>
      <c r="N47" s="1">
        <f t="shared" si="0"/>
        <v>0</v>
      </c>
      <c r="O47" s="1">
        <f t="shared" si="0"/>
        <v>124.8</v>
      </c>
      <c r="P47" s="1">
        <f t="shared" si="0"/>
        <v>121.8</v>
      </c>
      <c r="Q47" s="1">
        <f t="shared" si="0"/>
        <v>0</v>
      </c>
      <c r="R47" s="1">
        <f t="shared" si="0"/>
        <v>0</v>
      </c>
      <c r="S47" s="1">
        <f t="shared" si="0"/>
        <v>0</v>
      </c>
      <c r="T47" s="1">
        <f t="shared" si="0"/>
        <v>451.07</v>
      </c>
      <c r="U47" s="1">
        <f t="shared" si="0"/>
        <v>1980</v>
      </c>
      <c r="V47" s="1">
        <f t="shared" si="0"/>
        <v>0</v>
      </c>
    </row>
  </sheetData>
  <sortState xmlns:xlrd2="http://schemas.microsoft.com/office/spreadsheetml/2017/richdata2" ref="A6:V45">
    <sortCondition ref="A6:A45"/>
  </sortState>
  <mergeCells count="3">
    <mergeCell ref="A1:U1"/>
    <mergeCell ref="H4:J4"/>
    <mergeCell ref="L4:U4"/>
  </mergeCells>
  <pageMargins left="0.7" right="0.7" top="0.75" bottom="0.75" header="0.3" footer="0.3"/>
  <pageSetup paperSize="9" scale="42"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workbookViewId="0">
      <selection activeCell="D25" sqref="D25"/>
    </sheetView>
  </sheetViews>
  <sheetFormatPr baseColWidth="10" defaultColWidth="8.83203125" defaultRowHeight="18" x14ac:dyDescent="0.2"/>
  <cols>
    <col min="1" max="1" width="15" style="58" customWidth="1"/>
    <col min="2" max="2" width="23.1640625" style="58" customWidth="1"/>
    <col min="3" max="3" width="14.5" style="58" customWidth="1"/>
    <col min="4" max="4" width="12.1640625" style="58" customWidth="1"/>
    <col min="5" max="5" width="12.5" style="58" customWidth="1"/>
    <col min="6" max="6" width="12.1640625" style="58" bestFit="1" customWidth="1"/>
    <col min="7" max="7" width="10.6640625" style="58" customWidth="1"/>
    <col min="8" max="8" width="10.5" style="58" bestFit="1" customWidth="1"/>
    <col min="9" max="16384" width="8.83203125" style="58"/>
  </cols>
  <sheetData>
    <row r="1" spans="1:7" x14ac:dyDescent="0.2">
      <c r="A1" s="105" t="s">
        <v>120</v>
      </c>
      <c r="B1" s="106"/>
      <c r="C1" s="106"/>
      <c r="D1" s="106"/>
      <c r="E1" s="106"/>
      <c r="F1" s="106"/>
      <c r="G1" s="106"/>
    </row>
    <row r="2" spans="1:7" x14ac:dyDescent="0.2">
      <c r="A2" s="40"/>
      <c r="B2" s="40"/>
      <c r="C2" s="41"/>
      <c r="D2" s="40"/>
      <c r="E2" s="40"/>
      <c r="F2" s="42"/>
      <c r="G2" s="42"/>
    </row>
    <row r="3" spans="1:7" x14ac:dyDescent="0.2">
      <c r="A3" s="43"/>
      <c r="B3" s="44"/>
      <c r="C3" s="43"/>
      <c r="D3" s="43"/>
      <c r="E3" s="43"/>
      <c r="F3" s="45"/>
      <c r="G3" s="45"/>
    </row>
    <row r="4" spans="1:7" x14ac:dyDescent="0.2">
      <c r="A4" s="44" t="s">
        <v>19</v>
      </c>
      <c r="B4" s="44"/>
      <c r="C4" s="46" t="s">
        <v>20</v>
      </c>
      <c r="D4" s="44" t="s">
        <v>21</v>
      </c>
      <c r="E4" s="44" t="s">
        <v>22</v>
      </c>
      <c r="F4" s="45" t="s">
        <v>15</v>
      </c>
      <c r="G4" s="45" t="s">
        <v>23</v>
      </c>
    </row>
    <row r="5" spans="1:7" x14ac:dyDescent="0.2">
      <c r="A5" s="44" t="s">
        <v>24</v>
      </c>
      <c r="B5" s="44" t="s">
        <v>1</v>
      </c>
      <c r="C5" s="44"/>
      <c r="D5" s="44"/>
      <c r="E5" s="44"/>
      <c r="F5" s="45"/>
      <c r="G5" s="45"/>
    </row>
    <row r="6" spans="1:7" x14ac:dyDescent="0.2">
      <c r="A6" s="47">
        <v>44305</v>
      </c>
      <c r="B6" s="45" t="s">
        <v>17</v>
      </c>
      <c r="C6" s="45">
        <v>3650</v>
      </c>
      <c r="D6" s="44">
        <f>C6</f>
        <v>3650</v>
      </c>
      <c r="E6" s="44"/>
      <c r="F6" s="45"/>
      <c r="G6" s="45"/>
    </row>
    <row r="7" spans="1:7" x14ac:dyDescent="0.2">
      <c r="A7" s="48">
        <v>44322</v>
      </c>
      <c r="B7" s="49" t="s">
        <v>124</v>
      </c>
      <c r="C7" s="49">
        <v>548.51</v>
      </c>
      <c r="D7" s="50"/>
      <c r="E7" s="50"/>
      <c r="F7" s="49">
        <v>548.51</v>
      </c>
      <c r="G7" s="49"/>
    </row>
    <row r="8" spans="1:7" ht="19" x14ac:dyDescent="0.2">
      <c r="A8" s="48">
        <v>44343</v>
      </c>
      <c r="B8" s="62" t="s">
        <v>135</v>
      </c>
      <c r="C8" s="51">
        <v>440.85</v>
      </c>
      <c r="D8" s="50"/>
      <c r="E8" s="50"/>
      <c r="F8" s="49"/>
      <c r="G8" s="49">
        <v>440.85</v>
      </c>
    </row>
    <row r="9" spans="1:7" ht="19" x14ac:dyDescent="0.2">
      <c r="A9" s="47">
        <v>44442</v>
      </c>
      <c r="B9" s="52" t="s">
        <v>144</v>
      </c>
      <c r="C9" s="53">
        <v>1</v>
      </c>
      <c r="D9" s="53"/>
      <c r="E9" s="53"/>
      <c r="F9" s="53"/>
      <c r="G9" s="53">
        <v>1</v>
      </c>
    </row>
    <row r="10" spans="1:7" ht="19" x14ac:dyDescent="0.2">
      <c r="A10" s="47">
        <v>44445</v>
      </c>
      <c r="B10" s="52" t="s">
        <v>144</v>
      </c>
      <c r="C10" s="53">
        <v>499</v>
      </c>
      <c r="D10" s="53"/>
      <c r="E10" s="53"/>
      <c r="F10" s="53"/>
      <c r="G10" s="53">
        <v>499</v>
      </c>
    </row>
    <row r="11" spans="1:7" ht="19" x14ac:dyDescent="0.2">
      <c r="A11" s="47">
        <v>44456</v>
      </c>
      <c r="B11" s="52" t="s">
        <v>17</v>
      </c>
      <c r="C11" s="53">
        <v>3650</v>
      </c>
      <c r="D11" s="53">
        <v>3650</v>
      </c>
      <c r="E11" s="53"/>
      <c r="F11" s="53"/>
      <c r="G11" s="53"/>
    </row>
    <row r="12" spans="1:7" ht="19" x14ac:dyDescent="0.2">
      <c r="A12" s="54">
        <v>44467</v>
      </c>
      <c r="B12" s="52" t="s">
        <v>146</v>
      </c>
      <c r="C12" s="53">
        <v>50</v>
      </c>
      <c r="D12" s="45"/>
      <c r="E12" s="45"/>
      <c r="F12" s="45"/>
      <c r="G12" s="45">
        <v>50</v>
      </c>
    </row>
    <row r="13" spans="1:7" ht="19" x14ac:dyDescent="0.2">
      <c r="A13" s="54">
        <v>44561</v>
      </c>
      <c r="B13" s="52" t="s">
        <v>22</v>
      </c>
      <c r="C13" s="53">
        <v>0.24</v>
      </c>
      <c r="D13" s="45"/>
      <c r="E13" s="45">
        <f>C13</f>
        <v>0.24</v>
      </c>
      <c r="F13" s="45"/>
      <c r="G13" s="45"/>
    </row>
    <row r="14" spans="1:7" ht="19" x14ac:dyDescent="0.2">
      <c r="A14" s="54">
        <v>44651</v>
      </c>
      <c r="B14" s="52" t="s">
        <v>22</v>
      </c>
      <c r="C14" s="53">
        <v>2.12</v>
      </c>
      <c r="D14" s="45"/>
      <c r="E14" s="45">
        <f>C14</f>
        <v>2.12</v>
      </c>
      <c r="F14" s="45"/>
      <c r="G14" s="45"/>
    </row>
    <row r="15" spans="1:7" ht="19" x14ac:dyDescent="0.2">
      <c r="A15" s="54">
        <v>44624</v>
      </c>
      <c r="B15" s="52" t="s">
        <v>12</v>
      </c>
      <c r="C15" s="53">
        <v>170</v>
      </c>
      <c r="D15" s="45"/>
      <c r="E15" s="45"/>
      <c r="F15" s="45"/>
      <c r="G15" s="45">
        <v>170</v>
      </c>
    </row>
    <row r="16" spans="1:7" x14ac:dyDescent="0.2">
      <c r="A16" s="54"/>
      <c r="B16" s="52"/>
      <c r="C16" s="53"/>
      <c r="D16" s="45"/>
      <c r="E16" s="45"/>
      <c r="F16" s="45"/>
      <c r="G16" s="45"/>
    </row>
    <row r="17" spans="1:8" x14ac:dyDescent="0.2">
      <c r="A17" s="55"/>
      <c r="B17" s="56"/>
      <c r="C17" s="57">
        <f>SUM(C6:C15)</f>
        <v>9011.7200000000012</v>
      </c>
      <c r="D17" s="57">
        <f>SUM(D6:D12)</f>
        <v>7300</v>
      </c>
      <c r="E17" s="57">
        <f>SUM(E6:E15)</f>
        <v>2.3600000000000003</v>
      </c>
      <c r="F17" s="57">
        <f>SUM(F6:F12)</f>
        <v>548.51</v>
      </c>
      <c r="G17" s="57">
        <f>SUM(G6:G15)</f>
        <v>1160.8499999999999</v>
      </c>
      <c r="H17" s="59"/>
    </row>
    <row r="20" spans="1:8" x14ac:dyDescent="0.2">
      <c r="A20" s="58" t="s">
        <v>141</v>
      </c>
    </row>
    <row r="21" spans="1:8" x14ac:dyDescent="0.2">
      <c r="A21" s="58" t="s">
        <v>142</v>
      </c>
      <c r="B21" s="95">
        <v>50</v>
      </c>
      <c r="D21" s="58" t="s">
        <v>145</v>
      </c>
    </row>
    <row r="22" spans="1:8" x14ac:dyDescent="0.2">
      <c r="A22" s="58" t="s">
        <v>143</v>
      </c>
      <c r="B22" s="95">
        <v>500</v>
      </c>
      <c r="D22" s="58" t="s">
        <v>145</v>
      </c>
    </row>
  </sheetData>
  <mergeCells count="1">
    <mergeCell ref="A1:G1"/>
  </mergeCells>
  <pageMargins left="0.7" right="0.7" top="0.75" bottom="0.75" header="0.3" footer="0.3"/>
  <pageSetup paperSize="9" scale="7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="110" zoomScaleNormal="110" workbookViewId="0">
      <selection activeCell="F18" sqref="F18"/>
    </sheetView>
  </sheetViews>
  <sheetFormatPr baseColWidth="10" defaultColWidth="8.83203125" defaultRowHeight="15" x14ac:dyDescent="0.2"/>
  <cols>
    <col min="4" max="4" width="16.6640625" customWidth="1"/>
    <col min="5" max="5" width="18.5" customWidth="1"/>
    <col min="6" max="6" width="16.6640625" customWidth="1"/>
    <col min="8" max="8" width="9.1640625" bestFit="1" customWidth="1"/>
  </cols>
  <sheetData>
    <row r="1" spans="1:8" ht="19" x14ac:dyDescent="0.25">
      <c r="A1" s="20"/>
      <c r="B1" s="21" t="s">
        <v>25</v>
      </c>
      <c r="C1" s="22"/>
      <c r="D1" s="22"/>
      <c r="E1" s="22"/>
      <c r="F1" s="22"/>
    </row>
    <row r="2" spans="1:8" ht="19" x14ac:dyDescent="0.25">
      <c r="A2" s="20"/>
      <c r="B2" s="22"/>
      <c r="C2" s="23"/>
      <c r="D2" s="23"/>
      <c r="E2" s="23"/>
      <c r="F2" s="23"/>
    </row>
    <row r="3" spans="1:8" ht="19" x14ac:dyDescent="0.25">
      <c r="A3" s="20"/>
      <c r="B3" s="21"/>
      <c r="C3" s="23" t="s">
        <v>19</v>
      </c>
      <c r="D3" s="23"/>
      <c r="E3" s="23" t="s">
        <v>19</v>
      </c>
      <c r="F3" s="23"/>
    </row>
    <row r="4" spans="1:8" ht="19" x14ac:dyDescent="0.25">
      <c r="A4" s="20"/>
      <c r="B4" s="107" t="s">
        <v>154</v>
      </c>
      <c r="C4" s="108"/>
      <c r="D4" s="24" t="s">
        <v>26</v>
      </c>
      <c r="E4" s="25" t="s">
        <v>149</v>
      </c>
      <c r="F4" s="23"/>
    </row>
    <row r="5" spans="1:8" ht="19" x14ac:dyDescent="0.25">
      <c r="A5" s="20"/>
      <c r="B5" s="74"/>
      <c r="C5" s="75"/>
      <c r="D5" s="74"/>
      <c r="E5" s="76"/>
      <c r="F5" s="23"/>
    </row>
    <row r="6" spans="1:8" ht="19" x14ac:dyDescent="0.25">
      <c r="A6" s="26"/>
      <c r="B6" s="27" t="s">
        <v>155</v>
      </c>
      <c r="C6" s="28"/>
      <c r="D6" s="28"/>
      <c r="E6" s="28"/>
      <c r="F6" s="35">
        <f>7639.16+1836.39</f>
        <v>9475.5499999999993</v>
      </c>
    </row>
    <row r="7" spans="1:8" ht="19" x14ac:dyDescent="0.25">
      <c r="A7" s="26"/>
      <c r="B7" s="27" t="s">
        <v>156</v>
      </c>
      <c r="C7" s="28"/>
      <c r="D7" s="28"/>
      <c r="E7" s="28"/>
      <c r="F7" s="29">
        <f>Receipts!C17</f>
        <v>9011.7200000000012</v>
      </c>
    </row>
    <row r="8" spans="1:8" ht="19" x14ac:dyDescent="0.25">
      <c r="A8" s="26"/>
      <c r="B8" s="27" t="s">
        <v>27</v>
      </c>
      <c r="C8" s="28"/>
      <c r="D8" s="28"/>
      <c r="E8" s="28"/>
      <c r="F8" s="78">
        <f>Payments!D47</f>
        <v>4890.7900000000009</v>
      </c>
    </row>
    <row r="9" spans="1:8" ht="19" x14ac:dyDescent="0.25">
      <c r="A9" s="26"/>
      <c r="B9" s="27" t="s">
        <v>28</v>
      </c>
      <c r="C9" s="28"/>
      <c r="D9" s="28"/>
      <c r="E9" s="36"/>
      <c r="F9" s="79">
        <f>SUM(F6+F7-F8)</f>
        <v>13596.48</v>
      </c>
      <c r="H9" s="13"/>
    </row>
    <row r="10" spans="1:8" ht="19" x14ac:dyDescent="0.25">
      <c r="A10" s="26"/>
      <c r="B10" s="34"/>
      <c r="C10" s="27"/>
      <c r="D10" s="27"/>
      <c r="E10" s="27"/>
      <c r="F10" s="27"/>
    </row>
    <row r="11" spans="1:8" ht="19" x14ac:dyDescent="0.25">
      <c r="A11" s="26"/>
      <c r="B11" s="27"/>
      <c r="C11" s="31" t="s">
        <v>109</v>
      </c>
      <c r="D11" s="31"/>
      <c r="E11" s="27"/>
      <c r="F11" s="29"/>
    </row>
    <row r="12" spans="1:8" ht="19" x14ac:dyDescent="0.25">
      <c r="A12" s="26"/>
      <c r="B12" s="27"/>
      <c r="C12" s="30"/>
      <c r="D12" s="31" t="s">
        <v>110</v>
      </c>
      <c r="E12" s="27"/>
      <c r="F12" s="73">
        <f>F14-F13</f>
        <v>9087.73</v>
      </c>
    </row>
    <row r="13" spans="1:8" ht="19" x14ac:dyDescent="0.25">
      <c r="A13" s="26"/>
      <c r="B13" s="27"/>
      <c r="C13" s="30"/>
      <c r="D13" s="27" t="s">
        <v>111</v>
      </c>
      <c r="E13" s="27"/>
      <c r="F13" s="73">
        <v>500</v>
      </c>
    </row>
    <row r="14" spans="1:8" ht="19" x14ac:dyDescent="0.25">
      <c r="A14" s="26"/>
      <c r="B14" s="27"/>
      <c r="C14" s="30"/>
      <c r="D14" s="27" t="s">
        <v>119</v>
      </c>
      <c r="E14" s="27"/>
      <c r="F14" s="32">
        <f>9587.73</f>
        <v>9587.73</v>
      </c>
    </row>
    <row r="15" spans="1:8" ht="19" x14ac:dyDescent="0.25">
      <c r="A15" s="26"/>
      <c r="B15" s="27"/>
      <c r="C15" s="30"/>
      <c r="D15" s="27"/>
      <c r="E15" s="27"/>
      <c r="F15" s="73"/>
    </row>
    <row r="16" spans="1:8" ht="19" x14ac:dyDescent="0.25">
      <c r="A16" s="26"/>
      <c r="B16" s="27"/>
      <c r="C16" s="33"/>
      <c r="D16" s="27" t="s">
        <v>118</v>
      </c>
      <c r="E16" s="27"/>
      <c r="F16" s="32">
        <f>Playground!C10</f>
        <v>4008.75</v>
      </c>
    </row>
    <row r="17" spans="1:9" ht="19" x14ac:dyDescent="0.25">
      <c r="A17" s="26"/>
      <c r="B17" s="27"/>
      <c r="C17" s="33"/>
      <c r="D17" s="77"/>
      <c r="E17" s="27"/>
      <c r="F17" s="27"/>
    </row>
    <row r="18" spans="1:9" ht="19" x14ac:dyDescent="0.25">
      <c r="A18" s="26"/>
      <c r="B18" s="27"/>
      <c r="C18" s="27" t="s">
        <v>150</v>
      </c>
      <c r="D18" s="27"/>
      <c r="E18" s="34"/>
      <c r="F18" s="32">
        <f>F14+F16</f>
        <v>13596.48</v>
      </c>
      <c r="H18" s="13">
        <f>F18-F9</f>
        <v>0</v>
      </c>
    </row>
    <row r="19" spans="1:9" ht="19" x14ac:dyDescent="0.25">
      <c r="A19" s="26"/>
      <c r="B19" s="28"/>
      <c r="C19" s="28"/>
      <c r="D19" s="28"/>
      <c r="E19" s="28"/>
      <c r="F19" s="28"/>
    </row>
    <row r="24" spans="1:9" ht="19" x14ac:dyDescent="0.25">
      <c r="A24" s="20"/>
      <c r="B24" s="22"/>
      <c r="C24" s="22"/>
      <c r="D24" s="22"/>
      <c r="E24" s="22"/>
      <c r="F24" s="22"/>
    </row>
    <row r="25" spans="1:9" ht="19" x14ac:dyDescent="0.25">
      <c r="A25" s="20"/>
      <c r="B25" s="37"/>
      <c r="C25" s="22"/>
      <c r="D25" s="22"/>
      <c r="E25" s="22"/>
      <c r="F25" s="22"/>
      <c r="I25" s="6"/>
    </row>
    <row r="26" spans="1:9" ht="19" x14ac:dyDescent="0.25">
      <c r="A26" s="109" t="s">
        <v>29</v>
      </c>
      <c r="B26" s="110"/>
      <c r="C26" s="111"/>
      <c r="D26" s="111"/>
      <c r="E26" s="37" t="s">
        <v>19</v>
      </c>
      <c r="F26" s="38"/>
    </row>
    <row r="27" spans="1:9" ht="19" x14ac:dyDescent="0.25">
      <c r="A27" s="20"/>
      <c r="B27" s="37"/>
      <c r="C27" s="22"/>
      <c r="D27" s="22"/>
      <c r="E27" s="37"/>
      <c r="F27" s="22"/>
    </row>
    <row r="28" spans="1:9" ht="19" x14ac:dyDescent="0.25">
      <c r="A28" s="20"/>
      <c r="B28" s="37"/>
      <c r="C28" s="22"/>
      <c r="D28" s="22"/>
      <c r="E28" s="37"/>
      <c r="F28" s="22"/>
    </row>
    <row r="29" spans="1:9" ht="19" x14ac:dyDescent="0.25">
      <c r="A29" s="109" t="s">
        <v>33</v>
      </c>
      <c r="B29" s="110"/>
      <c r="C29" s="111"/>
      <c r="D29" s="111"/>
      <c r="E29" s="37" t="s">
        <v>19</v>
      </c>
      <c r="F29" s="38"/>
    </row>
    <row r="30" spans="1:9" ht="19" x14ac:dyDescent="0.25">
      <c r="A30" s="20"/>
      <c r="B30" s="20"/>
      <c r="C30" s="20"/>
      <c r="D30" s="20"/>
      <c r="E30" s="20"/>
      <c r="F30" s="20"/>
    </row>
    <row r="31" spans="1:9" ht="19" x14ac:dyDescent="0.25">
      <c r="A31" s="20"/>
      <c r="B31" s="20"/>
      <c r="C31" s="20"/>
      <c r="D31" s="20"/>
      <c r="E31" s="20"/>
      <c r="F31" s="20"/>
    </row>
    <row r="32" spans="1:9" ht="19" x14ac:dyDescent="0.25">
      <c r="A32" s="111" t="s">
        <v>30</v>
      </c>
      <c r="B32" s="111"/>
      <c r="C32" s="111"/>
      <c r="D32" s="111"/>
      <c r="E32" s="39" t="s">
        <v>31</v>
      </c>
      <c r="F32" s="20" t="s">
        <v>32</v>
      </c>
    </row>
  </sheetData>
  <mergeCells count="4">
    <mergeCell ref="B4:C4"/>
    <mergeCell ref="A26:D26"/>
    <mergeCell ref="A29:D29"/>
    <mergeCell ref="A32:D3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83-EC83-834D-BDA8-DD0C8EA2B7FB}">
  <dimension ref="A1:C13"/>
  <sheetViews>
    <sheetView workbookViewId="0">
      <selection activeCell="A11" sqref="A11"/>
    </sheetView>
  </sheetViews>
  <sheetFormatPr baseColWidth="10" defaultRowHeight="15" x14ac:dyDescent="0.2"/>
  <cols>
    <col min="1" max="1" width="46.33203125" bestFit="1" customWidth="1"/>
    <col min="2" max="2" width="16.33203125" bestFit="1" customWidth="1"/>
    <col min="3" max="3" width="13.5" bestFit="1" customWidth="1"/>
  </cols>
  <sheetData>
    <row r="1" spans="1:3" ht="25" customHeight="1" x14ac:dyDescent="0.2">
      <c r="A1" s="58" t="s">
        <v>113</v>
      </c>
      <c r="B1" s="58"/>
      <c r="C1" s="58"/>
    </row>
    <row r="2" spans="1:3" ht="25" customHeight="1" x14ac:dyDescent="0.2">
      <c r="A2" s="58"/>
      <c r="B2" s="58"/>
      <c r="C2" s="58"/>
    </row>
    <row r="3" spans="1:3" ht="25" customHeight="1" x14ac:dyDescent="0.2">
      <c r="A3" s="58" t="s">
        <v>138</v>
      </c>
      <c r="B3" s="58"/>
      <c r="C3" s="60">
        <v>1836.39</v>
      </c>
    </row>
    <row r="4" spans="1:3" ht="25" customHeight="1" x14ac:dyDescent="0.2">
      <c r="A4" s="58" t="s">
        <v>139</v>
      </c>
      <c r="B4" s="96">
        <v>44432</v>
      </c>
      <c r="C4" s="60">
        <v>1000</v>
      </c>
    </row>
    <row r="5" spans="1:3" ht="25" customHeight="1" x14ac:dyDescent="0.2">
      <c r="A5" s="58" t="s">
        <v>139</v>
      </c>
      <c r="B5" s="96">
        <v>44470</v>
      </c>
      <c r="C5" s="60">
        <v>1000</v>
      </c>
    </row>
    <row r="6" spans="1:3" ht="25" customHeight="1" x14ac:dyDescent="0.2">
      <c r="A6" s="58" t="s">
        <v>22</v>
      </c>
      <c r="B6" s="96">
        <v>44561</v>
      </c>
      <c r="C6" s="60">
        <v>0.24</v>
      </c>
    </row>
    <row r="7" spans="1:3" ht="25" customHeight="1" x14ac:dyDescent="0.2">
      <c r="A7" s="58" t="s">
        <v>148</v>
      </c>
      <c r="B7" s="96">
        <v>44624</v>
      </c>
      <c r="C7" s="60">
        <v>170</v>
      </c>
    </row>
    <row r="8" spans="1:3" ht="25" customHeight="1" x14ac:dyDescent="0.2">
      <c r="A8" s="58" t="s">
        <v>22</v>
      </c>
      <c r="B8" s="96">
        <v>44651</v>
      </c>
      <c r="C8" s="60">
        <v>2.12</v>
      </c>
    </row>
    <row r="9" spans="1:3" ht="25" customHeight="1" x14ac:dyDescent="0.2">
      <c r="A9" s="58"/>
      <c r="B9" s="58"/>
      <c r="C9" s="60"/>
    </row>
    <row r="10" spans="1:3" ht="25" customHeight="1" thickBot="1" x14ac:dyDescent="0.25">
      <c r="A10" s="58" t="s">
        <v>152</v>
      </c>
      <c r="B10" s="58"/>
      <c r="C10" s="61">
        <f>SUM(C3:C8)</f>
        <v>4008.75</v>
      </c>
    </row>
    <row r="11" spans="1:3" ht="25" customHeight="1" thickTop="1" x14ac:dyDescent="0.2">
      <c r="A11" s="58"/>
      <c r="B11" s="58"/>
      <c r="C11" s="58"/>
    </row>
    <row r="12" spans="1:3" ht="25" customHeight="1" x14ac:dyDescent="0.2">
      <c r="A12" s="58"/>
    </row>
    <row r="13" spans="1:3" ht="25" customHeight="1" x14ac:dyDescent="0.2"/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9.6640625" customWidth="1"/>
    <col min="2" max="2" width="14.6640625" customWidth="1"/>
    <col min="3" max="3" width="11.83203125" customWidth="1"/>
    <col min="4" max="4" width="12" customWidth="1"/>
    <col min="5" max="5" width="11.83203125" customWidth="1"/>
    <col min="6" max="6" width="10.1640625" customWidth="1"/>
    <col min="7" max="7" width="9.1640625" customWidth="1"/>
    <col min="9" max="9" width="18.1640625" customWidth="1"/>
  </cols>
  <sheetData>
    <row r="1" spans="1:9" ht="68" x14ac:dyDescent="0.2">
      <c r="A1" s="7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1" t="s">
        <v>125</v>
      </c>
    </row>
    <row r="2" spans="1:9" ht="16" customHeight="1" x14ac:dyDescent="0.25">
      <c r="A2" s="9" t="s">
        <v>42</v>
      </c>
      <c r="B2" s="82" t="s">
        <v>43</v>
      </c>
      <c r="C2" s="83" t="s">
        <v>44</v>
      </c>
      <c r="D2" s="113">
        <v>1970</v>
      </c>
      <c r="E2" s="114">
        <v>700</v>
      </c>
      <c r="F2" s="115">
        <v>700</v>
      </c>
      <c r="G2" s="112" t="s">
        <v>44</v>
      </c>
      <c r="H2" s="82"/>
      <c r="I2" s="26"/>
    </row>
    <row r="3" spans="1:9" ht="20" x14ac:dyDescent="0.25">
      <c r="A3" s="9" t="s">
        <v>45</v>
      </c>
      <c r="B3" s="82" t="s">
        <v>46</v>
      </c>
      <c r="C3" s="83" t="s">
        <v>44</v>
      </c>
      <c r="D3" s="113"/>
      <c r="E3" s="114"/>
      <c r="F3" s="115"/>
      <c r="G3" s="112"/>
      <c r="H3" s="82"/>
      <c r="I3" s="26"/>
    </row>
    <row r="4" spans="1:9" ht="80" x14ac:dyDescent="0.25">
      <c r="A4" s="9" t="s">
        <v>47</v>
      </c>
      <c r="B4" s="82" t="s">
        <v>48</v>
      </c>
      <c r="C4" s="83" t="s">
        <v>44</v>
      </c>
      <c r="D4" s="84">
        <v>1982</v>
      </c>
      <c r="E4" s="85"/>
      <c r="F4" s="86">
        <v>1</v>
      </c>
      <c r="G4" s="83" t="s">
        <v>49</v>
      </c>
      <c r="H4" s="82"/>
      <c r="I4" s="26" t="s">
        <v>126</v>
      </c>
    </row>
    <row r="5" spans="1:9" ht="20" x14ac:dyDescent="0.25">
      <c r="A5" s="9" t="s">
        <v>50</v>
      </c>
      <c r="B5" s="82" t="s">
        <v>51</v>
      </c>
      <c r="C5" s="83" t="s">
        <v>44</v>
      </c>
      <c r="D5" s="84">
        <v>1987</v>
      </c>
      <c r="E5" s="85"/>
      <c r="F5" s="86">
        <v>1</v>
      </c>
      <c r="G5" s="83" t="s">
        <v>44</v>
      </c>
      <c r="H5" s="82"/>
      <c r="I5" s="26" t="s">
        <v>126</v>
      </c>
    </row>
    <row r="6" spans="1:9" ht="40" x14ac:dyDescent="0.25">
      <c r="A6" s="9" t="s">
        <v>52</v>
      </c>
      <c r="B6" s="82" t="s">
        <v>53</v>
      </c>
      <c r="C6" s="83" t="s">
        <v>44</v>
      </c>
      <c r="D6" s="84" t="s">
        <v>54</v>
      </c>
      <c r="E6" s="87">
        <v>3000</v>
      </c>
      <c r="F6" s="86">
        <v>3000</v>
      </c>
      <c r="G6" s="83" t="s">
        <v>44</v>
      </c>
      <c r="H6" s="82"/>
      <c r="I6" s="26"/>
    </row>
    <row r="7" spans="1:9" ht="20" x14ac:dyDescent="0.25">
      <c r="A7" s="9" t="s">
        <v>55</v>
      </c>
      <c r="B7" s="82" t="s">
        <v>56</v>
      </c>
      <c r="C7" s="83" t="s">
        <v>44</v>
      </c>
      <c r="D7" s="84" t="s">
        <v>57</v>
      </c>
      <c r="E7" s="87">
        <v>1</v>
      </c>
      <c r="F7" s="86">
        <v>1</v>
      </c>
      <c r="G7" s="83" t="s">
        <v>44</v>
      </c>
      <c r="H7" s="82"/>
      <c r="I7" s="26" t="s">
        <v>126</v>
      </c>
    </row>
    <row r="8" spans="1:9" ht="20" x14ac:dyDescent="0.25">
      <c r="A8" s="9" t="s">
        <v>58</v>
      </c>
      <c r="B8" s="82" t="s">
        <v>59</v>
      </c>
      <c r="C8" s="83" t="s">
        <v>44</v>
      </c>
      <c r="D8" s="84"/>
      <c r="E8" s="88">
        <v>3844.25</v>
      </c>
      <c r="F8" s="86">
        <v>3000</v>
      </c>
      <c r="G8" s="83" t="s">
        <v>44</v>
      </c>
      <c r="H8" s="82"/>
      <c r="I8" s="26" t="s">
        <v>127</v>
      </c>
    </row>
    <row r="9" spans="1:9" ht="40" x14ac:dyDescent="0.25">
      <c r="A9" s="9" t="s">
        <v>60</v>
      </c>
      <c r="B9" s="82" t="s">
        <v>61</v>
      </c>
      <c r="C9" s="83" t="s">
        <v>44</v>
      </c>
      <c r="D9" s="84" t="s">
        <v>62</v>
      </c>
      <c r="E9" s="85" t="s">
        <v>63</v>
      </c>
      <c r="F9" s="86">
        <v>0</v>
      </c>
      <c r="G9" s="83" t="s">
        <v>44</v>
      </c>
      <c r="H9" s="89">
        <v>44287</v>
      </c>
      <c r="I9" s="26" t="s">
        <v>128</v>
      </c>
    </row>
    <row r="10" spans="1:9" ht="20" x14ac:dyDescent="0.25">
      <c r="A10" s="9" t="s">
        <v>64</v>
      </c>
      <c r="B10" s="82" t="s">
        <v>65</v>
      </c>
      <c r="C10" s="83"/>
      <c r="D10" s="84" t="s">
        <v>66</v>
      </c>
      <c r="E10" s="88">
        <v>374.17</v>
      </c>
      <c r="F10" s="86">
        <v>0</v>
      </c>
      <c r="G10" s="83" t="s">
        <v>67</v>
      </c>
      <c r="H10" s="82" t="s">
        <v>129</v>
      </c>
      <c r="I10" s="26" t="s">
        <v>130</v>
      </c>
    </row>
    <row r="11" spans="1:9" ht="20" x14ac:dyDescent="0.25">
      <c r="A11" s="9" t="s">
        <v>68</v>
      </c>
      <c r="B11" s="82" t="s">
        <v>69</v>
      </c>
      <c r="C11" s="83" t="s">
        <v>44</v>
      </c>
      <c r="D11" s="84" t="s">
        <v>70</v>
      </c>
      <c r="E11" s="87">
        <v>5193</v>
      </c>
      <c r="F11" s="86">
        <v>1</v>
      </c>
      <c r="G11" s="83" t="s">
        <v>44</v>
      </c>
      <c r="H11" s="82"/>
      <c r="I11" s="26" t="s">
        <v>126</v>
      </c>
    </row>
    <row r="12" spans="1:9" ht="40" x14ac:dyDescent="0.25">
      <c r="A12" s="9" t="s">
        <v>71</v>
      </c>
      <c r="B12" s="82" t="s">
        <v>72</v>
      </c>
      <c r="C12" s="83" t="s">
        <v>44</v>
      </c>
      <c r="D12" s="84"/>
      <c r="E12" s="85"/>
      <c r="F12" s="86"/>
      <c r="G12" s="83"/>
      <c r="H12" s="82"/>
      <c r="I12" s="26"/>
    </row>
    <row r="13" spans="1:9" ht="40" x14ac:dyDescent="0.25">
      <c r="A13" s="9" t="s">
        <v>73</v>
      </c>
      <c r="B13" s="82" t="s">
        <v>74</v>
      </c>
      <c r="C13" s="83"/>
      <c r="D13" s="84"/>
      <c r="E13" s="85"/>
      <c r="F13" s="86"/>
      <c r="G13" s="83"/>
      <c r="H13" s="82"/>
      <c r="I13" s="26"/>
    </row>
    <row r="14" spans="1:9" ht="40" x14ac:dyDescent="0.25">
      <c r="A14" s="9" t="s">
        <v>75</v>
      </c>
      <c r="B14" s="82" t="s">
        <v>131</v>
      </c>
      <c r="C14" s="83"/>
      <c r="D14" s="84"/>
      <c r="E14" s="85"/>
      <c r="F14" s="86">
        <v>3000</v>
      </c>
      <c r="G14" s="80"/>
      <c r="H14" s="10"/>
      <c r="I14" s="82" t="s">
        <v>132</v>
      </c>
    </row>
    <row r="15" spans="1:9" ht="22" x14ac:dyDescent="0.25">
      <c r="A15" s="90" t="s">
        <v>133</v>
      </c>
      <c r="B15" s="91"/>
      <c r="C15" s="91"/>
      <c r="D15" s="91"/>
      <c r="E15" s="91"/>
      <c r="F15" s="92">
        <f>SUM(F2:F14)</f>
        <v>9704</v>
      </c>
      <c r="G15" s="91"/>
      <c r="H15" s="91"/>
      <c r="I15" s="91"/>
    </row>
    <row r="17" spans="2:7" ht="21" x14ac:dyDescent="0.25">
      <c r="C17" s="93" t="s">
        <v>157</v>
      </c>
    </row>
    <row r="18" spans="2:7" ht="19" x14ac:dyDescent="0.25">
      <c r="B18" s="20"/>
      <c r="C18" s="37"/>
      <c r="D18" s="22"/>
      <c r="E18" s="22"/>
      <c r="F18" s="22"/>
      <c r="G18" s="22"/>
    </row>
    <row r="19" spans="2:7" ht="19" x14ac:dyDescent="0.25">
      <c r="B19" s="109" t="s">
        <v>29</v>
      </c>
      <c r="C19" s="110"/>
      <c r="D19" s="111"/>
      <c r="E19" s="111"/>
      <c r="F19" s="37" t="s">
        <v>19</v>
      </c>
      <c r="G19" s="38"/>
    </row>
    <row r="20" spans="2:7" ht="19" x14ac:dyDescent="0.25">
      <c r="B20" s="20"/>
      <c r="C20" s="37"/>
      <c r="D20" s="22"/>
      <c r="E20" s="22"/>
      <c r="F20" s="37"/>
      <c r="G20" s="22"/>
    </row>
    <row r="21" spans="2:7" ht="19" x14ac:dyDescent="0.25">
      <c r="B21" s="20"/>
      <c r="C21" s="37"/>
      <c r="D21" s="22"/>
      <c r="E21" s="22"/>
      <c r="F21" s="37"/>
      <c r="G21" s="22"/>
    </row>
    <row r="22" spans="2:7" ht="19" x14ac:dyDescent="0.25">
      <c r="B22" s="109" t="s">
        <v>33</v>
      </c>
      <c r="C22" s="110"/>
      <c r="D22" s="111"/>
      <c r="E22" s="111"/>
      <c r="F22" s="37" t="s">
        <v>19</v>
      </c>
      <c r="G22" s="38"/>
    </row>
    <row r="23" spans="2:7" ht="19" x14ac:dyDescent="0.25">
      <c r="B23" s="20"/>
      <c r="C23" s="20"/>
      <c r="D23" s="20"/>
      <c r="E23" s="20"/>
      <c r="F23" s="20"/>
      <c r="G23" s="20"/>
    </row>
    <row r="24" spans="2:7" ht="19" x14ac:dyDescent="0.25">
      <c r="B24" s="20"/>
      <c r="C24" s="20"/>
      <c r="D24" s="20"/>
      <c r="E24" s="20"/>
      <c r="F24" s="20"/>
      <c r="G24" s="20"/>
    </row>
    <row r="25" spans="2:7" ht="19" x14ac:dyDescent="0.25">
      <c r="B25" s="111" t="s">
        <v>30</v>
      </c>
      <c r="C25" s="111"/>
      <c r="D25" s="111"/>
      <c r="E25" s="111"/>
      <c r="F25" s="39" t="s">
        <v>31</v>
      </c>
      <c r="G25" s="20" t="s">
        <v>32</v>
      </c>
    </row>
  </sheetData>
  <mergeCells count="7">
    <mergeCell ref="G2:G3"/>
    <mergeCell ref="B19:E19"/>
    <mergeCell ref="B22:E22"/>
    <mergeCell ref="B25:E25"/>
    <mergeCell ref="D2:D3"/>
    <mergeCell ref="E2:E3"/>
    <mergeCell ref="F2:F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25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26" customWidth="1"/>
    <col min="3" max="3" width="12.1640625" bestFit="1" customWidth="1"/>
    <col min="4" max="4" width="10.1640625" bestFit="1" customWidth="1"/>
    <col min="5" max="6" width="12.1640625" bestFit="1" customWidth="1"/>
    <col min="7" max="7" width="10.33203125" bestFit="1" customWidth="1"/>
    <col min="8" max="8" width="12.1640625" bestFit="1" customWidth="1"/>
    <col min="9" max="9" width="10.1640625" bestFit="1" customWidth="1"/>
    <col min="10" max="10" width="12.1640625" bestFit="1" customWidth="1"/>
    <col min="11" max="12" width="10.33203125" bestFit="1" customWidth="1"/>
    <col min="13" max="13" width="10.1640625" bestFit="1" customWidth="1"/>
    <col min="14" max="14" width="12.33203125" bestFit="1" customWidth="1"/>
    <col min="15" max="15" width="12.1640625" bestFit="1" customWidth="1"/>
    <col min="16" max="16" width="44.33203125" customWidth="1"/>
  </cols>
  <sheetData>
    <row r="1" spans="1:16" ht="21" x14ac:dyDescent="0.25">
      <c r="A1" s="116" t="s">
        <v>153</v>
      </c>
      <c r="B1" s="116"/>
      <c r="C1" s="116"/>
      <c r="D1" s="116"/>
      <c r="E1" s="116"/>
      <c r="F1" s="116"/>
      <c r="G1" s="116"/>
      <c r="H1" s="116"/>
      <c r="I1" s="116"/>
      <c r="J1" s="116"/>
      <c r="K1" s="14"/>
      <c r="L1" s="14"/>
      <c r="M1" s="14"/>
      <c r="N1" s="14"/>
      <c r="O1" s="14"/>
      <c r="P1" s="14"/>
    </row>
    <row r="2" spans="1:16" ht="21" x14ac:dyDescent="0.25">
      <c r="A2" s="117" t="s">
        <v>76</v>
      </c>
      <c r="B2" s="117"/>
      <c r="C2" s="116" t="s">
        <v>77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4"/>
      <c r="O2" s="15" t="s">
        <v>78</v>
      </c>
      <c r="P2" s="15" t="s">
        <v>79</v>
      </c>
    </row>
    <row r="3" spans="1:16" ht="21" x14ac:dyDescent="0.25">
      <c r="A3" s="117"/>
      <c r="B3" s="117"/>
      <c r="C3" s="14" t="s">
        <v>80</v>
      </c>
      <c r="D3" s="14" t="s">
        <v>81</v>
      </c>
      <c r="E3" s="14" t="s">
        <v>82</v>
      </c>
      <c r="F3" s="14" t="s">
        <v>83</v>
      </c>
      <c r="G3" s="14" t="s">
        <v>84</v>
      </c>
      <c r="H3" s="14" t="s">
        <v>85</v>
      </c>
      <c r="I3" s="14" t="s">
        <v>86</v>
      </c>
      <c r="J3" s="14" t="s">
        <v>87</v>
      </c>
      <c r="K3" s="14" t="s">
        <v>88</v>
      </c>
      <c r="L3" s="14" t="s">
        <v>89</v>
      </c>
      <c r="M3" s="14" t="s">
        <v>90</v>
      </c>
      <c r="N3" s="14" t="s">
        <v>91</v>
      </c>
      <c r="O3" s="14"/>
      <c r="P3" s="14"/>
    </row>
    <row r="4" spans="1:16" ht="21" x14ac:dyDescent="0.25">
      <c r="A4" s="16" t="s">
        <v>16</v>
      </c>
      <c r="B4" s="16">
        <v>200</v>
      </c>
      <c r="C4" s="66"/>
      <c r="D4" s="66"/>
      <c r="E4" s="66">
        <f>Payments!P16</f>
        <v>121.8</v>
      </c>
      <c r="F4" s="66"/>
      <c r="G4" s="66"/>
      <c r="H4" s="66"/>
      <c r="I4" s="66"/>
      <c r="J4" s="66"/>
      <c r="K4" s="66"/>
      <c r="L4" s="66"/>
      <c r="M4" s="66"/>
      <c r="N4" s="66"/>
      <c r="O4" s="68">
        <f t="shared" ref="O4:O7" si="0">SUM(C4:N4)</f>
        <v>121.8</v>
      </c>
      <c r="P4" s="72"/>
    </row>
    <row r="5" spans="1:16" ht="21" hidden="1" x14ac:dyDescent="0.25">
      <c r="A5" s="16" t="s">
        <v>92</v>
      </c>
      <c r="B5" s="1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8">
        <f t="shared" si="0"/>
        <v>0</v>
      </c>
      <c r="P5" s="72"/>
    </row>
    <row r="6" spans="1:16" ht="21" x14ac:dyDescent="0.25">
      <c r="A6" s="16" t="s">
        <v>18</v>
      </c>
      <c r="B6" s="16">
        <v>55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70"/>
      <c r="N6" s="66"/>
      <c r="O6" s="68"/>
      <c r="P6" s="72"/>
    </row>
    <row r="7" spans="1:16" ht="21" x14ac:dyDescent="0.25">
      <c r="A7" s="16" t="s">
        <v>9</v>
      </c>
      <c r="B7" s="16">
        <v>500</v>
      </c>
      <c r="C7" s="66"/>
      <c r="D7" s="66"/>
      <c r="E7" s="66">
        <f>Payments!L12</f>
        <v>454.55</v>
      </c>
      <c r="F7" s="66"/>
      <c r="G7" s="66"/>
      <c r="H7" s="66"/>
      <c r="I7" s="66"/>
      <c r="J7" s="66"/>
      <c r="K7" s="66"/>
      <c r="L7" s="66"/>
      <c r="M7" s="66"/>
      <c r="N7" s="66"/>
      <c r="O7" s="68">
        <f t="shared" si="0"/>
        <v>454.55</v>
      </c>
      <c r="P7" s="72"/>
    </row>
    <row r="8" spans="1:16" ht="21" x14ac:dyDescent="0.25">
      <c r="A8" s="16" t="s">
        <v>93</v>
      </c>
      <c r="B8" s="16">
        <v>1250</v>
      </c>
      <c r="C8" s="66">
        <v>98</v>
      </c>
      <c r="D8" s="66">
        <v>98</v>
      </c>
      <c r="E8" s="66">
        <v>98</v>
      </c>
      <c r="F8" s="66">
        <v>98</v>
      </c>
      <c r="G8" s="66">
        <v>98</v>
      </c>
      <c r="H8" s="66">
        <v>98</v>
      </c>
      <c r="I8" s="66">
        <v>98</v>
      </c>
      <c r="J8" s="66">
        <v>98</v>
      </c>
      <c r="K8" s="66">
        <v>98</v>
      </c>
      <c r="L8" s="66">
        <v>98</v>
      </c>
      <c r="M8" s="66">
        <f>98</f>
        <v>98</v>
      </c>
      <c r="N8" s="71">
        <f>98</f>
        <v>98</v>
      </c>
      <c r="O8" s="68">
        <f>SUM(C8:N8)</f>
        <v>1176</v>
      </c>
      <c r="P8" s="72"/>
    </row>
    <row r="9" spans="1:16" ht="21" x14ac:dyDescent="0.25">
      <c r="A9" s="16" t="s">
        <v>94</v>
      </c>
      <c r="B9" s="16">
        <v>125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8"/>
      <c r="P9" s="72"/>
    </row>
    <row r="10" spans="1:16" ht="21" x14ac:dyDescent="0.25">
      <c r="A10" s="16" t="s">
        <v>8</v>
      </c>
      <c r="B10" s="16"/>
      <c r="C10" s="66"/>
      <c r="D10" s="66"/>
      <c r="E10" s="66">
        <f>Payments!D17</f>
        <v>18</v>
      </c>
      <c r="F10" s="66"/>
      <c r="G10" s="66"/>
      <c r="H10" s="66">
        <f>Payments!D29</f>
        <v>18</v>
      </c>
      <c r="I10" s="66"/>
      <c r="J10" s="66"/>
      <c r="K10" s="66">
        <f>Payments!D37</f>
        <v>18</v>
      </c>
      <c r="L10" s="66"/>
      <c r="M10" s="66"/>
      <c r="N10" s="66">
        <v>18</v>
      </c>
      <c r="O10" s="68">
        <f t="shared" ref="O10:O24" si="1">SUM(C10:N10)</f>
        <v>72</v>
      </c>
      <c r="P10" s="72"/>
    </row>
    <row r="11" spans="1:16" ht="21" x14ac:dyDescent="0.25">
      <c r="A11" s="16" t="s">
        <v>95</v>
      </c>
      <c r="B11" s="16">
        <v>250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8"/>
      <c r="P11" s="72"/>
    </row>
    <row r="12" spans="1:16" ht="21" x14ac:dyDescent="0.25">
      <c r="A12" s="16" t="s">
        <v>12</v>
      </c>
      <c r="B12" s="16">
        <v>1000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N12" s="70"/>
      <c r="O12" s="68"/>
      <c r="P12" s="72"/>
    </row>
    <row r="13" spans="1:16" ht="21" x14ac:dyDescent="0.25">
      <c r="A13" s="16" t="s">
        <v>96</v>
      </c>
      <c r="B13" s="16">
        <v>2000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8"/>
      <c r="P13" s="72"/>
    </row>
    <row r="14" spans="1:16" ht="21" x14ac:dyDescent="0.25">
      <c r="A14" s="16" t="s">
        <v>97</v>
      </c>
      <c r="B14" s="16"/>
      <c r="C14" s="66"/>
      <c r="D14" s="66"/>
      <c r="E14" s="66"/>
      <c r="F14" s="66"/>
      <c r="G14" s="66"/>
      <c r="H14" s="66">
        <f>Payments!D24</f>
        <v>124.8</v>
      </c>
      <c r="I14" s="66"/>
      <c r="J14" s="66"/>
      <c r="K14" s="66"/>
      <c r="L14" s="66"/>
      <c r="M14" s="66"/>
      <c r="N14" s="66"/>
      <c r="O14" s="68">
        <f t="shared" si="1"/>
        <v>124.8</v>
      </c>
      <c r="P14" s="72"/>
    </row>
    <row r="15" spans="1:16" ht="21" x14ac:dyDescent="0.25">
      <c r="A15" s="16" t="s">
        <v>98</v>
      </c>
      <c r="B15" s="16">
        <v>3000</v>
      </c>
      <c r="C15" s="66"/>
      <c r="D15" s="66">
        <v>330</v>
      </c>
      <c r="E15" s="66">
        <f>Payments!U13</f>
        <v>330</v>
      </c>
      <c r="F15" s="66"/>
      <c r="G15" s="66">
        <f>Payments!U19</f>
        <v>330</v>
      </c>
      <c r="H15" s="66">
        <f>Payments!U23</f>
        <v>330</v>
      </c>
      <c r="I15" s="66">
        <f>Payments!U26</f>
        <v>330</v>
      </c>
      <c r="J15" s="66">
        <f>Payments!U33</f>
        <v>330</v>
      </c>
      <c r="K15" s="66"/>
      <c r="L15" s="66"/>
      <c r="M15" s="66"/>
      <c r="N15" s="66"/>
      <c r="O15" s="68">
        <f t="shared" si="1"/>
        <v>1980</v>
      </c>
      <c r="P15" s="72"/>
    </row>
    <row r="16" spans="1:16" ht="21" hidden="1" x14ac:dyDescent="0.25">
      <c r="A16" s="16" t="s">
        <v>99</v>
      </c>
      <c r="B16" s="1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8">
        <f t="shared" si="1"/>
        <v>0</v>
      </c>
      <c r="P16" s="72"/>
    </row>
    <row r="17" spans="1:16" ht="21" x14ac:dyDescent="0.25">
      <c r="A17" s="16" t="s">
        <v>14</v>
      </c>
      <c r="B17" s="16">
        <v>360</v>
      </c>
      <c r="C17" s="66"/>
      <c r="D17" s="66">
        <f>Payments!T11</f>
        <v>150.36000000000001</v>
      </c>
      <c r="E17" s="66"/>
      <c r="F17" s="66"/>
      <c r="G17" s="66"/>
      <c r="H17" s="66"/>
      <c r="I17" s="66">
        <f>Payments!T28</f>
        <v>300.70999999999998</v>
      </c>
      <c r="J17" s="66"/>
      <c r="K17" s="66"/>
      <c r="L17" s="66"/>
      <c r="M17" s="66"/>
      <c r="N17" s="70"/>
      <c r="O17" s="68">
        <f t="shared" si="1"/>
        <v>451.07</v>
      </c>
      <c r="P17" s="72"/>
    </row>
    <row r="18" spans="1:16" ht="21" hidden="1" x14ac:dyDescent="0.25">
      <c r="A18" s="16" t="s">
        <v>100</v>
      </c>
      <c r="B18" s="16"/>
      <c r="C18" s="66"/>
      <c r="D18" s="66"/>
      <c r="F18" s="66"/>
      <c r="G18" s="66"/>
      <c r="H18" s="66"/>
      <c r="I18" s="66"/>
      <c r="J18" s="66"/>
      <c r="K18" s="66"/>
      <c r="L18" s="66"/>
      <c r="M18" s="66"/>
      <c r="N18" s="66"/>
      <c r="O18" s="68">
        <f t="shared" si="1"/>
        <v>0</v>
      </c>
      <c r="P18" s="72"/>
    </row>
    <row r="19" spans="1:16" ht="21" x14ac:dyDescent="0.25">
      <c r="A19" s="16" t="s">
        <v>101</v>
      </c>
      <c r="B19" s="16">
        <v>500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8"/>
      <c r="P19" s="72"/>
    </row>
    <row r="20" spans="1:16" ht="21" x14ac:dyDescent="0.25">
      <c r="A20" s="16" t="s">
        <v>102</v>
      </c>
      <c r="B20" s="16">
        <v>200</v>
      </c>
      <c r="C20" s="66"/>
      <c r="D20" s="66"/>
      <c r="E20" s="66"/>
      <c r="F20" s="66"/>
      <c r="G20" s="66"/>
      <c r="I20" s="66"/>
      <c r="J20" s="66"/>
      <c r="K20" s="66"/>
      <c r="L20" s="66"/>
      <c r="M20" s="66"/>
      <c r="N20" s="66"/>
      <c r="O20" s="68"/>
      <c r="P20" s="72"/>
    </row>
    <row r="21" spans="1:16" ht="21" x14ac:dyDescent="0.25">
      <c r="A21" s="16" t="s">
        <v>103</v>
      </c>
      <c r="B21" s="16">
        <v>200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8"/>
      <c r="P21" s="72"/>
    </row>
    <row r="22" spans="1:16" ht="21" hidden="1" x14ac:dyDescent="0.25">
      <c r="A22" s="16" t="s">
        <v>105</v>
      </c>
      <c r="B22" s="1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8">
        <f t="shared" si="1"/>
        <v>0</v>
      </c>
      <c r="P22" s="72"/>
    </row>
    <row r="23" spans="1:16" ht="21" hidden="1" x14ac:dyDescent="0.25">
      <c r="A23" s="16" t="s">
        <v>108</v>
      </c>
      <c r="B23" s="1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8">
        <f t="shared" si="1"/>
        <v>0</v>
      </c>
      <c r="P23" s="72"/>
    </row>
    <row r="24" spans="1:16" ht="21" x14ac:dyDescent="0.25">
      <c r="A24" s="17" t="s">
        <v>104</v>
      </c>
      <c r="B24" s="18"/>
      <c r="C24" s="66"/>
      <c r="D24" s="66">
        <f>66+Payments!E11</f>
        <v>96.07</v>
      </c>
      <c r="E24" s="66">
        <f>Payments!E13+Payments!E16</f>
        <v>90.36</v>
      </c>
      <c r="F24" s="66"/>
      <c r="G24" s="66">
        <f>Payments!E19</f>
        <v>66</v>
      </c>
      <c r="H24" s="66">
        <f>Payments!E23</f>
        <v>66</v>
      </c>
      <c r="I24" s="66">
        <f>Payments!E26+Payments!E28</f>
        <v>126.14</v>
      </c>
      <c r="J24" s="66">
        <f>Payments!E33</f>
        <v>66</v>
      </c>
      <c r="K24" s="66"/>
      <c r="L24" s="66"/>
      <c r="M24" s="70"/>
      <c r="N24" s="70"/>
      <c r="O24" s="68">
        <f t="shared" si="1"/>
        <v>510.57</v>
      </c>
      <c r="P24" s="72"/>
    </row>
    <row r="25" spans="1:16" ht="21" x14ac:dyDescent="0.25">
      <c r="A25" s="16"/>
      <c r="B25" s="19">
        <f>SUM(B4:B21)</f>
        <v>9640</v>
      </c>
      <c r="C25" s="67">
        <f>SUM(C4:C24)</f>
        <v>98</v>
      </c>
      <c r="D25" s="67">
        <f t="shared" ref="D25:N25" si="2">SUM(D4:D24)</f>
        <v>674.43000000000006</v>
      </c>
      <c r="E25" s="67">
        <f t="shared" si="2"/>
        <v>1112.71</v>
      </c>
      <c r="F25" s="67">
        <f t="shared" si="2"/>
        <v>98</v>
      </c>
      <c r="G25" s="67">
        <f t="shared" si="2"/>
        <v>494</v>
      </c>
      <c r="H25" s="67">
        <f t="shared" si="2"/>
        <v>636.79999999999995</v>
      </c>
      <c r="I25" s="67">
        <f t="shared" si="2"/>
        <v>854.85</v>
      </c>
      <c r="J25" s="67">
        <f t="shared" si="2"/>
        <v>494</v>
      </c>
      <c r="K25" s="67">
        <f t="shared" si="2"/>
        <v>116</v>
      </c>
      <c r="L25" s="67">
        <f>SUM(L4:L24)</f>
        <v>98</v>
      </c>
      <c r="M25" s="67">
        <f>SUM(M4:M24)</f>
        <v>98</v>
      </c>
      <c r="N25" s="67">
        <f t="shared" si="2"/>
        <v>116</v>
      </c>
      <c r="O25" s="69">
        <f>SUM(O4:O24)</f>
        <v>4890.7899999999991</v>
      </c>
      <c r="P25" s="14"/>
    </row>
  </sheetData>
  <mergeCells count="4">
    <mergeCell ref="A1:J1"/>
    <mergeCell ref="A2:B2"/>
    <mergeCell ref="C2:M2"/>
    <mergeCell ref="A3:B3"/>
  </mergeCells>
  <pageMargins left="0.7" right="0.7" top="0.75" bottom="0.75" header="0.3" footer="0.3"/>
  <pageSetup paperSize="9" scale="6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Payments</vt:lpstr>
      <vt:lpstr>Receipts</vt:lpstr>
      <vt:lpstr>Reconciliation </vt:lpstr>
      <vt:lpstr>Playground</vt:lpstr>
      <vt:lpstr>Fixed Assets</vt:lpstr>
      <vt:lpstr>Budget</vt:lpstr>
      <vt:lpstr>Budget!Print_Area</vt:lpstr>
      <vt:lpstr>Payments!Print_Area</vt:lpstr>
      <vt:lpstr>Receipts!Print_Area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Laura How</cp:lastModifiedBy>
  <cp:lastPrinted>2022-05-30T09:45:41Z</cp:lastPrinted>
  <dcterms:created xsi:type="dcterms:W3CDTF">2019-06-05T11:42:47Z</dcterms:created>
  <dcterms:modified xsi:type="dcterms:W3CDTF">2022-05-30T10:18:16Z</dcterms:modified>
</cp:coreProperties>
</file>