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DeviceQuery" sheetId="1" r:id="rId1"/>
    <sheet name="ManualProfiler" sheetId="2" r:id="rId2"/>
    <sheet name="VisualProfiler" sheetId="3" r:id="rId3"/>
  </sheets>
  <calcPr calcId="124519"/>
  <fileRecoveryPr repairLoad="1"/>
</workbook>
</file>

<file path=xl/calcChain.xml><?xml version="1.0" encoding="utf-8"?>
<calcChain xmlns="http://schemas.openxmlformats.org/spreadsheetml/2006/main">
  <c r="E15" i="3"/>
  <c r="E16"/>
  <c r="C16"/>
  <c r="E11"/>
  <c r="D11"/>
  <c r="C10"/>
  <c r="C11" s="1"/>
  <c r="D15" i="2"/>
  <c r="H12"/>
  <c r="G12"/>
  <c r="F12" s="1"/>
  <c r="E12"/>
  <c r="D12"/>
  <c r="F11" s="1"/>
  <c r="E11"/>
  <c r="D11"/>
  <c r="H10" s="1"/>
  <c r="G10"/>
  <c r="F10" s="1"/>
  <c r="E10"/>
  <c r="D10"/>
  <c r="F9"/>
  <c r="E9"/>
  <c r="D9"/>
  <c r="E5" s="1"/>
  <c r="D5"/>
  <c r="C5" s="1"/>
  <c r="E4"/>
  <c r="D4"/>
  <c r="C4"/>
  <c r="K3"/>
  <c r="J3"/>
  <c r="G3"/>
  <c r="E3"/>
  <c r="D3"/>
  <c r="C3"/>
  <c r="D49" i="1"/>
  <c r="D45"/>
</calcChain>
</file>

<file path=xl/sharedStrings.xml><?xml version="1.0" encoding="utf-8"?>
<sst xmlns="http://schemas.openxmlformats.org/spreadsheetml/2006/main" count="96" uniqueCount="94">
  <si>
    <t>Device 0: "GeForce GTX 480"</t>
  </si>
  <si>
    <t xml:space="preserve">  CUDA Driver Version / Runtime Version          5.0 / 5.0</t>
  </si>
  <si>
    <t xml:space="preserve">  CUDA Capability Major/Minor version number:    2.0</t>
  </si>
  <si>
    <t xml:space="preserve">  Total amount of global memory:                 1536 MBytes (1610612736 bytes)</t>
  </si>
  <si>
    <t xml:space="preserve">  (15) Multiprocessors, ( 32) CUDA Cores/MP:     480 CUDA Cores</t>
  </si>
  <si>
    <t xml:space="preserve">  GPU Clock rate:                                1401 MHz (1.40 GHz)</t>
  </si>
  <si>
    <t xml:space="preserve">  Memory Clock rate:                             1848 Mhz</t>
  </si>
  <si>
    <t xml:space="preserve">  Memory Bus Width:                              384-bit</t>
  </si>
  <si>
    <t xml:space="preserve">  L2 Cache Size:                                 786432 bytes</t>
  </si>
  <si>
    <t xml:space="preserve">  Maximum Texture Dimension Size (x,y,z)         1D=(65536), 2D=(65536, 65535),</t>
  </si>
  <si>
    <t>3D=(2048, 2048, 2048)</t>
  </si>
  <si>
    <t xml:space="preserve">  Maximum Layered 1D Texture Size, (num) layers  1D=(16384), 2048 layers</t>
  </si>
  <si>
    <t xml:space="preserve">  Maximum Layered 2D Texture Size, (num) layers  2D=(16384, 16384), 2048 layers</t>
  </si>
  <si>
    <t xml:space="preserve">  Total amount of constant memory:               65536 bytes</t>
  </si>
  <si>
    <t xml:space="preserve">  Warp size:                                     32</t>
  </si>
  <si>
    <t xml:space="preserve">  Maximum number of threads per block:           1024</t>
  </si>
  <si>
    <t xml:space="preserve">  Max dimension size of a thread block (x,y,z): (1024, 1024, 64)</t>
  </si>
  <si>
    <t xml:space="preserve">  Max dimension size of a grid size    (x,y,z): (65535, 65535, 65535)</t>
  </si>
  <si>
    <t xml:space="preserve">  Maximum memory pitch:                          2147483647 bytes</t>
  </si>
  <si>
    <t xml:space="preserve">  Texture alignment:                             512 bytes</t>
  </si>
  <si>
    <t xml:space="preserve">  Concurrent copy and kernel execution:          Yes with 1 copy engine(s)</t>
  </si>
  <si>
    <t xml:space="preserve">  Run time limit on kernels:                     Yes</t>
  </si>
  <si>
    <t xml:space="preserve">  Integrated GPU sharing Host Memory:            No</t>
  </si>
  <si>
    <t xml:space="preserve">  Support host page-locked memory mapping:       Yes</t>
  </si>
  <si>
    <t xml:space="preserve">  Alignment requirement for Surfaces:            Yes</t>
  </si>
  <si>
    <t xml:space="preserve">  Device has ECC support:                        Disabled</t>
  </si>
  <si>
    <t xml:space="preserve">  Device supports Unified Addressing (UVA):      No</t>
  </si>
  <si>
    <t xml:space="preserve">  Device PCI Bus ID / PCI location ID:           1 / 0</t>
  </si>
  <si>
    <t xml:space="preserve">  Compute Mode:</t>
  </si>
  <si>
    <t xml:space="preserve">     &lt; Default (multiple host threads can use ::cudaSetDevice() with device simu</t>
  </si>
  <si>
    <t>ltaneously) &gt;</t>
  </si>
  <si>
    <t>deviceQuery, CUDA Driver = CUDART, CUDA Driver Version = 5.0, CUDA Runtime Versi</t>
  </si>
  <si>
    <t>on = 5.0, NumDevs = 1, Device0 = GeForce GTX 480</t>
  </si>
  <si>
    <t xml:space="preserve">Bus width (bit) </t>
    <phoneticPr fontId="1" type="noConversion"/>
  </si>
  <si>
    <t>Bandwidth (GB/s)</t>
    <phoneticPr fontId="1" type="noConversion"/>
  </si>
  <si>
    <t>Shader (MHz)</t>
    <phoneticPr fontId="1" type="noConversion"/>
  </si>
  <si>
    <t>Memory (MHz)</t>
    <phoneticPr fontId="1" type="noConversion"/>
  </si>
  <si>
    <t xml:space="preserve">Core </t>
    <phoneticPr fontId="1" type="noConversion"/>
  </si>
  <si>
    <t>GFLOPS </t>
  </si>
  <si>
    <t>Extra:</t>
    <phoneticPr fontId="1" type="noConversion"/>
  </si>
  <si>
    <t>Matrix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</si>
  <si>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</si>
  <si>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</si>
  <si>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</si>
  <si>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Width</t>
    <phoneticPr fontId="1" type="noConversion"/>
  </si>
  <si>
    <t>Height</t>
    <phoneticPr fontId="1" type="noConversion"/>
  </si>
  <si>
    <t>Mem Size
Mbytes</t>
    <phoneticPr fontId="1" type="noConversion"/>
  </si>
  <si>
    <t>Version</t>
    <phoneticPr fontId="1" type="noConversion"/>
  </si>
  <si>
    <t>CUDA</t>
    <phoneticPr fontId="1" type="noConversion"/>
  </si>
  <si>
    <t>BLOCK</t>
    <phoneticPr fontId="1" type="noConversion"/>
  </si>
  <si>
    <t>Operation</t>
    <phoneticPr fontId="1" type="noConversion"/>
  </si>
  <si>
    <t>Driver</t>
    <phoneticPr fontId="1" type="noConversion"/>
  </si>
  <si>
    <t>Blas</t>
    <phoneticPr fontId="1" type="noConversion"/>
  </si>
  <si>
    <t>error</t>
    <phoneticPr fontId="1" type="noConversion"/>
  </si>
  <si>
    <t>speedup
vs cpu kernel</t>
    <phoneticPr fontId="1" type="noConversion"/>
  </si>
  <si>
    <t>speedup
vs cpu app</t>
    <phoneticPr fontId="1" type="noConversion"/>
  </si>
  <si>
    <t>Time Kernel
ms</t>
    <phoneticPr fontId="1" type="noConversion"/>
  </si>
  <si>
    <t>Time app 
ms</t>
    <phoneticPr fontId="1" type="noConversion"/>
  </si>
  <si>
    <t>speedup
rel kernel</t>
    <phoneticPr fontId="1" type="noConversion"/>
  </si>
  <si>
    <t>speedup
rel app</t>
    <phoneticPr fontId="1" type="noConversion"/>
  </si>
  <si>
    <t>CPU</t>
    <phoneticPr fontId="1" type="noConversion"/>
  </si>
  <si>
    <t>CUDA</t>
    <phoneticPr fontId="1" type="noConversion"/>
  </si>
  <si>
    <t>CUDA OPT</t>
    <phoneticPr fontId="1" type="noConversion"/>
  </si>
  <si>
    <t>CUDA BLAS</t>
    <phoneticPr fontId="1" type="noConversion"/>
  </si>
  <si>
    <t>备注：UNROLL
性能无影响</t>
    <phoneticPr fontId="1" type="noConversion"/>
  </si>
  <si>
    <t>原因：
UNROLL针对指令瓶颈</t>
    <phoneticPr fontId="1" type="noConversion"/>
  </si>
  <si>
    <t>CPU
Time ms</t>
    <phoneticPr fontId="1" type="noConversion"/>
  </si>
  <si>
    <t>Memory Read
Time ms</t>
    <phoneticPr fontId="1" type="noConversion"/>
  </si>
  <si>
    <t>Memory Write
Time ms</t>
    <phoneticPr fontId="1" type="noConversion"/>
  </si>
  <si>
    <t>Memory Read
Band
GB/s</t>
    <phoneticPr fontId="1" type="noConversion"/>
  </si>
  <si>
    <t>Memory Write
Band
GB/s</t>
    <phoneticPr fontId="1" type="noConversion"/>
  </si>
  <si>
    <t>Regs</t>
    <phoneticPr fontId="1" type="noConversion"/>
  </si>
  <si>
    <t>Shared Memory</t>
    <phoneticPr fontId="1" type="noConversion"/>
  </si>
  <si>
    <t xml:space="preserve">  Total number of registers available per block: 32768</t>
    <phoneticPr fontId="1" type="noConversion"/>
  </si>
  <si>
    <t xml:space="preserve">  Maximum number of threads per multiprocessor:  1536</t>
    <phoneticPr fontId="1" type="noConversion"/>
  </si>
  <si>
    <t xml:space="preserve">  Total amount of shared memory per block:       49152 bytes</t>
    <phoneticPr fontId="1" type="noConversion"/>
  </si>
  <si>
    <t>usage</t>
    <phoneticPr fontId="1" type="noConversion"/>
  </si>
  <si>
    <t>/thread</t>
    <phoneticPr fontId="1" type="noConversion"/>
  </si>
  <si>
    <t>/block</t>
    <phoneticPr fontId="1" type="noConversion"/>
  </si>
  <si>
    <t>block size</t>
    <phoneticPr fontId="1" type="noConversion"/>
  </si>
  <si>
    <t>/mp</t>
    <phoneticPr fontId="1" type="noConversion"/>
  </si>
  <si>
    <t>Regs</t>
    <phoneticPr fontId="1" type="noConversion"/>
  </si>
  <si>
    <t>Threads Act</t>
    <phoneticPr fontId="1" type="noConversion"/>
  </si>
  <si>
    <t>Blocks Act</t>
    <phoneticPr fontId="1" type="noConversion"/>
  </si>
  <si>
    <t>blocks act</t>
    <phoneticPr fontId="1" type="noConversion"/>
  </si>
  <si>
    <t>Bandwith
(GB/s)</t>
    <phoneticPr fontId="1" type="noConversion"/>
  </si>
  <si>
    <t>GFLOPS </t>
    <phoneticPr fontId="1" type="noConversion"/>
  </si>
  <si>
    <t>peak</t>
    <phoneticPr fontId="1" type="noConversion"/>
  </si>
  <si>
    <t>ratio</t>
    <phoneticPr fontId="1" type="noConversion"/>
  </si>
  <si>
    <t>Kernel Memory</t>
    <phoneticPr fontId="1" type="noConversion"/>
  </si>
  <si>
    <t>Timeline</t>
    <phoneticPr fontId="1" type="noConversion"/>
  </si>
  <si>
    <t>Bandwith
(GB/s)Read</t>
    <phoneticPr fontId="1" type="noConversion"/>
  </si>
  <si>
    <t>Bandwith
(GB/s)Write</t>
    <phoneticPr fontId="1" type="noConversion"/>
  </si>
  <si>
    <t>instructions
GFLOPS 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</si>
</sst>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_ "/>
    <numFmt numFmtId="178" formatCode="0;_퀇"/>
    <numFmt numFmtId="179" formatCode="0.00;_퀇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0" fontId="6" fillId="0" borderId="0" xfId="1" applyAlignment="1" applyProtection="1">
      <alignment vertical="center"/>
    </xf>
    <xf numFmtId="178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2" xfId="0" applyNumberFormat="1" applyBorder="1">
      <alignment vertical="center"/>
    </xf>
    <xf numFmtId="9" fontId="0" fillId="0" borderId="1" xfId="2" applyFont="1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Nvidia_compari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9"/>
  <sheetViews>
    <sheetView topLeftCell="A16" workbookViewId="0">
      <selection activeCell="B49" sqref="B49"/>
    </sheetView>
  </sheetViews>
  <sheetFormatPr defaultRowHeight="13.5"/>
  <cols>
    <col min="4" max="4" width="10.5" bestFit="1" customWidth="1"/>
  </cols>
  <sheetData>
    <row r="2" spans="2:7">
      <c r="B2" s="2" t="s">
        <v>0</v>
      </c>
      <c r="C2" s="1"/>
    </row>
    <row r="3" spans="2:7">
      <c r="B3" t="s">
        <v>1</v>
      </c>
    </row>
    <row r="4" spans="2:7">
      <c r="B4" s="2" t="s">
        <v>2</v>
      </c>
      <c r="C4" s="1"/>
      <c r="D4" s="1"/>
      <c r="E4" s="1"/>
      <c r="F4" s="1"/>
      <c r="G4" s="1"/>
    </row>
    <row r="5" spans="2:7">
      <c r="B5" t="s">
        <v>3</v>
      </c>
    </row>
    <row r="6" spans="2:7">
      <c r="B6" t="s">
        <v>4</v>
      </c>
    </row>
    <row r="7" spans="2:7">
      <c r="B7" t="s">
        <v>5</v>
      </c>
    </row>
    <row r="8" spans="2:7">
      <c r="B8" t="s">
        <v>6</v>
      </c>
    </row>
    <row r="9" spans="2:7">
      <c r="B9" t="s">
        <v>7</v>
      </c>
    </row>
    <row r="10" spans="2:7">
      <c r="B10" t="s">
        <v>8</v>
      </c>
    </row>
    <row r="11" spans="2:7">
      <c r="B11" t="s">
        <v>9</v>
      </c>
    </row>
    <row r="12" spans="2:7">
      <c r="B12" t="s">
        <v>10</v>
      </c>
    </row>
    <row r="13" spans="2:7">
      <c r="B13" t="s">
        <v>11</v>
      </c>
    </row>
    <row r="14" spans="2:7">
      <c r="B14" t="s">
        <v>12</v>
      </c>
    </row>
    <row r="15" spans="2:7">
      <c r="B15" s="2" t="s">
        <v>13</v>
      </c>
      <c r="C15" s="1"/>
      <c r="D15" s="1"/>
      <c r="E15" s="1"/>
      <c r="F15" s="1"/>
      <c r="G15" s="1"/>
    </row>
    <row r="16" spans="2:7">
      <c r="B16" s="2" t="s">
        <v>75</v>
      </c>
      <c r="C16" s="1"/>
      <c r="D16" s="1"/>
      <c r="E16" s="1"/>
      <c r="F16" s="1"/>
      <c r="G16" s="1"/>
    </row>
    <row r="17" spans="2:7">
      <c r="B17" s="2" t="s">
        <v>73</v>
      </c>
      <c r="C17" s="1"/>
      <c r="D17" s="1"/>
      <c r="E17" s="1"/>
      <c r="F17" s="1"/>
      <c r="G17" s="1"/>
    </row>
    <row r="18" spans="2:7">
      <c r="B18" t="s">
        <v>14</v>
      </c>
    </row>
    <row r="19" spans="2:7">
      <c r="B19" s="2" t="s">
        <v>74</v>
      </c>
      <c r="C19" s="1"/>
      <c r="D19" s="1"/>
      <c r="E19" s="1"/>
      <c r="F19" s="1"/>
      <c r="G19" s="1"/>
    </row>
    <row r="20" spans="2:7">
      <c r="B20" s="2" t="s">
        <v>15</v>
      </c>
      <c r="C20" s="1"/>
      <c r="D20" s="1"/>
      <c r="E20" s="1"/>
      <c r="F20" s="1"/>
      <c r="G20" s="1"/>
    </row>
    <row r="21" spans="2:7">
      <c r="B21" t="s">
        <v>16</v>
      </c>
    </row>
    <row r="22" spans="2:7">
      <c r="B22" t="s">
        <v>17</v>
      </c>
    </row>
    <row r="23" spans="2:7">
      <c r="B23" t="s">
        <v>18</v>
      </c>
    </row>
    <row r="24" spans="2:7">
      <c r="B24" t="s">
        <v>19</v>
      </c>
    </row>
    <row r="25" spans="2:7">
      <c r="B25" t="s">
        <v>20</v>
      </c>
    </row>
    <row r="26" spans="2:7">
      <c r="B26" t="s">
        <v>21</v>
      </c>
    </row>
    <row r="27" spans="2:7">
      <c r="B27" t="s">
        <v>22</v>
      </c>
    </row>
    <row r="28" spans="2:7">
      <c r="B28" t="s">
        <v>23</v>
      </c>
    </row>
    <row r="29" spans="2:7">
      <c r="B29" t="s">
        <v>24</v>
      </c>
    </row>
    <row r="30" spans="2:7">
      <c r="B30" t="s">
        <v>25</v>
      </c>
    </row>
    <row r="31" spans="2:7">
      <c r="B31" t="s">
        <v>26</v>
      </c>
    </row>
    <row r="32" spans="2:7">
      <c r="B32" t="s">
        <v>27</v>
      </c>
    </row>
    <row r="33" spans="2:4">
      <c r="B33" t="s">
        <v>28</v>
      </c>
    </row>
    <row r="34" spans="2:4">
      <c r="B34" t="s">
        <v>29</v>
      </c>
    </row>
    <row r="35" spans="2:4">
      <c r="B35" t="s">
        <v>30</v>
      </c>
    </row>
    <row r="37" spans="2:4">
      <c r="B37" t="s">
        <v>31</v>
      </c>
    </row>
    <row r="38" spans="2:4">
      <c r="B38" t="s">
        <v>32</v>
      </c>
    </row>
    <row r="42" spans="2:4">
      <c r="B42" s="7" t="s">
        <v>39</v>
      </c>
    </row>
    <row r="43" spans="2:4">
      <c r="B43" t="s">
        <v>33</v>
      </c>
      <c r="D43" s="3">
        <v>384</v>
      </c>
    </row>
    <row r="44" spans="2:4">
      <c r="B44" t="s">
        <v>36</v>
      </c>
      <c r="D44">
        <v>3696</v>
      </c>
    </row>
    <row r="45" spans="2:4">
      <c r="B45" t="s">
        <v>34</v>
      </c>
      <c r="D45" s="6">
        <f>D43/8*D44/1000</f>
        <v>177.40799999999999</v>
      </c>
    </row>
    <row r="47" spans="2:4">
      <c r="B47" t="s">
        <v>37</v>
      </c>
      <c r="D47">
        <v>480</v>
      </c>
    </row>
    <row r="48" spans="2:4">
      <c r="B48" t="s">
        <v>35</v>
      </c>
      <c r="D48" s="3">
        <v>1401</v>
      </c>
    </row>
    <row r="49" spans="2:4">
      <c r="B49" s="5" t="s">
        <v>38</v>
      </c>
      <c r="D49" s="6">
        <f>D47*D48/1000*2</f>
        <v>1344.96</v>
      </c>
    </row>
  </sheetData>
  <phoneticPr fontId="1" type="noConversion"/>
  <hyperlinks>
    <hyperlink ref="B42" r:id="rId1" location="GeForce_400_Series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19"/>
  <sheetViews>
    <sheetView workbookViewId="0">
      <selection activeCell="K4" sqref="K4"/>
    </sheetView>
  </sheetViews>
  <sheetFormatPr defaultRowHeight="13.5"/>
  <cols>
    <col min="2" max="2" width="12" customWidth="1"/>
    <col min="3" max="3" width="10.5" bestFit="1" customWidth="1"/>
    <col min="4" max="4" width="10.125" customWidth="1"/>
    <col min="5" max="5" width="9.625" customWidth="1"/>
    <col min="6" max="6" width="10" customWidth="1"/>
    <col min="7" max="7" width="9.875" customWidth="1"/>
    <col min="8" max="8" width="7.875" customWidth="1"/>
    <col min="9" max="9" width="7.25" customWidth="1"/>
    <col min="10" max="10" width="7.375" customWidth="1"/>
    <col min="11" max="11" width="7.25" customWidth="1"/>
    <col min="13" max="13" width="6.625" customWidth="1"/>
  </cols>
  <sheetData>
    <row r="2" spans="2:13" ht="54">
      <c r="B2" s="10" t="s">
        <v>40</v>
      </c>
      <c r="C2" s="10" t="s">
        <v>44</v>
      </c>
      <c r="D2" s="10" t="s">
        <v>45</v>
      </c>
      <c r="E2" s="11" t="s">
        <v>46</v>
      </c>
      <c r="G2" s="10" t="s">
        <v>50</v>
      </c>
      <c r="H2" s="11" t="s">
        <v>67</v>
      </c>
      <c r="I2" s="11" t="s">
        <v>68</v>
      </c>
      <c r="J2" s="11" t="s">
        <v>69</v>
      </c>
      <c r="K2" s="11" t="s">
        <v>70</v>
      </c>
      <c r="L2" s="10" t="s">
        <v>53</v>
      </c>
      <c r="M2" s="11" t="s">
        <v>66</v>
      </c>
    </row>
    <row r="3" spans="2:13">
      <c r="B3" s="10" t="s">
        <v>41</v>
      </c>
      <c r="C3" s="10">
        <f>2^10</f>
        <v>1024</v>
      </c>
      <c r="D3" s="10">
        <f>2^10</f>
        <v>1024</v>
      </c>
      <c r="E3" s="12">
        <f>C3*D3*4/(2^20)</f>
        <v>4</v>
      </c>
      <c r="G3" s="10">
        <f>D3*C4*D4*2</f>
        <v>2147483648</v>
      </c>
      <c r="H3" s="10">
        <v>3.9</v>
      </c>
      <c r="I3" s="10">
        <v>2.9</v>
      </c>
      <c r="J3" s="13">
        <f>(E3+E4)/H3</f>
        <v>2.0512820512820515</v>
      </c>
      <c r="K3" s="13">
        <f>E5/I3</f>
        <v>1.3793103448275863</v>
      </c>
      <c r="L3" s="14">
        <v>1.3999999999999999E-4</v>
      </c>
      <c r="M3" s="10">
        <v>6316</v>
      </c>
    </row>
    <row r="4" spans="2:13">
      <c r="B4" s="10" t="s">
        <v>42</v>
      </c>
      <c r="C4" s="10">
        <f>2^10</f>
        <v>1024</v>
      </c>
      <c r="D4" s="10">
        <f>2^10</f>
        <v>1024</v>
      </c>
      <c r="E4" s="12">
        <f>C4*D4*4/(2^20)</f>
        <v>4</v>
      </c>
    </row>
    <row r="5" spans="2:13">
      <c r="B5" s="10" t="s">
        <v>43</v>
      </c>
      <c r="C5" s="10">
        <f>C4</f>
        <v>1024</v>
      </c>
      <c r="D5" s="10">
        <f>C3</f>
        <v>1024</v>
      </c>
      <c r="E5" s="12">
        <f>C5*D5*4/(2^20)</f>
        <v>4</v>
      </c>
    </row>
    <row r="6" spans="2:13">
      <c r="E6" s="8"/>
    </row>
    <row r="8" spans="2:13" ht="40.5">
      <c r="B8" s="10" t="s">
        <v>47</v>
      </c>
      <c r="C8" s="11" t="s">
        <v>56</v>
      </c>
      <c r="D8" s="11" t="s">
        <v>54</v>
      </c>
      <c r="E8" s="11" t="s">
        <v>57</v>
      </c>
      <c r="F8" s="11" t="s">
        <v>55</v>
      </c>
      <c r="G8" s="11" t="s">
        <v>58</v>
      </c>
      <c r="H8" s="11" t="s">
        <v>59</v>
      </c>
    </row>
    <row r="9" spans="2:13">
      <c r="B9" s="10" t="s">
        <v>48</v>
      </c>
      <c r="C9" s="10">
        <v>20</v>
      </c>
      <c r="D9" s="15">
        <f>M3/C9</f>
        <v>315.8</v>
      </c>
      <c r="E9" s="13">
        <f>C9+H3+I3</f>
        <v>26.799999999999997</v>
      </c>
      <c r="F9" s="15">
        <f>M3/E9</f>
        <v>235.67164179104481</v>
      </c>
      <c r="H9" s="6"/>
    </row>
    <row r="10" spans="2:13">
      <c r="B10" s="19" t="s">
        <v>49</v>
      </c>
      <c r="C10" s="19">
        <v>9.1</v>
      </c>
      <c r="D10" s="15">
        <f>M3/C10</f>
        <v>694.06593406593413</v>
      </c>
      <c r="E10" s="13">
        <f>C10+H3+I3</f>
        <v>15.9</v>
      </c>
      <c r="F10" s="15">
        <f>M3/E10</f>
        <v>397.23270440251571</v>
      </c>
      <c r="G10" s="18">
        <f>C9/C10-1</f>
        <v>1.197802197802198</v>
      </c>
      <c r="H10" s="18">
        <f>E9/E10-1</f>
        <v>0.6855345911949684</v>
      </c>
    </row>
    <row r="11" spans="2:13">
      <c r="B11" s="10" t="s">
        <v>51</v>
      </c>
      <c r="C11" s="13">
        <v>9</v>
      </c>
      <c r="D11" s="15">
        <f>M3/C11</f>
        <v>701.77777777777783</v>
      </c>
      <c r="E11" s="13">
        <f>C11+H3+I3</f>
        <v>15.8</v>
      </c>
      <c r="F11" s="15">
        <f>M3/E11</f>
        <v>399.74683544303798</v>
      </c>
    </row>
    <row r="12" spans="2:13">
      <c r="B12" s="10" t="s">
        <v>52</v>
      </c>
      <c r="C12" s="10">
        <v>2.65</v>
      </c>
      <c r="D12" s="15">
        <f>M3/C12</f>
        <v>2383.3962264150946</v>
      </c>
      <c r="E12" s="13">
        <f>C12+H3+I3</f>
        <v>9.4499999999999993</v>
      </c>
      <c r="F12" s="15">
        <f>M3/E12</f>
        <v>668.35978835978835</v>
      </c>
      <c r="G12" s="18">
        <f>C11/C12-1</f>
        <v>2.3962264150943398</v>
      </c>
      <c r="H12" s="18">
        <f>E11/E12-1</f>
        <v>0.67195767195767209</v>
      </c>
    </row>
    <row r="14" spans="2:13">
      <c r="C14" s="10" t="s">
        <v>60</v>
      </c>
      <c r="D14" s="10" t="s">
        <v>61</v>
      </c>
      <c r="E14" s="10" t="s">
        <v>62</v>
      </c>
      <c r="F14" s="10" t="s">
        <v>63</v>
      </c>
    </row>
    <row r="15" spans="2:13">
      <c r="D15" s="15">
        <f>F9</f>
        <v>235.67164179104481</v>
      </c>
      <c r="E15" s="17">
        <f>H10</f>
        <v>0.6855345911949684</v>
      </c>
    </row>
    <row r="16" spans="2:13">
      <c r="E16" s="15">
        <f>D15*(1+E15)</f>
        <v>397.23270440251576</v>
      </c>
      <c r="F16" s="16">
        <f>H12</f>
        <v>0.67195767195767209</v>
      </c>
    </row>
    <row r="17" spans="2:9">
      <c r="F17" s="15">
        <f>E16*(1+F16)</f>
        <v>664.15626767828041</v>
      </c>
    </row>
    <row r="19" spans="2:9" ht="40.5">
      <c r="B19" s="20" t="s">
        <v>64</v>
      </c>
      <c r="C19" s="20" t="s">
        <v>65</v>
      </c>
      <c r="D19" s="6"/>
      <c r="E19" s="6"/>
      <c r="F19" s="6"/>
      <c r="G19" s="4"/>
      <c r="H19" s="4"/>
      <c r="I19" s="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6"/>
  <sheetViews>
    <sheetView tabSelected="1" workbookViewId="0">
      <selection activeCell="C13" sqref="C13:E13"/>
    </sheetView>
  </sheetViews>
  <sheetFormatPr defaultRowHeight="13.5"/>
  <cols>
    <col min="2" max="2" width="11.75" customWidth="1"/>
    <col min="3" max="3" width="11.875" customWidth="1"/>
    <col min="4" max="4" width="15.125" customWidth="1"/>
    <col min="5" max="5" width="13.375" customWidth="1"/>
    <col min="6" max="6" width="11.125" customWidth="1"/>
    <col min="7" max="7" width="11.375" customWidth="1"/>
    <col min="8" max="8" width="9.5" bestFit="1" customWidth="1"/>
  </cols>
  <sheetData>
    <row r="2" spans="2:8">
      <c r="E2" s="21"/>
    </row>
    <row r="4" spans="2:8">
      <c r="C4" s="22" t="s">
        <v>90</v>
      </c>
      <c r="D4" s="22"/>
    </row>
    <row r="5" spans="2:8" ht="27">
      <c r="B5" t="s">
        <v>87</v>
      </c>
      <c r="C5" s="10" t="s">
        <v>81</v>
      </c>
      <c r="D5" s="10" t="s">
        <v>72</v>
      </c>
      <c r="E5" t="s">
        <v>82</v>
      </c>
      <c r="F5" t="s">
        <v>83</v>
      </c>
      <c r="G5" s="21" t="s">
        <v>85</v>
      </c>
      <c r="H5" s="5" t="s">
        <v>86</v>
      </c>
    </row>
    <row r="6" spans="2:8">
      <c r="B6" t="s">
        <v>80</v>
      </c>
      <c r="C6">
        <v>32768</v>
      </c>
      <c r="D6">
        <v>49152</v>
      </c>
      <c r="E6">
        <v>1536</v>
      </c>
      <c r="F6">
        <v>8</v>
      </c>
      <c r="G6">
        <v>177</v>
      </c>
      <c r="H6">
        <v>1345</v>
      </c>
    </row>
    <row r="8" spans="2:8">
      <c r="B8" t="s">
        <v>76</v>
      </c>
      <c r="C8" t="s">
        <v>71</v>
      </c>
      <c r="D8" t="s">
        <v>72</v>
      </c>
      <c r="E8" t="s">
        <v>79</v>
      </c>
    </row>
    <row r="9" spans="2:8">
      <c r="B9" t="s">
        <v>77</v>
      </c>
      <c r="C9">
        <v>23</v>
      </c>
      <c r="E9">
        <v>1024</v>
      </c>
    </row>
    <row r="10" spans="2:8">
      <c r="B10" t="s">
        <v>78</v>
      </c>
      <c r="C10">
        <f>C9*E9</f>
        <v>23552</v>
      </c>
      <c r="D10">
        <v>8192</v>
      </c>
    </row>
    <row r="11" spans="2:8">
      <c r="B11" t="s">
        <v>84</v>
      </c>
      <c r="C11">
        <f>INT(C6/C10)</f>
        <v>1</v>
      </c>
      <c r="D11">
        <f>INT(D6/D10)</f>
        <v>6</v>
      </c>
      <c r="E11">
        <f>INT(E6/E9)</f>
        <v>1</v>
      </c>
    </row>
    <row r="13" spans="2:8">
      <c r="C13" s="22" t="s">
        <v>89</v>
      </c>
      <c r="D13" s="22"/>
      <c r="E13" s="22"/>
    </row>
    <row r="14" spans="2:8" ht="40.5" customHeight="1">
      <c r="C14" s="11" t="s">
        <v>91</v>
      </c>
      <c r="D14" s="11" t="s">
        <v>92</v>
      </c>
      <c r="E14" s="11" t="s">
        <v>93</v>
      </c>
    </row>
    <row r="15" spans="2:8">
      <c r="B15" t="s">
        <v>76</v>
      </c>
      <c r="C15">
        <v>9.6</v>
      </c>
      <c r="D15">
        <v>0.44</v>
      </c>
      <c r="E15" s="4">
        <f>9.5*10^(7-9)/(9*10^-3)</f>
        <v>10.555555555555554</v>
      </c>
    </row>
    <row r="16" spans="2:8">
      <c r="B16" t="s">
        <v>88</v>
      </c>
      <c r="C16" s="9">
        <f>C15/G6</f>
        <v>5.4237288135593219E-2</v>
      </c>
      <c r="E16" s="9">
        <f>E15/H6</f>
        <v>7.8479966955803376E-3</v>
      </c>
    </row>
  </sheetData>
  <mergeCells count="2">
    <mergeCell ref="C4:D4"/>
    <mergeCell ref="C13:E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DeviceQuery</vt:lpstr>
      <vt:lpstr>ManualProfiler</vt:lpstr>
      <vt:lpstr>VisualProfiler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2014-03-04T08:55:55Z</dcterms:modified>
</cp:coreProperties>
</file>