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ccuracy" sheetId="1" r:id="rId1"/>
    <sheet name="accuracy2nd" sheetId="4" r:id="rId2"/>
    <sheet name="performance" sheetId="3" r:id="rId3"/>
    <sheet name="accuracyFAIL" sheetId="2" r:id="rId4"/>
  </sheets>
  <calcPr calcId="145621"/>
</workbook>
</file>

<file path=xl/calcChain.xml><?xml version="1.0" encoding="utf-8"?>
<calcChain xmlns="http://schemas.openxmlformats.org/spreadsheetml/2006/main">
  <c r="F63" i="4" l="1"/>
  <c r="D63" i="4"/>
  <c r="C63" i="4"/>
  <c r="F62" i="4"/>
  <c r="D62" i="4"/>
  <c r="C62" i="4"/>
  <c r="F61" i="4"/>
  <c r="D61" i="4"/>
  <c r="C61" i="4"/>
  <c r="F60" i="4"/>
  <c r="D60" i="4"/>
  <c r="C60" i="4"/>
  <c r="F59" i="4"/>
  <c r="D59" i="4"/>
  <c r="C59" i="4"/>
  <c r="F58" i="4"/>
  <c r="D58" i="4"/>
  <c r="C58" i="4"/>
  <c r="F57" i="4"/>
  <c r="D57" i="4"/>
  <c r="C57" i="4"/>
  <c r="F56" i="4"/>
  <c r="D56" i="4"/>
  <c r="C56" i="4"/>
  <c r="F49" i="4"/>
  <c r="D49" i="4"/>
  <c r="C49" i="4"/>
  <c r="F48" i="4"/>
  <c r="D48" i="4"/>
  <c r="C48" i="4"/>
  <c r="F47" i="4"/>
  <c r="D47" i="4"/>
  <c r="C47" i="4"/>
  <c r="F46" i="4"/>
  <c r="D46" i="4"/>
  <c r="C46" i="4"/>
  <c r="F45" i="4"/>
  <c r="D45" i="4"/>
  <c r="C45" i="4"/>
  <c r="F44" i="4"/>
  <c r="D44" i="4"/>
  <c r="C44" i="4"/>
  <c r="F43" i="4"/>
  <c r="D43" i="4"/>
  <c r="C43" i="4"/>
  <c r="F42" i="4"/>
  <c r="D42" i="4"/>
  <c r="C42" i="4"/>
  <c r="F41" i="4"/>
  <c r="D41" i="4"/>
  <c r="C41" i="4"/>
  <c r="F40" i="4"/>
  <c r="D40" i="4"/>
  <c r="C40" i="4"/>
  <c r="F39" i="4"/>
  <c r="D39" i="4"/>
  <c r="C39" i="4"/>
  <c r="F38" i="4"/>
  <c r="D38" i="4"/>
  <c r="C38" i="4"/>
  <c r="F37" i="4"/>
  <c r="D37" i="4"/>
  <c r="C37" i="4"/>
  <c r="F36" i="4"/>
  <c r="D36" i="4"/>
  <c r="C36" i="4"/>
  <c r="F35" i="4"/>
  <c r="D35" i="4"/>
  <c r="C35" i="4"/>
  <c r="F28" i="4"/>
  <c r="D28" i="4"/>
  <c r="C28" i="4"/>
  <c r="F27" i="4"/>
  <c r="D27" i="4"/>
  <c r="C27" i="4"/>
  <c r="F26" i="4"/>
  <c r="D26" i="4"/>
  <c r="C26" i="4"/>
  <c r="F25" i="4"/>
  <c r="D25" i="4"/>
  <c r="C25" i="4"/>
  <c r="F24" i="4"/>
  <c r="D24" i="4"/>
  <c r="C24" i="4"/>
  <c r="F23" i="4"/>
  <c r="D23" i="4"/>
  <c r="C23" i="4"/>
  <c r="F22" i="4"/>
  <c r="D22" i="4"/>
  <c r="C22" i="4"/>
  <c r="F21" i="4"/>
  <c r="D21" i="4"/>
  <c r="C21" i="4"/>
  <c r="F6" i="4" l="1"/>
  <c r="D6" i="4"/>
  <c r="C6" i="4"/>
  <c r="F15" i="4"/>
  <c r="D15" i="4"/>
  <c r="C15" i="4"/>
  <c r="F10" i="4"/>
  <c r="D10" i="4"/>
  <c r="C10" i="4"/>
  <c r="F12" i="4"/>
  <c r="D12" i="4"/>
  <c r="C12" i="4"/>
  <c r="F9" i="4"/>
  <c r="D9" i="4"/>
  <c r="C9" i="4"/>
  <c r="F14" i="4"/>
  <c r="D14" i="4"/>
  <c r="C14" i="4"/>
  <c r="F13" i="4"/>
  <c r="D13" i="4"/>
  <c r="C13" i="4"/>
  <c r="F11" i="4"/>
  <c r="D11" i="4"/>
  <c r="C11" i="4"/>
  <c r="F8" i="4"/>
  <c r="D8" i="4"/>
  <c r="C8" i="4"/>
  <c r="F7" i="4"/>
  <c r="D7" i="4"/>
  <c r="C7" i="4"/>
  <c r="F5" i="4"/>
  <c r="D5" i="4"/>
  <c r="C5" i="4"/>
  <c r="F4" i="4"/>
  <c r="D4" i="4"/>
  <c r="C4" i="4"/>
  <c r="F6" i="2"/>
  <c r="D6" i="2"/>
  <c r="C6" i="2"/>
  <c r="F4" i="2"/>
  <c r="F5" i="2"/>
  <c r="F7" i="2"/>
  <c r="F8" i="2"/>
  <c r="F9" i="2"/>
  <c r="F3" i="2"/>
  <c r="D3" i="2"/>
  <c r="D4" i="2"/>
  <c r="D5" i="2"/>
  <c r="D7" i="2"/>
  <c r="D8" i="2"/>
  <c r="D9" i="2"/>
  <c r="C9" i="2"/>
  <c r="C7" i="2"/>
  <c r="C8" i="2"/>
  <c r="C5" i="2"/>
  <c r="C4" i="2"/>
  <c r="C3" i="2"/>
  <c r="G38" i="1" l="1"/>
  <c r="G37" i="1"/>
  <c r="C22" i="3" l="1"/>
  <c r="C23" i="3"/>
  <c r="G36" i="1"/>
  <c r="J9" i="3" l="1"/>
  <c r="I10" i="3"/>
  <c r="J7" i="3" l="1"/>
  <c r="J8" i="3"/>
  <c r="I11" i="3"/>
  <c r="H11" i="3"/>
  <c r="H8" i="3"/>
  <c r="I8" i="3"/>
  <c r="H10" i="3"/>
  <c r="H9" i="3"/>
  <c r="I9" i="3"/>
  <c r="I7" i="3"/>
  <c r="H7" i="3"/>
  <c r="J11" i="3" l="1"/>
  <c r="J10" i="3"/>
  <c r="G35" i="1"/>
  <c r="G34" i="1" l="1"/>
  <c r="G24" i="1" l="1"/>
  <c r="J48" i="1" l="1"/>
  <c r="C44" i="1" l="1"/>
  <c r="G25" i="1" l="1"/>
  <c r="G26" i="1"/>
  <c r="G27" i="1"/>
  <c r="G28" i="1"/>
  <c r="G29" i="1"/>
  <c r="G30" i="1"/>
  <c r="G31" i="1"/>
  <c r="G32" i="1"/>
  <c r="G33" i="1"/>
  <c r="G23" i="1"/>
  <c r="D10" i="3" l="1"/>
  <c r="D11" i="3"/>
  <c r="D12" i="3"/>
  <c r="C10" i="3"/>
  <c r="C11" i="3"/>
  <c r="C12" i="3"/>
  <c r="D8" i="3"/>
  <c r="D9" i="3"/>
  <c r="D7" i="3"/>
  <c r="C8" i="3"/>
  <c r="C9" i="3"/>
  <c r="C7" i="3"/>
  <c r="A24" i="1" l="1"/>
  <c r="A25" i="1"/>
  <c r="A26" i="1"/>
  <c r="A27" i="1"/>
  <c r="A28" i="1"/>
  <c r="A29" i="1"/>
  <c r="A23" i="1"/>
</calcChain>
</file>

<file path=xl/comments1.xml><?xml version="1.0" encoding="utf-8"?>
<comments xmlns="http://schemas.openxmlformats.org/spreadsheetml/2006/main">
  <authors>
    <author>作者</author>
  </authors>
  <commentList>
    <comment ref="O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近似最大值，
比最大值小0.1%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相对上一轮，准确率略微倒退0.27%</t>
        </r>
      </text>
    </comment>
    <comment ref="B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相对上一轮，准确率略微倒退0.76%</t>
        </r>
      </text>
    </comment>
    <comment ref="B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准确率超过50%，反复训练22轮</t>
        </r>
      </text>
    </comment>
    <comment ref="J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Sixthlab:
近似最大值，
比最大值小0.03%</t>
        </r>
      </text>
    </comment>
    <comment ref="N6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准确率反而降低</t>
        </r>
      </text>
    </comment>
    <comment ref="R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最高</t>
        </r>
      </text>
    </comment>
  </commentList>
</comments>
</file>

<file path=xl/sharedStrings.xml><?xml version="1.0" encoding="utf-8"?>
<sst xmlns="http://schemas.openxmlformats.org/spreadsheetml/2006/main" count="110" uniqueCount="52">
  <si>
    <t>accuracy</t>
  </si>
  <si>
    <t>Iteration(k)</t>
    <phoneticPr fontId="2" type="noConversion"/>
  </si>
  <si>
    <t>epoch</t>
    <phoneticPr fontId="2" type="noConversion"/>
  </si>
  <si>
    <t> iteration</t>
    <phoneticPr fontId="2" type="noConversion"/>
  </si>
  <si>
    <t>image</t>
    <phoneticPr fontId="2" type="noConversion"/>
  </si>
  <si>
    <t>Tesla K20</t>
    <phoneticPr fontId="2" type="noConversion"/>
  </si>
  <si>
    <t>备注</t>
    <phoneticPr fontId="2" type="noConversion"/>
  </si>
  <si>
    <t>10 epoch, 25h</t>
    <phoneticPr fontId="2" type="noConversion"/>
  </si>
  <si>
    <t>100 epoch, 
250h=10days</t>
    <phoneticPr fontId="2" type="noConversion"/>
  </si>
  <si>
    <t>3mins</t>
    <phoneticPr fontId="2" type="noConversion"/>
  </si>
  <si>
    <t>epoch</t>
    <phoneticPr fontId="2" type="noConversion"/>
  </si>
  <si>
    <t>time(d)</t>
    <phoneticPr fontId="2" type="noConversion"/>
  </si>
  <si>
    <t>image(M)</t>
    <phoneticPr fontId="2" type="noConversion"/>
  </si>
  <si>
    <t>image size</t>
    <phoneticPr fontId="2" type="noConversion"/>
  </si>
  <si>
    <t>256 * 256</t>
    <phoneticPr fontId="2" type="noConversion"/>
  </si>
  <si>
    <t>total</t>
    <phoneticPr fontId="2" type="noConversion"/>
  </si>
  <si>
    <t>128G</t>
    <phoneticPr fontId="2" type="noConversion"/>
  </si>
  <si>
    <t>TOP5(val)</t>
    <phoneticPr fontId="2" type="noConversion"/>
  </si>
  <si>
    <t>TOP1(val)</t>
    <phoneticPr fontId="2" type="noConversion"/>
  </si>
  <si>
    <t>TOP5(test)</t>
    <phoneticPr fontId="2" type="noConversion"/>
  </si>
  <si>
    <t>alex kriz
2012</t>
    <phoneticPr fontId="2" type="noConversion"/>
  </si>
  <si>
    <t>accuracy</t>
    <phoneticPr fontId="2" type="noConversion"/>
  </si>
  <si>
    <t>1st epoch</t>
    <phoneticPr fontId="2" type="noConversion"/>
  </si>
  <si>
    <t>iteration(k)</t>
    <phoneticPr fontId="2" type="noConversion"/>
  </si>
  <si>
    <t>accuracy</t>
    <phoneticPr fontId="2" type="noConversion"/>
  </si>
  <si>
    <t>5h</t>
    <phoneticPr fontId="2" type="noConversion"/>
  </si>
  <si>
    <t>train time(s)</t>
    <phoneticPr fontId="2" type="noConversion"/>
  </si>
  <si>
    <t>time 1 image</t>
    <phoneticPr fontId="2" type="noConversion"/>
  </si>
  <si>
    <t>train(ms)</t>
    <phoneticPr fontId="2" type="noConversion"/>
  </si>
  <si>
    <t>GPU</t>
    <phoneticPr fontId="2" type="noConversion"/>
  </si>
  <si>
    <t>CUDNN</t>
    <phoneticPr fontId="2" type="noConversion"/>
  </si>
  <si>
    <t>CPU</t>
    <phoneticPr fontId="2" type="noConversion"/>
  </si>
  <si>
    <t>iteration(k)</t>
    <phoneticPr fontId="2" type="noConversion"/>
  </si>
  <si>
    <t>loss</t>
    <phoneticPr fontId="2" type="noConversion"/>
  </si>
  <si>
    <t>accuracy val(%)</t>
    <phoneticPr fontId="2" type="noConversion"/>
  </si>
  <si>
    <t>accuracy test(%)</t>
    <phoneticPr fontId="2" type="noConversion"/>
  </si>
  <si>
    <t xml:space="preserve">time </t>
    <phoneticPr fontId="2" type="noConversion"/>
  </si>
  <si>
    <t>images</t>
    <phoneticPr fontId="2" type="noConversion"/>
  </si>
  <si>
    <t>63.3?</t>
    <phoneticPr fontId="2" type="noConversion"/>
  </si>
  <si>
    <t>train(s)</t>
    <phoneticPr fontId="2" type="noConversion"/>
  </si>
  <si>
    <t>val(ms)</t>
    <phoneticPr fontId="2" type="noConversion"/>
  </si>
  <si>
    <t>val(s)</t>
    <phoneticPr fontId="2" type="noConversion"/>
  </si>
  <si>
    <t>GPU speedup</t>
    <phoneticPr fontId="2" type="noConversion"/>
  </si>
  <si>
    <t>DNN speedup</t>
    <phoneticPr fontId="2" type="noConversion"/>
  </si>
  <si>
    <t>iter=20</t>
    <phoneticPr fontId="2" type="noConversion"/>
  </si>
  <si>
    <t>1 epoch, 2.5h；DNN 1.5h</t>
    <phoneticPr fontId="2" type="noConversion"/>
  </si>
  <si>
    <t>TK1</t>
    <phoneticPr fontId="2" type="noConversion"/>
  </si>
  <si>
    <t>train(ms)</t>
  </si>
  <si>
    <t>K20</t>
    <phoneticPr fontId="2" type="noConversion"/>
  </si>
  <si>
    <t>time(h)</t>
    <phoneticPr fontId="2" type="noConversion"/>
  </si>
  <si>
    <t>accuracy val(%)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</si>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</sst>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%"/>
    <numFmt numFmtId="177" formatCode="0.0"/>
    <numFmt numFmtId="178" formatCode="0.000"/>
    <numFmt numFmtId="179" formatCode="0.0000"/>
    <numFmt numFmtId="180" formatCode="0.00000"/>
    <numFmt numFmtId="181" formatCode="0.00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58">
    <xf numFmtId="0" fontId="0" fillId="0" borderId="0" xfId="0"/>
    <xf numFmtId="176" fontId="0" fillId="0" borderId="0" xfId="1" applyNumberFormat="1" applyFont="1" applyAlignme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/>
    <xf numFmtId="178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5" fillId="0" borderId="1" xfId="2" applyBorder="1"/>
    <xf numFmtId="0" fontId="6" fillId="0" borderId="0" xfId="0" applyFont="1"/>
    <xf numFmtId="178" fontId="6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81" fontId="0" fillId="0" borderId="1" xfId="1" applyNumberFormat="1" applyFont="1" applyBorder="1" applyAlignment="1">
      <alignment horizontal="center" vertical="center"/>
    </xf>
    <xf numFmtId="181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81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81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1" fontId="8" fillId="0" borderId="1" xfId="1" applyNumberFormat="1" applyFont="1" applyBorder="1" applyAlignment="1">
      <alignment horizontal="center" vertical="center"/>
    </xf>
    <xf numFmtId="181" fontId="7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1" fontId="7" fillId="0" borderId="0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0" fontId="6" fillId="0" borderId="1" xfId="0" applyFont="1" applyBorder="1"/>
    <xf numFmtId="180" fontId="0" fillId="0" borderId="1" xfId="0" applyNumberFormat="1" applyBorder="1"/>
    <xf numFmtId="0" fontId="7" fillId="0" borderId="1" xfId="0" applyFont="1" applyBorder="1"/>
    <xf numFmtId="181" fontId="7" fillId="0" borderId="3" xfId="1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accuracy!$C$3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accuracy!$B$4:$B$17</c:f>
              <c:numCache>
                <c:formatCode>G/通用格式</c:formatCode>
                <c:ptCount val="14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</c:numCache>
            </c:numRef>
          </c:cat>
          <c:val>
            <c:numRef>
              <c:f>accuracy!$C$4:$C$17</c:f>
              <c:numCache>
                <c:formatCode>0.0%</c:formatCode>
                <c:ptCount val="14"/>
                <c:pt idx="0">
                  <c:v>0.29110000000000003</c:v>
                </c:pt>
                <c:pt idx="1">
                  <c:v>0.30597999999999997</c:v>
                </c:pt>
                <c:pt idx="2">
                  <c:v>0.30796000000000001</c:v>
                </c:pt>
                <c:pt idx="3">
                  <c:v>0.31558000000000003</c:v>
                </c:pt>
                <c:pt idx="4">
                  <c:v>0.33206000000000002</c:v>
                </c:pt>
                <c:pt idx="5">
                  <c:v>0.34145999999999999</c:v>
                </c:pt>
                <c:pt idx="7">
                  <c:v>0.35348000000000002</c:v>
                </c:pt>
                <c:pt idx="8">
                  <c:v>0.35486000000000001</c:v>
                </c:pt>
                <c:pt idx="9">
                  <c:v>0.35526000000000002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75936"/>
        <c:axId val="612612288"/>
      </c:lineChart>
      <c:catAx>
        <c:axId val="6287759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crossAx val="612612288"/>
        <c:crosses val="autoZero"/>
        <c:auto val="1"/>
        <c:lblAlgn val="ctr"/>
        <c:lblOffset val="100"/>
        <c:noMultiLvlLbl val="0"/>
      </c:catAx>
      <c:valAx>
        <c:axId val="612612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2877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90486</xdr:rowOff>
    </xdr:from>
    <xdr:to>
      <xdr:col>9</xdr:col>
      <xdr:colOff>219075</xdr:colOff>
      <xdr:row>17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jetsonhacks.com/2015/01/20/nvidia-jetson-tk1-cudnn-install-caffe-example/" TargetMode="External"/><Relationship Id="rId1" Type="http://schemas.openxmlformats.org/officeDocument/2006/relationships/hyperlink" Target="https://petewarden.com/2014/10/25/how-to-run-the-caffe-deep-learning-vision-library-on-nvidias-jetson-mobile-gpu-boar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58"/>
  <sheetViews>
    <sheetView topLeftCell="H10" workbookViewId="0">
      <selection activeCell="J33" sqref="J33"/>
    </sheetView>
  </sheetViews>
  <sheetFormatPr defaultRowHeight="13.5" x14ac:dyDescent="0.15"/>
  <cols>
    <col min="1" max="1" width="11.625" customWidth="1"/>
    <col min="2" max="2" width="14.25" customWidth="1"/>
    <col min="3" max="3" width="9.5" bestFit="1" customWidth="1"/>
    <col min="5" max="5" width="5.875" customWidth="1"/>
    <col min="6" max="6" width="11" customWidth="1"/>
    <col min="7" max="7" width="10" customWidth="1"/>
    <col min="9" max="9" width="17.375" customWidth="1"/>
    <col min="10" max="10" width="14.25" style="15" customWidth="1"/>
    <col min="11" max="11" width="9.5" style="18" bestFit="1" customWidth="1"/>
    <col min="12" max="12" width="19.25" customWidth="1"/>
    <col min="13" max="14" width="10" customWidth="1"/>
    <col min="15" max="15" width="18" customWidth="1"/>
    <col min="16" max="16" width="16.5" customWidth="1"/>
  </cols>
  <sheetData>
    <row r="3" spans="2:15" x14ac:dyDescent="0.15">
      <c r="B3" t="s">
        <v>1</v>
      </c>
      <c r="C3" t="s">
        <v>0</v>
      </c>
    </row>
    <row r="4" spans="2:15" x14ac:dyDescent="0.15">
      <c r="B4">
        <v>16</v>
      </c>
      <c r="C4" s="1">
        <v>0.29110000000000003</v>
      </c>
    </row>
    <row r="5" spans="2:15" x14ac:dyDescent="0.15">
      <c r="B5">
        <v>18</v>
      </c>
      <c r="C5" s="1">
        <v>0.30597999999999997</v>
      </c>
    </row>
    <row r="6" spans="2:15" x14ac:dyDescent="0.15">
      <c r="B6">
        <v>20</v>
      </c>
      <c r="C6" s="1">
        <v>0.30796000000000001</v>
      </c>
    </row>
    <row r="7" spans="2:15" x14ac:dyDescent="0.15">
      <c r="B7">
        <v>22</v>
      </c>
      <c r="C7" s="1">
        <v>0.31558000000000003</v>
      </c>
      <c r="O7" s="1"/>
    </row>
    <row r="8" spans="2:15" x14ac:dyDescent="0.15">
      <c r="B8">
        <v>24</v>
      </c>
      <c r="C8" s="1">
        <v>0.33206000000000002</v>
      </c>
      <c r="O8" s="1"/>
    </row>
    <row r="9" spans="2:15" x14ac:dyDescent="0.15">
      <c r="B9">
        <v>26</v>
      </c>
      <c r="C9" s="1">
        <v>0.34145999999999999</v>
      </c>
      <c r="O9" s="1"/>
    </row>
    <row r="10" spans="2:15" x14ac:dyDescent="0.15">
      <c r="C10" s="1"/>
      <c r="O10" s="1"/>
    </row>
    <row r="11" spans="2:15" x14ac:dyDescent="0.15">
      <c r="B11">
        <v>30</v>
      </c>
      <c r="C11" s="1">
        <v>0.35348000000000002</v>
      </c>
      <c r="O11" s="1"/>
    </row>
    <row r="12" spans="2:15" x14ac:dyDescent="0.15">
      <c r="B12">
        <v>32</v>
      </c>
      <c r="C12" s="1">
        <v>0.35486000000000001</v>
      </c>
      <c r="O12" s="1"/>
    </row>
    <row r="13" spans="2:15" x14ac:dyDescent="0.15">
      <c r="B13">
        <v>34</v>
      </c>
      <c r="C13" s="1">
        <v>0.35526000000000002</v>
      </c>
      <c r="O13" s="1"/>
    </row>
    <row r="14" spans="2:15" x14ac:dyDescent="0.15">
      <c r="C14" s="1"/>
      <c r="O14" s="1"/>
    </row>
    <row r="15" spans="2:15" x14ac:dyDescent="0.15">
      <c r="C15" s="1"/>
      <c r="O15" s="1"/>
    </row>
    <row r="22" spans="1:17" x14ac:dyDescent="0.15">
      <c r="A22" t="s">
        <v>2</v>
      </c>
      <c r="B22" t="s">
        <v>1</v>
      </c>
      <c r="C22" t="s">
        <v>0</v>
      </c>
      <c r="F22" s="3" t="s">
        <v>10</v>
      </c>
      <c r="G22" s="3" t="s">
        <v>12</v>
      </c>
      <c r="H22" s="3" t="s">
        <v>11</v>
      </c>
      <c r="I22" s="3" t="s">
        <v>34</v>
      </c>
      <c r="J22" s="5" t="s">
        <v>32</v>
      </c>
      <c r="K22" s="5" t="s">
        <v>33</v>
      </c>
      <c r="L22" s="3" t="s">
        <v>35</v>
      </c>
      <c r="O22" s="3" t="s">
        <v>34</v>
      </c>
      <c r="P22" s="5" t="s">
        <v>23</v>
      </c>
      <c r="Q22" s="5" t="s">
        <v>33</v>
      </c>
    </row>
    <row r="23" spans="1:17" x14ac:dyDescent="0.15">
      <c r="A23">
        <f>B23/5</f>
        <v>4</v>
      </c>
      <c r="B23">
        <v>20</v>
      </c>
      <c r="C23" s="1">
        <v>0.30796000000000001</v>
      </c>
      <c r="F23" s="2">
        <v>1</v>
      </c>
      <c r="G23" s="2">
        <f>F23*1.28</f>
        <v>1.28</v>
      </c>
      <c r="H23" s="2"/>
      <c r="I23" s="2"/>
      <c r="J23" s="17">
        <v>5</v>
      </c>
      <c r="K23" s="2"/>
      <c r="L23" s="6"/>
      <c r="O23">
        <v>56.879899999999999</v>
      </c>
      <c r="P23">
        <v>300</v>
      </c>
      <c r="Q23">
        <v>1.8454900000000001</v>
      </c>
    </row>
    <row r="24" spans="1:17" x14ac:dyDescent="0.15">
      <c r="A24">
        <f t="shared" ref="A24:A29" si="0">B24/5</f>
        <v>5</v>
      </c>
      <c r="B24">
        <v>25</v>
      </c>
      <c r="C24" s="1">
        <v>0.33935999999999999</v>
      </c>
      <c r="F24" s="2">
        <v>2</v>
      </c>
      <c r="G24" s="2">
        <f>F24*1.28</f>
        <v>2.56</v>
      </c>
      <c r="H24" s="2" t="s">
        <v>25</v>
      </c>
      <c r="I24" s="2">
        <v>21.7</v>
      </c>
      <c r="J24" s="17">
        <v>10</v>
      </c>
      <c r="K24" s="2"/>
      <c r="L24" s="6"/>
      <c r="O24" s="32">
        <v>57.206000000000003</v>
      </c>
      <c r="P24" s="32">
        <v>310</v>
      </c>
      <c r="Q24">
        <v>1.83439</v>
      </c>
    </row>
    <row r="25" spans="1:17" x14ac:dyDescent="0.15">
      <c r="A25">
        <f t="shared" si="0"/>
        <v>6</v>
      </c>
      <c r="B25">
        <v>30</v>
      </c>
      <c r="C25" s="1">
        <v>0.35348000000000002</v>
      </c>
      <c r="F25" s="2">
        <v>10</v>
      </c>
      <c r="G25" s="2">
        <f t="shared" ref="G25:G38" si="1">F25*1.28</f>
        <v>12.8</v>
      </c>
      <c r="H25" s="2">
        <v>1</v>
      </c>
      <c r="I25" s="2">
        <v>37.4</v>
      </c>
      <c r="J25" s="4">
        <v>50</v>
      </c>
      <c r="K25" s="2"/>
      <c r="L25" s="6"/>
      <c r="O25">
        <v>57.16</v>
      </c>
      <c r="P25">
        <v>311</v>
      </c>
      <c r="Q25">
        <v>1.83256</v>
      </c>
    </row>
    <row r="26" spans="1:17" x14ac:dyDescent="0.15">
      <c r="A26">
        <f t="shared" si="0"/>
        <v>7</v>
      </c>
      <c r="B26">
        <v>35</v>
      </c>
      <c r="C26" s="1">
        <v>0.3579</v>
      </c>
      <c r="F26" s="2">
        <v>20</v>
      </c>
      <c r="G26" s="2">
        <f t="shared" si="1"/>
        <v>25.6</v>
      </c>
      <c r="H26" s="2">
        <v>2</v>
      </c>
      <c r="I26" s="2">
        <v>40.200000000000003</v>
      </c>
      <c r="J26" s="4">
        <v>100</v>
      </c>
      <c r="K26" s="2"/>
      <c r="L26" s="6"/>
      <c r="O26" s="32">
        <v>57.249899999999997</v>
      </c>
      <c r="P26" s="32">
        <v>312</v>
      </c>
      <c r="Q26">
        <v>1.8314299999999999</v>
      </c>
    </row>
    <row r="27" spans="1:17" x14ac:dyDescent="0.15">
      <c r="A27">
        <f t="shared" si="0"/>
        <v>0</v>
      </c>
      <c r="C27" s="1"/>
      <c r="F27" s="2">
        <v>30</v>
      </c>
      <c r="G27" s="2">
        <f t="shared" si="1"/>
        <v>38.4</v>
      </c>
      <c r="H27" s="2">
        <v>3</v>
      </c>
      <c r="I27" s="2">
        <v>53.6</v>
      </c>
      <c r="J27" s="4">
        <v>150</v>
      </c>
      <c r="K27" s="2"/>
      <c r="L27" s="6"/>
      <c r="O27">
        <v>57.245899999999999</v>
      </c>
      <c r="P27">
        <v>313</v>
      </c>
      <c r="Q27">
        <v>1.8319099999999999</v>
      </c>
    </row>
    <row r="28" spans="1:17" x14ac:dyDescent="0.15">
      <c r="A28">
        <f t="shared" si="0"/>
        <v>0</v>
      </c>
      <c r="C28" s="1"/>
      <c r="F28" s="2">
        <v>40</v>
      </c>
      <c r="G28" s="2">
        <f t="shared" si="1"/>
        <v>51.2</v>
      </c>
      <c r="H28" s="2">
        <v>4</v>
      </c>
      <c r="I28" s="2">
        <v>54.9</v>
      </c>
      <c r="J28" s="4">
        <v>200</v>
      </c>
      <c r="K28" s="2"/>
      <c r="L28" s="6"/>
      <c r="O28">
        <v>57.229900000000001</v>
      </c>
      <c r="P28">
        <v>314</v>
      </c>
      <c r="Q28">
        <v>1.83328</v>
      </c>
    </row>
    <row r="29" spans="1:17" x14ac:dyDescent="0.15">
      <c r="A29">
        <f t="shared" si="0"/>
        <v>0</v>
      </c>
      <c r="C29" s="1"/>
      <c r="F29" s="2">
        <v>50</v>
      </c>
      <c r="G29" s="2">
        <f t="shared" si="1"/>
        <v>64</v>
      </c>
      <c r="H29" s="2">
        <v>5</v>
      </c>
      <c r="I29" s="14">
        <v>56.75</v>
      </c>
      <c r="J29" s="4">
        <v>250</v>
      </c>
      <c r="K29" s="2"/>
      <c r="L29" s="6"/>
      <c r="O29">
        <v>57.241900000000001</v>
      </c>
      <c r="P29">
        <v>315</v>
      </c>
      <c r="Q29">
        <v>1.83382</v>
      </c>
    </row>
    <row r="30" spans="1:17" x14ac:dyDescent="0.15">
      <c r="F30" s="2">
        <v>60</v>
      </c>
      <c r="G30" s="2">
        <f t="shared" si="1"/>
        <v>76.8</v>
      </c>
      <c r="H30" s="2">
        <v>6</v>
      </c>
      <c r="I30" s="14">
        <v>56.88</v>
      </c>
      <c r="J30" s="4">
        <v>300</v>
      </c>
      <c r="K30" s="34">
        <v>1.8454900000000001</v>
      </c>
      <c r="L30" s="6"/>
      <c r="O30">
        <v>57.185899999999997</v>
      </c>
      <c r="P30">
        <v>316</v>
      </c>
      <c r="Q30">
        <v>1.8326499999999999</v>
      </c>
    </row>
    <row r="31" spans="1:17" x14ac:dyDescent="0.15">
      <c r="F31" s="2">
        <v>70</v>
      </c>
      <c r="G31" s="2">
        <f t="shared" si="1"/>
        <v>89.600000000000009</v>
      </c>
      <c r="H31" s="2">
        <v>7</v>
      </c>
      <c r="I31" s="25">
        <v>57.247999999999998</v>
      </c>
      <c r="J31" s="17">
        <v>350</v>
      </c>
      <c r="K31" s="37">
        <v>1.83202</v>
      </c>
      <c r="L31" s="6"/>
      <c r="O31">
        <v>57.207900000000002</v>
      </c>
      <c r="P31">
        <v>317</v>
      </c>
      <c r="Q31">
        <v>1.8315300000000001</v>
      </c>
    </row>
    <row r="32" spans="1:17" x14ac:dyDescent="0.15">
      <c r="F32" s="2">
        <v>80</v>
      </c>
      <c r="G32" s="2">
        <f t="shared" si="1"/>
        <v>102.4</v>
      </c>
      <c r="H32" s="2">
        <v>8</v>
      </c>
      <c r="I32" s="25">
        <v>57.247999999999998</v>
      </c>
      <c r="J32" s="17">
        <v>400</v>
      </c>
      <c r="K32" s="35">
        <v>1.8317099999999999</v>
      </c>
      <c r="L32" s="6"/>
      <c r="O32">
        <v>57.229900000000001</v>
      </c>
      <c r="P32">
        <v>318</v>
      </c>
      <c r="Q32">
        <v>1.8317000000000001</v>
      </c>
    </row>
    <row r="33" spans="1:17" x14ac:dyDescent="0.15">
      <c r="F33" s="2">
        <v>90</v>
      </c>
      <c r="G33" s="2">
        <f t="shared" si="1"/>
        <v>115.2</v>
      </c>
      <c r="H33" s="2">
        <v>9</v>
      </c>
      <c r="I33" s="33">
        <v>57.297899999999998</v>
      </c>
      <c r="J33" s="17">
        <v>450</v>
      </c>
      <c r="K33" s="35">
        <v>1.82934</v>
      </c>
      <c r="L33" s="6"/>
      <c r="M33" s="2" t="s">
        <v>38</v>
      </c>
      <c r="N33" s="13"/>
      <c r="O33">
        <v>57.18</v>
      </c>
      <c r="P33">
        <v>319</v>
      </c>
      <c r="Q33">
        <v>1.8338300000000001</v>
      </c>
    </row>
    <row r="34" spans="1:17" x14ac:dyDescent="0.15">
      <c r="A34" t="s">
        <v>13</v>
      </c>
      <c r="B34" t="s">
        <v>14</v>
      </c>
      <c r="C34" s="8">
        <v>100000</v>
      </c>
      <c r="F34" s="4">
        <v>100</v>
      </c>
      <c r="G34" s="4">
        <f t="shared" si="1"/>
        <v>128</v>
      </c>
      <c r="H34" s="4">
        <v>10</v>
      </c>
      <c r="I34" s="25">
        <v>57.291899999999998</v>
      </c>
      <c r="J34" s="2">
        <v>500</v>
      </c>
      <c r="K34" s="35">
        <v>1.829</v>
      </c>
      <c r="L34" s="6"/>
      <c r="O34">
        <v>57.231999999999999</v>
      </c>
      <c r="P34">
        <v>320</v>
      </c>
      <c r="Q34">
        <v>1.83328</v>
      </c>
    </row>
    <row r="35" spans="1:17" x14ac:dyDescent="0.15">
      <c r="C35" s="8"/>
      <c r="F35" s="4">
        <v>110</v>
      </c>
      <c r="G35" s="4">
        <f t="shared" si="1"/>
        <v>140.80000000000001</v>
      </c>
      <c r="H35" s="4">
        <v>11</v>
      </c>
      <c r="I35" s="25">
        <v>57.297899999999998</v>
      </c>
      <c r="J35" s="2">
        <v>550</v>
      </c>
      <c r="K35" s="36">
        <v>1.82914</v>
      </c>
      <c r="L35" s="6"/>
    </row>
    <row r="36" spans="1:17" x14ac:dyDescent="0.15">
      <c r="C36" s="8"/>
      <c r="F36" s="4">
        <v>120</v>
      </c>
      <c r="G36" s="4">
        <f t="shared" si="1"/>
        <v>153.6</v>
      </c>
      <c r="H36" s="4">
        <v>12</v>
      </c>
      <c r="I36" s="25">
        <v>57.283900000000003</v>
      </c>
      <c r="J36" s="2">
        <v>600</v>
      </c>
      <c r="K36" s="36">
        <v>1.8291200000000001</v>
      </c>
      <c r="L36" s="6"/>
    </row>
    <row r="37" spans="1:17" x14ac:dyDescent="0.15">
      <c r="C37" s="8"/>
      <c r="F37" s="4">
        <v>130</v>
      </c>
      <c r="G37" s="4">
        <f t="shared" si="1"/>
        <v>166.4</v>
      </c>
      <c r="H37" s="4">
        <v>13</v>
      </c>
      <c r="I37" s="25">
        <v>57.279899999999998</v>
      </c>
      <c r="J37" s="2">
        <v>650</v>
      </c>
      <c r="K37" s="36">
        <v>1.82911</v>
      </c>
      <c r="L37" s="21"/>
    </row>
    <row r="38" spans="1:17" x14ac:dyDescent="0.15">
      <c r="C38" s="8"/>
      <c r="F38" s="4">
        <v>140</v>
      </c>
      <c r="G38" s="4">
        <f t="shared" si="1"/>
        <v>179.20000000000002</v>
      </c>
      <c r="H38" s="4">
        <v>14</v>
      </c>
      <c r="I38" s="25"/>
      <c r="J38" s="2">
        <v>700</v>
      </c>
      <c r="K38" s="24"/>
      <c r="L38" s="21"/>
    </row>
    <row r="39" spans="1:17" x14ac:dyDescent="0.15">
      <c r="C39" s="8"/>
      <c r="F39" s="19"/>
      <c r="G39" s="19"/>
      <c r="H39" s="19"/>
      <c r="I39" s="22"/>
      <c r="J39" s="13"/>
      <c r="K39" s="23"/>
      <c r="L39" s="21"/>
    </row>
    <row r="40" spans="1:17" x14ac:dyDescent="0.15">
      <c r="C40" s="8"/>
      <c r="F40" s="19"/>
      <c r="G40" s="19"/>
      <c r="H40" s="19"/>
      <c r="I40" s="22"/>
      <c r="J40" s="13"/>
      <c r="K40" s="23"/>
      <c r="L40" s="21"/>
    </row>
    <row r="41" spans="1:17" x14ac:dyDescent="0.15">
      <c r="C41" s="8"/>
      <c r="F41" s="19"/>
      <c r="G41" s="19"/>
      <c r="H41" s="19"/>
      <c r="I41" s="22"/>
      <c r="J41" s="13"/>
      <c r="K41" s="23"/>
      <c r="L41" s="21"/>
    </row>
    <row r="42" spans="1:17" x14ac:dyDescent="0.15">
      <c r="C42" s="8"/>
      <c r="F42" s="19"/>
      <c r="G42" s="19"/>
      <c r="H42" s="19"/>
      <c r="I42" s="20"/>
      <c r="J42" s="13"/>
      <c r="K42" s="13"/>
      <c r="L42" s="21"/>
    </row>
    <row r="43" spans="1:17" x14ac:dyDescent="0.15">
      <c r="C43" s="8"/>
      <c r="F43" s="19"/>
      <c r="G43" s="19"/>
      <c r="H43" s="19"/>
      <c r="I43" s="20"/>
      <c r="J43" s="13"/>
      <c r="K43" s="13"/>
      <c r="L43" s="21"/>
    </row>
    <row r="44" spans="1:17" ht="38.25" customHeight="1" x14ac:dyDescent="0.15">
      <c r="A44" t="s">
        <v>15</v>
      </c>
      <c r="B44" s="8">
        <v>1280000</v>
      </c>
      <c r="C44" s="8">
        <f>C34*B44</f>
        <v>128000000000</v>
      </c>
      <c r="D44" t="s">
        <v>16</v>
      </c>
    </row>
    <row r="47" spans="1:17" x14ac:dyDescent="0.15">
      <c r="G47" t="s">
        <v>18</v>
      </c>
      <c r="H47" t="s">
        <v>17</v>
      </c>
      <c r="I47" t="s">
        <v>19</v>
      </c>
      <c r="J47" s="15" t="s">
        <v>21</v>
      </c>
    </row>
    <row r="48" spans="1:17" ht="27" x14ac:dyDescent="0.15">
      <c r="F48" s="9" t="s">
        <v>20</v>
      </c>
      <c r="G48" s="10">
        <v>0.36699999999999999</v>
      </c>
      <c r="H48" s="10">
        <v>0.154</v>
      </c>
      <c r="I48" s="10">
        <v>0.153</v>
      </c>
      <c r="J48" s="16">
        <f>1-G48</f>
        <v>0.63300000000000001</v>
      </c>
    </row>
    <row r="51" spans="2:3" x14ac:dyDescent="0.15">
      <c r="B51" s="11" t="s">
        <v>22</v>
      </c>
    </row>
    <row r="52" spans="2:3" x14ac:dyDescent="0.15">
      <c r="B52" s="11" t="s">
        <v>23</v>
      </c>
      <c r="C52" s="11" t="s">
        <v>24</v>
      </c>
    </row>
    <row r="53" spans="2:3" x14ac:dyDescent="0.15">
      <c r="B53" s="12">
        <v>0</v>
      </c>
      <c r="C53" s="12">
        <v>1E-3</v>
      </c>
    </row>
    <row r="54" spans="2:3" x14ac:dyDescent="0.15">
      <c r="B54">
        <v>1</v>
      </c>
    </row>
    <row r="55" spans="2:3" x14ac:dyDescent="0.15">
      <c r="B55">
        <v>2</v>
      </c>
    </row>
    <row r="56" spans="2:3" x14ac:dyDescent="0.15">
      <c r="B56">
        <v>3</v>
      </c>
    </row>
    <row r="57" spans="2:3" x14ac:dyDescent="0.15">
      <c r="B57">
        <v>4</v>
      </c>
    </row>
    <row r="58" spans="2:3" x14ac:dyDescent="0.15">
      <c r="B58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>
          <x14:colorSeries rgb="FF00B0F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accuracy!I25:I37</xm:f>
              <xm:sqref>I44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68"/>
  <sheetViews>
    <sheetView tabSelected="1" topLeftCell="A49" workbookViewId="0">
      <selection activeCell="B68" sqref="B68"/>
    </sheetView>
  </sheetViews>
  <sheetFormatPr defaultRowHeight="13.5" x14ac:dyDescent="0.15"/>
  <cols>
    <col min="5" max="5" width="17.375" customWidth="1"/>
    <col min="6" max="6" width="16.375" customWidth="1"/>
    <col min="7" max="7" width="13" customWidth="1"/>
    <col min="8" max="8" width="3.375" customWidth="1"/>
    <col min="9" max="9" width="2.875" customWidth="1"/>
    <col min="10" max="10" width="17.375" customWidth="1"/>
    <col min="11" max="11" width="14.375" customWidth="1"/>
    <col min="14" max="14" width="17.625" customWidth="1"/>
    <col min="15" max="15" width="14.75" customWidth="1"/>
    <col min="18" max="18" width="17.75" customWidth="1"/>
    <col min="19" max="19" width="15.125" customWidth="1"/>
    <col min="22" max="22" width="19.625" customWidth="1"/>
    <col min="23" max="23" width="12.5" customWidth="1"/>
  </cols>
  <sheetData>
    <row r="2" spans="2:7" x14ac:dyDescent="0.15">
      <c r="B2" s="3" t="s">
        <v>10</v>
      </c>
      <c r="C2" s="3" t="s">
        <v>12</v>
      </c>
      <c r="D2" s="3" t="s">
        <v>49</v>
      </c>
      <c r="E2" s="3" t="s">
        <v>34</v>
      </c>
      <c r="F2" s="5" t="s">
        <v>23</v>
      </c>
      <c r="G2" s="5" t="s">
        <v>33</v>
      </c>
    </row>
    <row r="3" spans="2:7" x14ac:dyDescent="0.15">
      <c r="B3" s="3">
        <v>0</v>
      </c>
      <c r="C3" s="3"/>
      <c r="D3" s="3"/>
      <c r="E3" s="3">
        <v>1E-3</v>
      </c>
      <c r="F3" s="5"/>
      <c r="G3" s="5">
        <v>7.1332199999999997</v>
      </c>
    </row>
    <row r="4" spans="2:7" x14ac:dyDescent="0.15">
      <c r="B4" s="2">
        <v>0.2</v>
      </c>
      <c r="C4" s="2">
        <f>B4*1.28</f>
        <v>0.25600000000000001</v>
      </c>
      <c r="D4" s="2">
        <f t="shared" ref="D4:D13" si="0">B4*1.5</f>
        <v>0.30000000000000004</v>
      </c>
      <c r="E4" s="38">
        <v>1.64E-3</v>
      </c>
      <c r="F4" s="17">
        <f>B4*5</f>
        <v>1</v>
      </c>
      <c r="G4" s="2">
        <v>6.80091</v>
      </c>
    </row>
    <row r="5" spans="2:7" x14ac:dyDescent="0.15">
      <c r="B5" s="2">
        <v>0.4</v>
      </c>
      <c r="C5" s="2">
        <f>B5*1.28</f>
        <v>0.51200000000000001</v>
      </c>
      <c r="D5" s="2">
        <f t="shared" si="0"/>
        <v>0.60000000000000009</v>
      </c>
      <c r="E5" s="38">
        <v>6.4200000000000004E-3</v>
      </c>
      <c r="F5" s="17">
        <f t="shared" ref="F5:F14" si="1">B5*5</f>
        <v>2</v>
      </c>
      <c r="G5" s="2">
        <v>6.4389399999999997</v>
      </c>
    </row>
    <row r="6" spans="2:7" x14ac:dyDescent="0.15">
      <c r="B6" s="2">
        <v>0.6</v>
      </c>
      <c r="C6" s="2">
        <f t="shared" ref="C6" si="2">B6*1.28</f>
        <v>0.76800000000000002</v>
      </c>
      <c r="D6" s="2">
        <f t="shared" ref="D6" si="3">B6*1.5</f>
        <v>0.89999999999999991</v>
      </c>
      <c r="E6" s="38">
        <v>3.0080200000000001E-2</v>
      </c>
      <c r="F6" s="17">
        <f t="shared" ref="F6" si="4">B6*5</f>
        <v>3</v>
      </c>
      <c r="G6" s="36">
        <v>5.7392000000000003</v>
      </c>
    </row>
    <row r="7" spans="2:7" x14ac:dyDescent="0.15">
      <c r="B7" s="2">
        <v>0.8</v>
      </c>
      <c r="C7" s="2">
        <f t="shared" ref="C7:C14" si="5">B7*1.28</f>
        <v>1.024</v>
      </c>
      <c r="D7" s="2">
        <f t="shared" si="0"/>
        <v>1.2000000000000002</v>
      </c>
      <c r="E7" s="38">
        <v>7.7240199999999995E-2</v>
      </c>
      <c r="F7" s="17">
        <f t="shared" si="1"/>
        <v>4</v>
      </c>
      <c r="G7" s="36">
        <v>5.0712000000000002</v>
      </c>
    </row>
    <row r="8" spans="2:7" x14ac:dyDescent="0.15">
      <c r="B8" s="2">
        <v>1</v>
      </c>
      <c r="C8" s="2">
        <f t="shared" si="5"/>
        <v>1.28</v>
      </c>
      <c r="D8" s="2">
        <f t="shared" si="0"/>
        <v>1.5</v>
      </c>
      <c r="E8" s="39">
        <v>0.11426</v>
      </c>
      <c r="F8" s="40">
        <f t="shared" si="1"/>
        <v>5</v>
      </c>
      <c r="G8" s="36">
        <v>4.7115099999999996</v>
      </c>
    </row>
    <row r="9" spans="2:7" x14ac:dyDescent="0.15">
      <c r="B9" s="2">
        <v>1.2</v>
      </c>
      <c r="C9" s="2">
        <f t="shared" ref="C9" si="6">B9*1.28</f>
        <v>1.536</v>
      </c>
      <c r="D9" s="2">
        <f t="shared" ref="D9" si="7">B9*1.5</f>
        <v>1.7999999999999998</v>
      </c>
      <c r="E9" s="38">
        <v>0.15210000000000001</v>
      </c>
      <c r="F9" s="17">
        <f t="shared" ref="F9" si="8">B9*5</f>
        <v>6</v>
      </c>
      <c r="G9" s="36">
        <v>4.3636299999999997</v>
      </c>
    </row>
    <row r="10" spans="2:7" x14ac:dyDescent="0.15">
      <c r="B10" s="2">
        <v>1.4</v>
      </c>
      <c r="C10" s="2">
        <f t="shared" ref="C10" si="9">B10*1.28</f>
        <v>1.7919999999999998</v>
      </c>
      <c r="D10" s="2">
        <f t="shared" ref="D10" si="10">B10*1.5</f>
        <v>2.0999999999999996</v>
      </c>
      <c r="E10" s="38">
        <v>0.1666</v>
      </c>
      <c r="F10" s="17">
        <f t="shared" ref="F10" si="11">B10*5</f>
        <v>7</v>
      </c>
      <c r="G10" s="36">
        <v>4.2580099999999996</v>
      </c>
    </row>
    <row r="11" spans="2:7" x14ac:dyDescent="0.15">
      <c r="B11" s="2">
        <v>1.6</v>
      </c>
      <c r="C11" s="2">
        <f t="shared" si="5"/>
        <v>2.048</v>
      </c>
      <c r="D11" s="2">
        <f t="shared" si="0"/>
        <v>2.4000000000000004</v>
      </c>
      <c r="E11" s="38">
        <v>0.19646</v>
      </c>
      <c r="F11" s="17">
        <f t="shared" si="1"/>
        <v>8</v>
      </c>
      <c r="G11" s="2">
        <v>4.0330000000000004</v>
      </c>
    </row>
    <row r="12" spans="2:7" x14ac:dyDescent="0.15">
      <c r="B12" s="2">
        <v>1.8</v>
      </c>
      <c r="C12" s="2">
        <f t="shared" ref="C12" si="12">B12*1.28</f>
        <v>2.3040000000000003</v>
      </c>
      <c r="D12" s="2">
        <f t="shared" ref="D12" si="13">B12*1.5</f>
        <v>2.7</v>
      </c>
      <c r="E12" s="38">
        <v>0.22054000000000001</v>
      </c>
      <c r="F12" s="17">
        <f t="shared" ref="F12" si="14">B12*5</f>
        <v>9</v>
      </c>
      <c r="G12" s="2">
        <v>3.8571900000000001</v>
      </c>
    </row>
    <row r="13" spans="2:7" x14ac:dyDescent="0.15">
      <c r="B13" s="2">
        <v>2</v>
      </c>
      <c r="C13" s="2">
        <f t="shared" si="5"/>
        <v>2.56</v>
      </c>
      <c r="D13" s="2">
        <f t="shared" si="0"/>
        <v>3</v>
      </c>
      <c r="E13" s="39">
        <v>0.23572000000000001</v>
      </c>
      <c r="F13" s="40">
        <f t="shared" si="1"/>
        <v>10</v>
      </c>
      <c r="G13" s="36">
        <v>3.7440799999999999</v>
      </c>
    </row>
    <row r="14" spans="2:7" x14ac:dyDescent="0.15">
      <c r="B14" s="2">
        <v>2.2000000000000002</v>
      </c>
      <c r="C14" s="2">
        <f t="shared" si="5"/>
        <v>2.8160000000000003</v>
      </c>
      <c r="D14" s="2">
        <f>B14*1.5</f>
        <v>3.3000000000000003</v>
      </c>
      <c r="E14" s="38">
        <v>0.25272</v>
      </c>
      <c r="F14" s="17">
        <f t="shared" si="1"/>
        <v>11</v>
      </c>
      <c r="G14" s="2">
        <v>3.6246399999999999</v>
      </c>
    </row>
    <row r="15" spans="2:7" x14ac:dyDescent="0.15">
      <c r="B15" s="2">
        <v>2.4</v>
      </c>
      <c r="C15" s="2">
        <f t="shared" ref="C15" si="15">B15*1.28</f>
        <v>3.0720000000000001</v>
      </c>
      <c r="D15" s="2">
        <f>B15*1.5</f>
        <v>3.5999999999999996</v>
      </c>
      <c r="E15" s="38">
        <v>0.25553999999999999</v>
      </c>
      <c r="F15" s="17">
        <f t="shared" ref="F15" si="16">B15*5</f>
        <v>12</v>
      </c>
      <c r="G15" s="2">
        <v>3.6060400000000001</v>
      </c>
    </row>
    <row r="16" spans="2:7" x14ac:dyDescent="0.15">
      <c r="B16" s="13"/>
      <c r="C16" s="13"/>
      <c r="D16" s="13"/>
      <c r="E16" s="41"/>
      <c r="F16" s="42"/>
      <c r="G16" s="13"/>
    </row>
    <row r="17" spans="2:7" ht="72.75" customHeight="1" x14ac:dyDescent="0.15">
      <c r="B17" s="13"/>
      <c r="C17" s="13"/>
      <c r="D17" s="13"/>
      <c r="F17" s="42"/>
    </row>
    <row r="19" spans="2:7" x14ac:dyDescent="0.15">
      <c r="B19" s="3" t="s">
        <v>10</v>
      </c>
      <c r="C19" s="3" t="s">
        <v>12</v>
      </c>
      <c r="D19" s="3" t="s">
        <v>49</v>
      </c>
      <c r="E19" s="3" t="s">
        <v>34</v>
      </c>
      <c r="F19" s="5" t="s">
        <v>23</v>
      </c>
      <c r="G19" s="5" t="s">
        <v>33</v>
      </c>
    </row>
    <row r="20" spans="2:7" x14ac:dyDescent="0.15">
      <c r="B20" s="3">
        <v>0</v>
      </c>
      <c r="C20" s="3"/>
      <c r="D20" s="3"/>
      <c r="E20" s="3">
        <v>1E-3</v>
      </c>
      <c r="F20" s="5"/>
      <c r="G20" s="5">
        <v>7.1332199999999997</v>
      </c>
    </row>
    <row r="21" spans="2:7" x14ac:dyDescent="0.15">
      <c r="B21" s="2">
        <v>3</v>
      </c>
      <c r="C21" s="2">
        <f t="shared" ref="C21:C28" si="17">B21*1.28</f>
        <v>3.84</v>
      </c>
      <c r="D21" s="2">
        <f t="shared" ref="D21:D26" si="18">B21*1.5</f>
        <v>4.5</v>
      </c>
      <c r="E21" s="43">
        <v>0.28910000000000002</v>
      </c>
      <c r="F21" s="44">
        <f t="shared" ref="F21:F28" si="19">B21*5</f>
        <v>15</v>
      </c>
      <c r="G21" s="36">
        <v>3.40042</v>
      </c>
    </row>
    <row r="22" spans="2:7" x14ac:dyDescent="0.15">
      <c r="B22" s="2">
        <v>4</v>
      </c>
      <c r="C22" s="2">
        <f t="shared" si="17"/>
        <v>5.12</v>
      </c>
      <c r="D22" s="2">
        <f t="shared" si="18"/>
        <v>6</v>
      </c>
      <c r="E22" s="38">
        <v>0.31491999999999998</v>
      </c>
      <c r="F22" s="17">
        <f t="shared" si="19"/>
        <v>20</v>
      </c>
      <c r="G22" s="36">
        <v>3.2487200000000001</v>
      </c>
    </row>
    <row r="23" spans="2:7" x14ac:dyDescent="0.15">
      <c r="B23" s="2">
        <v>5</v>
      </c>
      <c r="C23" s="2">
        <f t="shared" si="17"/>
        <v>6.4</v>
      </c>
      <c r="D23" s="2">
        <f t="shared" si="18"/>
        <v>7.5</v>
      </c>
      <c r="E23" s="38">
        <v>0.33304</v>
      </c>
      <c r="F23" s="17">
        <f t="shared" si="19"/>
        <v>25</v>
      </c>
      <c r="G23" s="36">
        <v>3.1263200000000002</v>
      </c>
    </row>
    <row r="24" spans="2:7" x14ac:dyDescent="0.15">
      <c r="B24" s="2">
        <v>6</v>
      </c>
      <c r="C24" s="2">
        <f t="shared" si="17"/>
        <v>7.68</v>
      </c>
      <c r="D24" s="2">
        <f t="shared" si="18"/>
        <v>9</v>
      </c>
      <c r="E24" s="38">
        <v>0.34692000000000001</v>
      </c>
      <c r="F24" s="17">
        <f t="shared" si="19"/>
        <v>30</v>
      </c>
      <c r="G24" s="2">
        <v>3.0444200000000001</v>
      </c>
    </row>
    <row r="25" spans="2:7" x14ac:dyDescent="0.15">
      <c r="B25" s="2">
        <v>7</v>
      </c>
      <c r="C25" s="2">
        <f t="shared" si="17"/>
        <v>8.9600000000000009</v>
      </c>
      <c r="D25" s="2">
        <f t="shared" si="18"/>
        <v>10.5</v>
      </c>
      <c r="E25" s="38">
        <v>0.36627999999999999</v>
      </c>
      <c r="F25" s="17">
        <f t="shared" si="19"/>
        <v>35</v>
      </c>
      <c r="G25" s="2">
        <v>2.94719</v>
      </c>
    </row>
    <row r="26" spans="2:7" x14ac:dyDescent="0.15">
      <c r="B26" s="2">
        <v>8</v>
      </c>
      <c r="C26" s="2">
        <f t="shared" si="17"/>
        <v>10.24</v>
      </c>
      <c r="D26" s="2">
        <f t="shared" si="18"/>
        <v>12</v>
      </c>
      <c r="E26" s="43">
        <v>0.36965900000000002</v>
      </c>
      <c r="F26" s="44">
        <f t="shared" si="19"/>
        <v>40</v>
      </c>
      <c r="G26" s="36">
        <v>2.9164500000000002</v>
      </c>
    </row>
    <row r="27" spans="2:7" x14ac:dyDescent="0.15">
      <c r="B27" s="2">
        <v>9</v>
      </c>
      <c r="C27" s="2">
        <f t="shared" si="17"/>
        <v>11.52</v>
      </c>
      <c r="D27" s="2">
        <f>B27*1.5</f>
        <v>13.5</v>
      </c>
      <c r="E27" s="38">
        <v>0.38034000000000001</v>
      </c>
      <c r="F27" s="17">
        <f t="shared" si="19"/>
        <v>45</v>
      </c>
      <c r="G27" s="2">
        <v>2.8526500000000001</v>
      </c>
    </row>
    <row r="28" spans="2:7" x14ac:dyDescent="0.15">
      <c r="B28" s="2">
        <v>10</v>
      </c>
      <c r="C28" s="2">
        <f t="shared" si="17"/>
        <v>12.8</v>
      </c>
      <c r="D28" s="2">
        <f>B28*1.5</f>
        <v>15</v>
      </c>
      <c r="E28" s="47">
        <v>0.37699899999999997</v>
      </c>
      <c r="F28" s="17">
        <f t="shared" si="19"/>
        <v>50</v>
      </c>
      <c r="G28" s="2">
        <v>2.8737200000000001</v>
      </c>
    </row>
    <row r="30" spans="2:7" x14ac:dyDescent="0.15">
      <c r="B30" s="13"/>
      <c r="C30" s="13"/>
      <c r="D30" s="13"/>
      <c r="E30" s="41"/>
      <c r="F30" s="42"/>
      <c r="G30" s="13"/>
    </row>
    <row r="31" spans="2:7" ht="66" customHeight="1" x14ac:dyDescent="0.15">
      <c r="B31" s="13"/>
      <c r="C31" s="13"/>
      <c r="D31" s="13"/>
      <c r="E31" s="41"/>
      <c r="F31" s="42"/>
      <c r="G31" s="13"/>
    </row>
    <row r="32" spans="2:7" x14ac:dyDescent="0.15">
      <c r="G32" s="13"/>
    </row>
    <row r="33" spans="2:12" x14ac:dyDescent="0.15">
      <c r="B33" s="3" t="s">
        <v>10</v>
      </c>
      <c r="C33" s="3" t="s">
        <v>12</v>
      </c>
      <c r="D33" s="3" t="s">
        <v>49</v>
      </c>
      <c r="E33" s="3" t="s">
        <v>34</v>
      </c>
      <c r="F33" s="5" t="s">
        <v>23</v>
      </c>
      <c r="G33" s="5" t="s">
        <v>33</v>
      </c>
    </row>
    <row r="34" spans="2:12" x14ac:dyDescent="0.15">
      <c r="B34" s="3">
        <v>0</v>
      </c>
      <c r="C34" s="3"/>
      <c r="D34" s="3"/>
      <c r="E34" s="3">
        <v>1E-3</v>
      </c>
      <c r="F34" s="5"/>
      <c r="G34" s="5">
        <v>7.1332199999999997</v>
      </c>
      <c r="J34" s="45"/>
      <c r="K34" s="46"/>
      <c r="L34" s="46"/>
    </row>
    <row r="35" spans="2:12" x14ac:dyDescent="0.15">
      <c r="B35" s="2">
        <v>12</v>
      </c>
      <c r="C35" s="2">
        <f t="shared" ref="C35:C39" si="20">B35*1.28</f>
        <v>15.36</v>
      </c>
      <c r="D35" s="2">
        <f t="shared" ref="D35:D38" si="21">B35*1.5</f>
        <v>18</v>
      </c>
      <c r="E35" s="43">
        <v>0.38444</v>
      </c>
      <c r="F35" s="17">
        <f t="shared" ref="F35:F39" si="22">B35*5</f>
        <v>60</v>
      </c>
      <c r="G35" s="36">
        <v>2.8464100000000001</v>
      </c>
    </row>
    <row r="36" spans="2:12" x14ac:dyDescent="0.15">
      <c r="B36" s="2">
        <v>14</v>
      </c>
      <c r="C36" s="2">
        <f t="shared" si="20"/>
        <v>17.920000000000002</v>
      </c>
      <c r="D36" s="2">
        <f t="shared" si="21"/>
        <v>21</v>
      </c>
      <c r="E36" s="43">
        <v>0.39135999999999999</v>
      </c>
      <c r="F36" s="17">
        <f t="shared" si="22"/>
        <v>70</v>
      </c>
      <c r="G36" s="36">
        <v>2.78389</v>
      </c>
    </row>
    <row r="37" spans="2:12" x14ac:dyDescent="0.15">
      <c r="B37" s="2">
        <v>16</v>
      </c>
      <c r="C37" s="2">
        <f t="shared" si="20"/>
        <v>20.48</v>
      </c>
      <c r="D37" s="2">
        <f t="shared" si="21"/>
        <v>24</v>
      </c>
      <c r="E37" s="43">
        <v>0.39150000000000001</v>
      </c>
      <c r="F37" s="17">
        <f t="shared" si="22"/>
        <v>80</v>
      </c>
      <c r="G37" s="36">
        <v>2.8027299999999999</v>
      </c>
      <c r="J37" s="32"/>
    </row>
    <row r="38" spans="2:12" x14ac:dyDescent="0.15">
      <c r="B38" s="2">
        <v>18</v>
      </c>
      <c r="C38" s="2">
        <f t="shared" si="20"/>
        <v>23.04</v>
      </c>
      <c r="D38" s="2">
        <f t="shared" si="21"/>
        <v>27</v>
      </c>
      <c r="E38" s="43">
        <v>0.40604000000000001</v>
      </c>
      <c r="F38" s="44">
        <f t="shared" si="22"/>
        <v>90</v>
      </c>
      <c r="G38" s="36">
        <v>2.6981299999999999</v>
      </c>
    </row>
    <row r="39" spans="2:12" x14ac:dyDescent="0.15">
      <c r="B39" s="50">
        <v>20</v>
      </c>
      <c r="C39" s="2">
        <f t="shared" si="20"/>
        <v>25.6</v>
      </c>
      <c r="D39" s="2">
        <f>B39*1.5</f>
        <v>30</v>
      </c>
      <c r="E39" s="47">
        <v>0.39848</v>
      </c>
      <c r="F39" s="17">
        <f t="shared" si="22"/>
        <v>100</v>
      </c>
      <c r="G39" s="36">
        <v>2.7401399999999998</v>
      </c>
    </row>
    <row r="40" spans="2:12" x14ac:dyDescent="0.15">
      <c r="B40" s="49">
        <v>22</v>
      </c>
      <c r="C40" s="2">
        <f t="shared" ref="C40:C49" si="23">B40*1.28</f>
        <v>28.16</v>
      </c>
      <c r="D40" s="2">
        <f t="shared" ref="D40:D43" si="24">B40*1.5</f>
        <v>33</v>
      </c>
      <c r="E40" s="48">
        <v>0.50473999999999997</v>
      </c>
      <c r="F40" s="17">
        <f t="shared" ref="F40:F49" si="25">B40*5</f>
        <v>110</v>
      </c>
      <c r="G40" s="36">
        <v>2.1722299999999999</v>
      </c>
    </row>
    <row r="41" spans="2:12" x14ac:dyDescent="0.15">
      <c r="B41" s="2">
        <v>24</v>
      </c>
      <c r="C41" s="2">
        <f t="shared" si="23"/>
        <v>30.72</v>
      </c>
      <c r="D41" s="2">
        <f t="shared" si="24"/>
        <v>36</v>
      </c>
      <c r="E41" s="43">
        <v>0.51851999999999998</v>
      </c>
      <c r="F41" s="17">
        <f t="shared" si="25"/>
        <v>120</v>
      </c>
      <c r="G41" s="36">
        <v>2.0891799999999998</v>
      </c>
    </row>
    <row r="42" spans="2:12" x14ac:dyDescent="0.15">
      <c r="B42" s="2">
        <v>26</v>
      </c>
      <c r="C42" s="2">
        <f t="shared" si="23"/>
        <v>33.28</v>
      </c>
      <c r="D42" s="2">
        <f t="shared" si="24"/>
        <v>39</v>
      </c>
      <c r="E42" s="43">
        <v>0.52849999999999997</v>
      </c>
      <c r="F42" s="17">
        <f t="shared" si="25"/>
        <v>130</v>
      </c>
      <c r="G42" s="36">
        <v>2.0419299999999998</v>
      </c>
      <c r="J42" s="32"/>
    </row>
    <row r="43" spans="2:12" x14ac:dyDescent="0.15">
      <c r="B43" s="2">
        <v>28</v>
      </c>
      <c r="C43" s="2">
        <f t="shared" si="23"/>
        <v>35.840000000000003</v>
      </c>
      <c r="D43" s="2">
        <f t="shared" si="24"/>
        <v>42</v>
      </c>
      <c r="E43" s="43">
        <v>0.53700000000000003</v>
      </c>
      <c r="F43" s="44">
        <f t="shared" si="25"/>
        <v>140</v>
      </c>
      <c r="G43" s="36">
        <v>2.00434</v>
      </c>
    </row>
    <row r="44" spans="2:12" x14ac:dyDescent="0.15">
      <c r="B44" s="2">
        <v>30</v>
      </c>
      <c r="C44" s="2">
        <f t="shared" si="23"/>
        <v>38.4</v>
      </c>
      <c r="D44" s="2">
        <f>B44*1.5</f>
        <v>45</v>
      </c>
      <c r="E44" s="43">
        <v>0.54454000000000002</v>
      </c>
      <c r="F44" s="17">
        <f t="shared" si="25"/>
        <v>150</v>
      </c>
      <c r="G44" s="36">
        <v>1.96149</v>
      </c>
    </row>
    <row r="45" spans="2:12" x14ac:dyDescent="0.15">
      <c r="B45" s="2">
        <v>32</v>
      </c>
      <c r="C45" s="2">
        <f t="shared" si="23"/>
        <v>40.96</v>
      </c>
      <c r="D45" s="2">
        <f t="shared" ref="D45:D48" si="26">B45*1.5</f>
        <v>48</v>
      </c>
      <c r="E45" s="43">
        <v>0.54713999999999996</v>
      </c>
      <c r="F45" s="17">
        <f t="shared" si="25"/>
        <v>160</v>
      </c>
      <c r="G45" s="36">
        <v>1.9542299999999999</v>
      </c>
    </row>
    <row r="46" spans="2:12" x14ac:dyDescent="0.15">
      <c r="B46" s="2">
        <v>34</v>
      </c>
      <c r="C46" s="2">
        <f t="shared" si="23"/>
        <v>43.52</v>
      </c>
      <c r="D46" s="2">
        <f t="shared" si="26"/>
        <v>51</v>
      </c>
      <c r="E46" s="43">
        <v>0.54915999999999998</v>
      </c>
      <c r="F46" s="17">
        <f t="shared" si="25"/>
        <v>170</v>
      </c>
      <c r="G46" s="36">
        <v>1.93865</v>
      </c>
    </row>
    <row r="47" spans="2:12" x14ac:dyDescent="0.15">
      <c r="B47" s="2">
        <v>36</v>
      </c>
      <c r="C47" s="2">
        <f t="shared" si="23"/>
        <v>46.08</v>
      </c>
      <c r="D47" s="2">
        <f t="shared" si="26"/>
        <v>54</v>
      </c>
      <c r="E47" s="43">
        <v>0.54966000000000004</v>
      </c>
      <c r="F47" s="17">
        <f t="shared" si="25"/>
        <v>180</v>
      </c>
      <c r="G47" s="36">
        <v>1.9312</v>
      </c>
      <c r="J47" s="32"/>
    </row>
    <row r="48" spans="2:12" x14ac:dyDescent="0.15">
      <c r="B48" s="2">
        <v>38</v>
      </c>
      <c r="C48" s="2">
        <f t="shared" si="23"/>
        <v>48.64</v>
      </c>
      <c r="D48" s="2">
        <f t="shared" si="26"/>
        <v>57</v>
      </c>
      <c r="E48" s="43">
        <v>0.55083899999999997</v>
      </c>
      <c r="F48" s="44">
        <f t="shared" si="25"/>
        <v>190</v>
      </c>
      <c r="G48" s="36">
        <v>1.9343300000000001</v>
      </c>
    </row>
    <row r="49" spans="1:24" x14ac:dyDescent="0.15">
      <c r="B49" s="2">
        <v>40</v>
      </c>
      <c r="C49" s="2">
        <f t="shared" si="23"/>
        <v>51.2</v>
      </c>
      <c r="D49" s="2">
        <f>B49*1.5</f>
        <v>60</v>
      </c>
      <c r="E49" s="43">
        <v>0.56677999999999995</v>
      </c>
      <c r="F49" s="17">
        <f t="shared" si="25"/>
        <v>200</v>
      </c>
      <c r="G49" s="36">
        <v>1.86063</v>
      </c>
    </row>
    <row r="51" spans="1:24" ht="72.75" customHeight="1" x14ac:dyDescent="0.15">
      <c r="G51" s="13"/>
    </row>
    <row r="54" spans="1:24" x14ac:dyDescent="0.15">
      <c r="B54" s="3" t="s">
        <v>10</v>
      </c>
      <c r="C54" s="3" t="s">
        <v>12</v>
      </c>
      <c r="D54" s="3" t="s">
        <v>49</v>
      </c>
      <c r="E54" s="3" t="s">
        <v>34</v>
      </c>
      <c r="F54" s="5" t="s">
        <v>23</v>
      </c>
      <c r="G54" s="5" t="s">
        <v>33</v>
      </c>
    </row>
    <row r="55" spans="1:24" x14ac:dyDescent="0.15">
      <c r="B55" s="3">
        <v>0</v>
      </c>
      <c r="C55" s="3"/>
      <c r="D55" s="3"/>
      <c r="E55" s="3">
        <v>1E-3</v>
      </c>
      <c r="F55" s="5"/>
      <c r="G55" s="5">
        <v>7.1332199999999997</v>
      </c>
      <c r="J55" s="45"/>
      <c r="K55" s="46"/>
      <c r="L55" s="46"/>
    </row>
    <row r="56" spans="1:24" x14ac:dyDescent="0.15">
      <c r="B56" s="2">
        <v>50</v>
      </c>
      <c r="C56" s="2">
        <f t="shared" ref="C56:C63" si="27">B56*1.28</f>
        <v>64</v>
      </c>
      <c r="D56" s="2">
        <f t="shared" ref="D56:D59" si="28">B56*1.5</f>
        <v>75</v>
      </c>
      <c r="E56" s="43">
        <v>0.57091999999999998</v>
      </c>
      <c r="F56" s="17">
        <f t="shared" ref="F56:F63" si="29">B56*5</f>
        <v>250</v>
      </c>
      <c r="G56" s="36">
        <v>1.8409500000000001</v>
      </c>
      <c r="J56" s="3" t="s">
        <v>34</v>
      </c>
      <c r="K56" s="5" t="s">
        <v>23</v>
      </c>
      <c r="L56" s="5" t="s">
        <v>33</v>
      </c>
      <c r="N56" s="3" t="s">
        <v>50</v>
      </c>
      <c r="O56" s="5" t="s">
        <v>23</v>
      </c>
      <c r="P56" s="5" t="s">
        <v>33</v>
      </c>
      <c r="R56" s="3" t="s">
        <v>50</v>
      </c>
      <c r="S56" s="5" t="s">
        <v>23</v>
      </c>
      <c r="T56" s="5" t="s">
        <v>33</v>
      </c>
      <c r="V56" s="3" t="s">
        <v>34</v>
      </c>
      <c r="W56" s="5" t="s">
        <v>23</v>
      </c>
      <c r="X56" s="5" t="s">
        <v>33</v>
      </c>
    </row>
    <row r="57" spans="1:24" x14ac:dyDescent="0.15">
      <c r="B57" s="2">
        <v>60</v>
      </c>
      <c r="C57" s="2">
        <f t="shared" si="27"/>
        <v>76.8</v>
      </c>
      <c r="D57" s="2">
        <f t="shared" si="28"/>
        <v>90</v>
      </c>
      <c r="E57" s="43">
        <v>0.57269999999999999</v>
      </c>
      <c r="F57" s="17">
        <f t="shared" si="29"/>
        <v>300</v>
      </c>
      <c r="G57" s="36">
        <v>1.8336300000000001</v>
      </c>
      <c r="J57" s="43">
        <v>0.57269999999999999</v>
      </c>
      <c r="K57" s="6">
        <v>300</v>
      </c>
      <c r="L57" s="36">
        <v>1.8336300000000001</v>
      </c>
      <c r="N57" s="43">
        <v>0.56677999999999995</v>
      </c>
      <c r="O57" s="6">
        <v>210</v>
      </c>
      <c r="P57" s="36">
        <v>1.86063</v>
      </c>
      <c r="R57" s="43">
        <v>0.57416</v>
      </c>
      <c r="S57" s="6">
        <v>310</v>
      </c>
      <c r="T57" s="6">
        <v>1.82498</v>
      </c>
      <c r="V57" s="43">
        <v>0.57453900000000002</v>
      </c>
      <c r="W57" s="6">
        <v>410</v>
      </c>
      <c r="X57" s="6">
        <v>1.8196099999999999</v>
      </c>
    </row>
    <row r="58" spans="1:24" x14ac:dyDescent="0.15">
      <c r="B58" s="2">
        <v>70</v>
      </c>
      <c r="C58" s="2">
        <f t="shared" si="27"/>
        <v>89.600000000000009</v>
      </c>
      <c r="D58" s="2">
        <f t="shared" si="28"/>
        <v>105</v>
      </c>
      <c r="E58" s="43">
        <v>0.57416</v>
      </c>
      <c r="F58" s="17">
        <f t="shared" si="29"/>
        <v>350</v>
      </c>
      <c r="G58" s="36">
        <v>1.8224499999999999</v>
      </c>
      <c r="J58" s="39">
        <v>0.57416</v>
      </c>
      <c r="K58" s="54">
        <v>310</v>
      </c>
      <c r="L58" s="6">
        <v>1.82498</v>
      </c>
      <c r="N58" s="43">
        <v>0.56762000000000001</v>
      </c>
      <c r="O58" s="56">
        <v>220</v>
      </c>
      <c r="P58" s="6">
        <v>1.8556600000000001</v>
      </c>
      <c r="R58" s="43">
        <v>0.57379999999999998</v>
      </c>
      <c r="S58" s="56">
        <v>320</v>
      </c>
      <c r="T58" s="6">
        <v>1.82362</v>
      </c>
      <c r="V58" s="43">
        <v>0.57449899999999998</v>
      </c>
      <c r="W58" s="56">
        <v>420</v>
      </c>
      <c r="X58" s="6">
        <v>1.8196399999999999</v>
      </c>
    </row>
    <row r="59" spans="1:24" x14ac:dyDescent="0.15">
      <c r="B59" s="2">
        <v>80</v>
      </c>
      <c r="C59" s="2">
        <f t="shared" si="27"/>
        <v>102.4</v>
      </c>
      <c r="D59" s="2">
        <f t="shared" si="28"/>
        <v>120</v>
      </c>
      <c r="E59" s="43">
        <v>0.57433999999999996</v>
      </c>
      <c r="F59" s="44">
        <f t="shared" si="29"/>
        <v>400</v>
      </c>
      <c r="G59" s="36">
        <v>1.8207599999999999</v>
      </c>
      <c r="J59" s="39">
        <v>0.57441900000000001</v>
      </c>
      <c r="K59" s="54">
        <v>311</v>
      </c>
      <c r="L59" s="6">
        <v>1.82236</v>
      </c>
      <c r="N59" s="43">
        <v>0.56786000000000003</v>
      </c>
      <c r="O59" s="56">
        <v>230</v>
      </c>
      <c r="P59" s="6">
        <v>1.8530199999999999</v>
      </c>
      <c r="R59" s="43">
        <v>0.57447999999999999</v>
      </c>
      <c r="S59" s="56">
        <v>330</v>
      </c>
      <c r="T59" s="6">
        <v>1.8230200000000001</v>
      </c>
      <c r="V59" s="39">
        <v>0.57479899999999995</v>
      </c>
      <c r="W59" s="56">
        <v>430</v>
      </c>
      <c r="X59" s="6">
        <v>1.8195399999999999</v>
      </c>
    </row>
    <row r="60" spans="1:24" x14ac:dyDescent="0.15">
      <c r="B60" s="2">
        <v>90</v>
      </c>
      <c r="C60" s="2">
        <f t="shared" si="27"/>
        <v>115.2</v>
      </c>
      <c r="D60" s="2">
        <f>B60*1.5</f>
        <v>135</v>
      </c>
      <c r="E60" s="43">
        <v>0.57433999999999996</v>
      </c>
      <c r="F60" s="17">
        <f t="shared" si="29"/>
        <v>450</v>
      </c>
      <c r="G60" s="36">
        <v>1.8192200000000001</v>
      </c>
      <c r="J60" s="43">
        <v>0.57376000000000005</v>
      </c>
      <c r="K60" s="6">
        <v>312</v>
      </c>
      <c r="L60" s="6">
        <v>1.8215699999999999</v>
      </c>
      <c r="N60" s="43">
        <v>0.57376000000000005</v>
      </c>
      <c r="O60" s="6">
        <v>240</v>
      </c>
      <c r="P60" s="6">
        <v>1.8215699999999999</v>
      </c>
      <c r="R60" s="43">
        <v>0.57411900000000005</v>
      </c>
      <c r="S60" s="6">
        <v>340</v>
      </c>
      <c r="T60" s="6">
        <v>1.82202</v>
      </c>
      <c r="V60" s="43">
        <v>0.57459899999999997</v>
      </c>
      <c r="W60" s="6">
        <v>440</v>
      </c>
      <c r="X60" s="6">
        <v>1.8192200000000001</v>
      </c>
    </row>
    <row r="61" spans="1:24" x14ac:dyDescent="0.15">
      <c r="B61" s="2">
        <v>100</v>
      </c>
      <c r="C61" s="2">
        <f t="shared" si="27"/>
        <v>128</v>
      </c>
      <c r="D61" s="2">
        <f t="shared" ref="D61:D63" si="30">B61*1.5</f>
        <v>150</v>
      </c>
      <c r="E61" s="43">
        <v>0.574739</v>
      </c>
      <c r="F61" s="17">
        <f t="shared" si="29"/>
        <v>500</v>
      </c>
      <c r="G61" s="36">
        <v>1.8190200000000001</v>
      </c>
      <c r="J61" s="43">
        <v>0.57391999999999999</v>
      </c>
      <c r="K61" s="6">
        <v>313</v>
      </c>
      <c r="L61" s="6">
        <v>1.8218300000000001</v>
      </c>
      <c r="N61" s="39">
        <v>0.57091999999999998</v>
      </c>
      <c r="O61" s="6">
        <v>260</v>
      </c>
      <c r="P61" s="6">
        <v>1.8409500000000001</v>
      </c>
      <c r="R61" s="57">
        <v>0.57453900000000002</v>
      </c>
      <c r="S61" s="6">
        <v>360</v>
      </c>
      <c r="T61" s="6">
        <v>1.82256</v>
      </c>
      <c r="V61" s="43">
        <v>0.574519</v>
      </c>
      <c r="W61" s="6">
        <v>460</v>
      </c>
      <c r="X61" s="55">
        <v>1.8192999999999999</v>
      </c>
    </row>
    <row r="62" spans="1:24" x14ac:dyDescent="0.15">
      <c r="A62" t="s">
        <v>51</v>
      </c>
      <c r="B62" s="2">
        <v>110</v>
      </c>
      <c r="C62" s="2">
        <f t="shared" si="27"/>
        <v>140.80000000000001</v>
      </c>
      <c r="D62" s="2">
        <f t="shared" si="30"/>
        <v>165</v>
      </c>
      <c r="E62" s="43">
        <v>0.57416</v>
      </c>
      <c r="F62" s="17">
        <f t="shared" si="29"/>
        <v>550</v>
      </c>
      <c r="G62" s="36">
        <v>1.8224499999999999</v>
      </c>
      <c r="J62" s="43">
        <v>0.57430000000000003</v>
      </c>
      <c r="K62" s="6">
        <v>314</v>
      </c>
      <c r="L62" s="55">
        <v>1.8242</v>
      </c>
      <c r="N62" s="39">
        <v>0.569859</v>
      </c>
      <c r="O62" s="56">
        <v>270</v>
      </c>
      <c r="P62" s="55">
        <v>1.8410899999999999</v>
      </c>
      <c r="R62" s="43">
        <v>0.57430000000000003</v>
      </c>
      <c r="S62" s="56">
        <v>370</v>
      </c>
      <c r="T62" s="6">
        <v>1.8218300000000001</v>
      </c>
      <c r="V62" s="43">
        <v>0.57443900000000003</v>
      </c>
      <c r="W62" s="56">
        <v>470</v>
      </c>
      <c r="X62" s="6">
        <v>1.8191900000000001</v>
      </c>
    </row>
    <row r="63" spans="1:24" x14ac:dyDescent="0.15">
      <c r="B63" s="2">
        <v>120</v>
      </c>
      <c r="C63" s="2">
        <f t="shared" si="27"/>
        <v>153.6</v>
      </c>
      <c r="D63" s="2">
        <f t="shared" si="30"/>
        <v>180</v>
      </c>
      <c r="E63" s="43">
        <v>0.57416</v>
      </c>
      <c r="F63" s="17">
        <f t="shared" si="29"/>
        <v>600</v>
      </c>
      <c r="G63" s="36">
        <v>1.8224499999999999</v>
      </c>
      <c r="J63" s="43">
        <v>0.57398000000000005</v>
      </c>
      <c r="K63" s="6">
        <v>315</v>
      </c>
      <c r="L63" s="6">
        <v>1.8241499999999999</v>
      </c>
      <c r="N63" s="39">
        <v>0.57277900000000004</v>
      </c>
      <c r="O63" s="56">
        <v>280</v>
      </c>
      <c r="P63" s="6">
        <v>1.83405</v>
      </c>
      <c r="R63" s="43">
        <v>0.57407900000000001</v>
      </c>
      <c r="S63" s="56">
        <v>380</v>
      </c>
      <c r="T63" s="6">
        <v>1.8216699999999999</v>
      </c>
      <c r="U63" s="28"/>
      <c r="V63" s="43">
        <v>0.57461899999999999</v>
      </c>
      <c r="W63" s="56">
        <v>480</v>
      </c>
      <c r="X63" s="6">
        <v>1.8191600000000001</v>
      </c>
    </row>
    <row r="64" spans="1:24" x14ac:dyDescent="0.15">
      <c r="B64" s="13"/>
      <c r="C64" s="13"/>
      <c r="D64" s="13"/>
      <c r="E64" s="51"/>
      <c r="F64" s="52"/>
      <c r="G64" s="53"/>
      <c r="J64" s="51"/>
      <c r="K64" s="21"/>
      <c r="L64" s="21"/>
      <c r="N64" s="39">
        <v>0.57257899999999995</v>
      </c>
      <c r="O64" s="6">
        <v>290</v>
      </c>
      <c r="P64" s="6">
        <v>1.83188</v>
      </c>
      <c r="R64" s="39">
        <v>0.57494000000000001</v>
      </c>
      <c r="S64" s="6">
        <v>390</v>
      </c>
      <c r="T64" s="6">
        <v>1.8217699999999999</v>
      </c>
      <c r="V64" s="43">
        <v>0.57423900000000005</v>
      </c>
      <c r="W64" s="6">
        <v>490</v>
      </c>
      <c r="X64" s="55">
        <v>1.8191999999999999</v>
      </c>
    </row>
    <row r="65" spans="2:12" x14ac:dyDescent="0.15">
      <c r="B65" s="13"/>
      <c r="C65" s="13"/>
      <c r="D65" s="13"/>
      <c r="E65" s="51"/>
      <c r="F65" s="42"/>
      <c r="G65" s="53"/>
      <c r="J65" s="51"/>
      <c r="K65" s="21"/>
      <c r="L65" s="21"/>
    </row>
    <row r="66" spans="2:12" x14ac:dyDescent="0.15">
      <c r="B66" s="13"/>
      <c r="C66" s="13"/>
      <c r="D66" s="13"/>
      <c r="E66" s="51"/>
      <c r="F66" s="42"/>
      <c r="G66" s="53"/>
    </row>
    <row r="68" spans="2:12" ht="72.75" customHeight="1" x14ac:dyDescent="0.15">
      <c r="G68" s="13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first="1" last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accuracy2nd!E3:E15</xm:f>
              <xm:sqref>E17</xm:sqref>
            </x14:sparkline>
          </x14:sparklines>
        </x14:sparklineGroup>
        <x14:sparklineGroup displayEmptyCellsAs="gap" markers="1" low="1" first="1" last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FF0000"/>
          <x14:sparklines>
            <x14:sparkline>
              <xm:f>accuracy2nd!G3:G15</xm:f>
              <xm:sqref>G17</xm:sqref>
            </x14:sparkline>
          </x14:sparklines>
        </x14:sparklineGroup>
        <x14:sparklineGroup displayEmptyCellsAs="gap" markers="1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accuracy2nd!E20:E28</xm:f>
              <xm:sqref>E31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accuracy2nd!G20:G28</xm:f>
              <xm:sqref>G31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accuracy2nd!G34:G49</xm:f>
              <xm:sqref>G51</xm:sqref>
            </x14:sparkline>
          </x14:sparklines>
        </x14:sparklineGroup>
        <x14:sparklineGroup displayEmptyCellsAs="gap" markers="1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theme="4"/>
          <x14:sparklines>
            <x14:sparkline>
              <xm:f>accuracy2nd!E34:E49</xm:f>
              <xm:sqref>E51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accuracy2nd!G55:G66</xm:f>
              <xm:sqref>G68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accuracy2nd!E55:E66</xm:f>
              <xm:sqref>E68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3"/>
  <sheetViews>
    <sheetView topLeftCell="C1" workbookViewId="0">
      <selection activeCell="D21" sqref="C21:D21"/>
    </sheetView>
  </sheetViews>
  <sheetFormatPr defaultRowHeight="13.5" x14ac:dyDescent="0.15"/>
  <cols>
    <col min="1" max="1" width="4.5" customWidth="1"/>
    <col min="2" max="2" width="14.125" customWidth="1"/>
    <col min="3" max="3" width="11.5" customWidth="1"/>
    <col min="4" max="4" width="14.5" customWidth="1"/>
    <col min="5" max="5" width="23.875" customWidth="1"/>
    <col min="6" max="6" width="5.375" customWidth="1"/>
    <col min="7" max="7" width="11.75" customWidth="1"/>
    <col min="8" max="8" width="14" customWidth="1"/>
    <col min="9" max="10" width="9.875" customWidth="1"/>
    <col min="11" max="11" width="5.125" customWidth="1"/>
    <col min="12" max="12" width="7.625" customWidth="1"/>
    <col min="13" max="13" width="10.25" customWidth="1"/>
    <col min="14" max="14" width="14.5" customWidth="1"/>
    <col min="15" max="15" width="13.125" customWidth="1"/>
  </cols>
  <sheetData>
    <row r="4" spans="2:15" x14ac:dyDescent="0.15">
      <c r="N4" t="s">
        <v>37</v>
      </c>
      <c r="O4" t="s">
        <v>37</v>
      </c>
    </row>
    <row r="5" spans="2:15" x14ac:dyDescent="0.15">
      <c r="B5" t="s">
        <v>5</v>
      </c>
      <c r="H5" t="s">
        <v>27</v>
      </c>
      <c r="L5" t="s">
        <v>36</v>
      </c>
      <c r="M5" t="s">
        <v>44</v>
      </c>
      <c r="N5">
        <v>5120</v>
      </c>
      <c r="O5" s="28">
        <v>50000</v>
      </c>
    </row>
    <row r="6" spans="2:15" x14ac:dyDescent="0.15">
      <c r="B6" s="3" t="s">
        <v>3</v>
      </c>
      <c r="C6" s="3" t="s">
        <v>4</v>
      </c>
      <c r="D6" s="3" t="s">
        <v>26</v>
      </c>
      <c r="E6" s="5" t="s">
        <v>6</v>
      </c>
      <c r="G6" s="6"/>
      <c r="H6" s="5" t="s">
        <v>28</v>
      </c>
      <c r="I6" s="5" t="s">
        <v>40</v>
      </c>
      <c r="J6" s="5" t="s">
        <v>40</v>
      </c>
      <c r="L6" s="6"/>
      <c r="M6" s="5" t="s">
        <v>39</v>
      </c>
      <c r="N6" s="5" t="s">
        <v>41</v>
      </c>
      <c r="O6" s="5" t="s">
        <v>41</v>
      </c>
    </row>
    <row r="7" spans="2:15" x14ac:dyDescent="0.15">
      <c r="B7" s="2">
        <v>1</v>
      </c>
      <c r="C7" s="2">
        <f>B7*256</f>
        <v>256</v>
      </c>
      <c r="D7" s="2">
        <f>B7*1.8</f>
        <v>1.8</v>
      </c>
      <c r="E7" s="6"/>
      <c r="G7" s="6" t="s">
        <v>29</v>
      </c>
      <c r="H7" s="14">
        <f>M7/N5*1000</f>
        <v>6.8359375</v>
      </c>
      <c r="I7" s="14">
        <f>N7/N5*1000</f>
        <v>2.48046875</v>
      </c>
      <c r="J7" s="14">
        <f>O7/O5*1000</f>
        <v>2.48</v>
      </c>
      <c r="L7" s="6" t="s">
        <v>29</v>
      </c>
      <c r="M7" s="2">
        <v>35</v>
      </c>
      <c r="N7" s="2">
        <v>12.7</v>
      </c>
      <c r="O7" s="2">
        <v>124</v>
      </c>
    </row>
    <row r="8" spans="2:15" x14ac:dyDescent="0.15">
      <c r="B8" s="2">
        <v>20</v>
      </c>
      <c r="C8" s="2">
        <f t="shared" ref="C8:C12" si="0">B8*256</f>
        <v>5120</v>
      </c>
      <c r="D8" s="2">
        <f t="shared" ref="D8:D12" si="1">B8*1.8</f>
        <v>36</v>
      </c>
      <c r="E8" s="6"/>
      <c r="G8" s="6" t="s">
        <v>30</v>
      </c>
      <c r="H8" s="14">
        <f>M8/N5*1000</f>
        <v>3.90625</v>
      </c>
      <c r="I8" s="14">
        <f>N8/N5*1000</f>
        <v>1.03515625</v>
      </c>
      <c r="J8" s="14">
        <f>O8/O5*1000</f>
        <v>1.6</v>
      </c>
      <c r="L8" s="6" t="s">
        <v>30</v>
      </c>
      <c r="M8" s="2">
        <v>20</v>
      </c>
      <c r="N8" s="2">
        <v>5.3</v>
      </c>
      <c r="O8" s="2">
        <v>80</v>
      </c>
    </row>
    <row r="9" spans="2:15" x14ac:dyDescent="0.15">
      <c r="B9" s="2">
        <v>100</v>
      </c>
      <c r="C9" s="2">
        <f t="shared" si="0"/>
        <v>25600</v>
      </c>
      <c r="D9" s="2">
        <f t="shared" si="1"/>
        <v>180</v>
      </c>
      <c r="E9" s="6" t="s">
        <v>9</v>
      </c>
      <c r="G9" s="6" t="s">
        <v>31</v>
      </c>
      <c r="H9" s="27">
        <f>M9/N5*1000</f>
        <v>49.8046875</v>
      </c>
      <c r="I9" s="27">
        <f>N9/N5*1000</f>
        <v>21.875</v>
      </c>
      <c r="J9" s="27">
        <f>O9/O5*1000</f>
        <v>22.22</v>
      </c>
      <c r="L9" s="6" t="s">
        <v>31</v>
      </c>
      <c r="M9" s="2">
        <v>255</v>
      </c>
      <c r="N9" s="2">
        <v>112</v>
      </c>
      <c r="O9" s="2">
        <v>1111</v>
      </c>
    </row>
    <row r="10" spans="2:15" x14ac:dyDescent="0.15">
      <c r="B10" s="4">
        <v>5000</v>
      </c>
      <c r="C10" s="2">
        <f t="shared" si="0"/>
        <v>1280000</v>
      </c>
      <c r="D10" s="2">
        <f t="shared" si="1"/>
        <v>9000</v>
      </c>
      <c r="E10" s="6" t="s">
        <v>45</v>
      </c>
      <c r="G10" s="26" t="s">
        <v>42</v>
      </c>
      <c r="H10" s="14">
        <f>H9/H7</f>
        <v>7.2857142857142856</v>
      </c>
      <c r="I10" s="14">
        <f>I9/I7</f>
        <v>8.8188976377952759</v>
      </c>
      <c r="J10" s="14">
        <f>J9/J7</f>
        <v>8.9596774193548381</v>
      </c>
    </row>
    <row r="11" spans="2:15" x14ac:dyDescent="0.15">
      <c r="B11" s="4">
        <v>50000</v>
      </c>
      <c r="C11" s="2">
        <f t="shared" si="0"/>
        <v>12800000</v>
      </c>
      <c r="D11" s="2">
        <f t="shared" si="1"/>
        <v>90000</v>
      </c>
      <c r="E11" s="6" t="s">
        <v>7</v>
      </c>
      <c r="G11" s="26" t="s">
        <v>43</v>
      </c>
      <c r="H11" s="14">
        <f>H9/H8</f>
        <v>12.75</v>
      </c>
      <c r="I11" s="27">
        <f>I9/I8</f>
        <v>21.132075471698112</v>
      </c>
      <c r="J11" s="27">
        <f>J9/J8</f>
        <v>13.887499999999999</v>
      </c>
    </row>
    <row r="12" spans="2:15" ht="27" x14ac:dyDescent="0.15">
      <c r="B12" s="4">
        <v>500000</v>
      </c>
      <c r="C12" s="2">
        <f t="shared" si="0"/>
        <v>128000000</v>
      </c>
      <c r="D12" s="2">
        <f t="shared" si="1"/>
        <v>900000</v>
      </c>
      <c r="E12" s="7" t="s">
        <v>8</v>
      </c>
      <c r="H12" s="13"/>
      <c r="I12" s="13"/>
      <c r="J12" s="13"/>
    </row>
    <row r="17" spans="2:4" x14ac:dyDescent="0.15">
      <c r="C17" t="s">
        <v>46</v>
      </c>
      <c r="D17" t="s">
        <v>48</v>
      </c>
    </row>
    <row r="18" spans="2:4" x14ac:dyDescent="0.15">
      <c r="B18" s="6"/>
      <c r="C18" s="29" t="s">
        <v>28</v>
      </c>
      <c r="D18" s="5" t="s">
        <v>47</v>
      </c>
    </row>
    <row r="19" spans="2:4" x14ac:dyDescent="0.15">
      <c r="B19" s="31" t="s">
        <v>29</v>
      </c>
      <c r="C19" s="30">
        <v>34</v>
      </c>
      <c r="D19" s="14">
        <v>6.8359375</v>
      </c>
    </row>
    <row r="20" spans="2:4" x14ac:dyDescent="0.15">
      <c r="B20" s="31" t="s">
        <v>30</v>
      </c>
      <c r="C20" s="30">
        <v>23</v>
      </c>
      <c r="D20" s="14">
        <v>3.90625</v>
      </c>
    </row>
    <row r="21" spans="2:4" x14ac:dyDescent="0.15">
      <c r="B21" s="6" t="s">
        <v>31</v>
      </c>
      <c r="C21" s="30">
        <v>585</v>
      </c>
      <c r="D21" s="27">
        <v>49.8046875</v>
      </c>
    </row>
    <row r="22" spans="2:4" x14ac:dyDescent="0.15">
      <c r="B22" s="26" t="s">
        <v>42</v>
      </c>
      <c r="C22" s="30">
        <f>C21/C19</f>
        <v>17.205882352941178</v>
      </c>
      <c r="D22" s="14">
        <v>7.2857142857142856</v>
      </c>
    </row>
    <row r="23" spans="2:4" x14ac:dyDescent="0.15">
      <c r="B23" s="26" t="s">
        <v>43</v>
      </c>
      <c r="C23" s="30">
        <f>C21/C20</f>
        <v>25.434782608695652</v>
      </c>
      <c r="D23" s="27">
        <v>12.75</v>
      </c>
    </row>
  </sheetData>
  <phoneticPr fontId="2" type="noConversion"/>
  <hyperlinks>
    <hyperlink ref="B19" r:id="rId1"/>
    <hyperlink ref="B20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G21" sqref="G21"/>
    </sheetView>
  </sheetViews>
  <sheetFormatPr defaultRowHeight="13.5" x14ac:dyDescent="0.15"/>
  <cols>
    <col min="5" max="5" width="17.375" customWidth="1"/>
    <col min="6" max="6" width="16.375" customWidth="1"/>
  </cols>
  <sheetData>
    <row r="2" spans="2:8" x14ac:dyDescent="0.15">
      <c r="B2" s="3" t="s">
        <v>10</v>
      </c>
      <c r="C2" s="3" t="s">
        <v>12</v>
      </c>
      <c r="D2" s="3" t="s">
        <v>49</v>
      </c>
      <c r="E2" s="3" t="s">
        <v>34</v>
      </c>
      <c r="F2" s="5" t="s">
        <v>23</v>
      </c>
      <c r="G2" s="5" t="s">
        <v>33</v>
      </c>
      <c r="H2" s="3" t="s">
        <v>35</v>
      </c>
    </row>
    <row r="3" spans="2:8" x14ac:dyDescent="0.15">
      <c r="B3" s="2">
        <v>2</v>
      </c>
      <c r="C3" s="2">
        <f>B3*1.28</f>
        <v>2.56</v>
      </c>
      <c r="D3" s="2">
        <f t="shared" ref="D3:D8" si="0">B3*1.5</f>
        <v>3</v>
      </c>
      <c r="E3" s="2">
        <v>1E-3</v>
      </c>
      <c r="F3" s="17">
        <f>B3*5</f>
        <v>10</v>
      </c>
      <c r="G3" s="2">
        <v>6.9090800000000003</v>
      </c>
      <c r="H3" s="6"/>
    </row>
    <row r="4" spans="2:8" x14ac:dyDescent="0.15">
      <c r="B4" s="2">
        <v>4</v>
      </c>
      <c r="C4" s="2">
        <f>B4*1.28</f>
        <v>5.12</v>
      </c>
      <c r="D4" s="2">
        <f t="shared" si="0"/>
        <v>6</v>
      </c>
      <c r="E4" s="2">
        <v>1E-3</v>
      </c>
      <c r="F4" s="17">
        <f t="shared" ref="F4:F9" si="1">B4*5</f>
        <v>20</v>
      </c>
      <c r="G4" s="2">
        <v>6.9095599999999999</v>
      </c>
      <c r="H4" s="6"/>
    </row>
    <row r="5" spans="2:8" x14ac:dyDescent="0.15">
      <c r="B5" s="2">
        <v>8</v>
      </c>
      <c r="C5" s="2">
        <f t="shared" ref="C5:C8" si="2">B5*1.28</f>
        <v>10.24</v>
      </c>
      <c r="D5" s="2">
        <f t="shared" si="0"/>
        <v>12</v>
      </c>
      <c r="E5" s="2">
        <v>1E-3</v>
      </c>
      <c r="F5" s="17">
        <f t="shared" si="1"/>
        <v>40</v>
      </c>
      <c r="G5" s="2">
        <v>6.9104799999999997</v>
      </c>
      <c r="H5" s="6"/>
    </row>
    <row r="6" spans="2:8" x14ac:dyDescent="0.15">
      <c r="B6" s="2">
        <v>10</v>
      </c>
      <c r="C6" s="2">
        <f t="shared" ref="C6" si="3">B6*1.28</f>
        <v>12.8</v>
      </c>
      <c r="D6" s="2">
        <f t="shared" ref="D6" si="4">B6*1.5</f>
        <v>15</v>
      </c>
      <c r="E6" s="2">
        <v>1E-3</v>
      </c>
      <c r="F6" s="17">
        <f t="shared" ref="F6" si="5">B6*5</f>
        <v>50</v>
      </c>
      <c r="G6" s="36">
        <v>6.9098899999999999</v>
      </c>
      <c r="H6" s="6"/>
    </row>
    <row r="7" spans="2:8" x14ac:dyDescent="0.15">
      <c r="B7" s="2">
        <v>16</v>
      </c>
      <c r="C7" s="2">
        <f t="shared" ref="C7" si="6">B7*1.28</f>
        <v>20.48</v>
      </c>
      <c r="D7" s="2">
        <f t="shared" si="0"/>
        <v>24</v>
      </c>
      <c r="E7" s="2">
        <v>1E-3</v>
      </c>
      <c r="F7" s="17">
        <f t="shared" si="1"/>
        <v>80</v>
      </c>
      <c r="G7" s="2">
        <v>6.9096299999999999</v>
      </c>
      <c r="H7" s="6"/>
    </row>
    <row r="8" spans="2:8" x14ac:dyDescent="0.15">
      <c r="B8" s="2">
        <v>20</v>
      </c>
      <c r="C8" s="2">
        <f t="shared" si="2"/>
        <v>25.6</v>
      </c>
      <c r="D8" s="2">
        <f t="shared" si="0"/>
        <v>30</v>
      </c>
      <c r="E8" s="2">
        <v>1E-3</v>
      </c>
      <c r="F8" s="17">
        <f t="shared" si="1"/>
        <v>100</v>
      </c>
      <c r="G8" s="2">
        <v>6.9096599999999997</v>
      </c>
      <c r="H8" s="6"/>
    </row>
    <row r="9" spans="2:8" x14ac:dyDescent="0.15">
      <c r="B9" s="2">
        <v>22</v>
      </c>
      <c r="C9" s="2">
        <f t="shared" ref="C9" si="7">B9*1.28</f>
        <v>28.16</v>
      </c>
      <c r="D9" s="2">
        <f>B9*1.5</f>
        <v>33</v>
      </c>
      <c r="E9" s="2">
        <v>1E-3</v>
      </c>
      <c r="F9" s="17">
        <f t="shared" si="1"/>
        <v>110</v>
      </c>
      <c r="G9" s="2">
        <v>6.9096200000000003</v>
      </c>
      <c r="H9" s="6"/>
    </row>
    <row r="15" spans="2:8" ht="21.75" customHeight="1" x14ac:dyDescent="0.1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accuracyFAIL!E3:E9</xm:f>
              <xm:sqref>E15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accuracy</vt:lpstr>
      <vt:lpstr>accuracy2nd</vt:lpstr>
      <vt:lpstr>performance</vt:lpstr>
      <vt:lpstr>accuracyFAIL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2016-08-15T01:12:08Z</dcterms:modified>
</cp:coreProperties>
</file>