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5" windowHeight="10995" activeTab="2"/>
  </bookViews>
  <sheets>
    <sheet name="accuracy" sheetId="1" r:id="rId1"/>
    <sheet name="accuracy2nd" sheetId="4" r:id="rId2"/>
    <sheet name="performance" sheetId="3" r:id="rId3"/>
    <sheet name="accuracyFAIL" sheetId="2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近似最大值，
比最大值小0.1%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相对上一轮，准确率略微倒退0.27%</t>
        </r>
      </text>
    </comment>
    <comment ref="B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相对上一轮，准确率略微倒退0.76%</t>
        </r>
      </text>
    </comment>
    <comment ref="B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准确率超过50%，反复训练22轮</t>
        </r>
      </text>
    </comment>
    <comment ref="J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Sixthlab:
近似最大值，
比最大值小0.03%</t>
        </r>
      </text>
    </comment>
    <comment ref="N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准确率反而降低</t>
        </r>
      </text>
    </comment>
    <comment ref="R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最高</t>
        </r>
      </text>
    </comment>
  </commentList>
</comments>
</file>

<file path=xl/sharedStrings.xml><?xml version="1.0" encoding="utf-8"?>
<sst xmlns="http://schemas.openxmlformats.org/spreadsheetml/2006/main" count="59">
  <si>
    <t>Iteration(k)</t>
  </si>
  <si>
    <t>accuracy</t>
  </si>
  <si>
    <t>epoch</t>
  </si>
  <si>
    <t>image(M)</t>
  </si>
  <si>
    <t>time(d)</t>
  </si>
  <si>
    <t>accuracy val(%)</t>
  </si>
  <si>
    <t>iteration(k)</t>
  </si>
  <si>
    <t>loss</t>
  </si>
  <si>
    <t>accuracy test(%)</t>
  </si>
  <si>
    <t>5h</t>
  </si>
  <si>
    <t>63.3?</t>
  </si>
  <si>
    <t>image size</t>
  </si>
  <si>
    <t>256 * 256</t>
  </si>
  <si>
    <t>total</t>
  </si>
  <si>
    <t>128G</t>
  </si>
  <si>
    <t>TOP1(val)</t>
  </si>
  <si>
    <t>TOP5(val)</t>
  </si>
  <si>
    <t>TOP5(test)</t>
  </si>
  <si>
    <t>alex kriz
2012</t>
  </si>
  <si>
    <t>1st epoch</t>
  </si>
  <si>
    <t>time(h)</t>
  </si>
  <si>
    <t>x</t>
  </si>
  <si>
    <t>images</t>
  </si>
  <si>
    <t>Tesla K20</t>
  </si>
  <si>
    <t>time 1 image</t>
  </si>
  <si>
    <t xml:space="preserve">time </t>
  </si>
  <si>
    <t>iter=20</t>
  </si>
  <si>
    <t> iteration</t>
  </si>
  <si>
    <t>image</t>
  </si>
  <si>
    <t>train time(s)</t>
  </si>
  <si>
    <t>备注</t>
  </si>
  <si>
    <t>train(ms)</t>
  </si>
  <si>
    <t>val(ms)</t>
  </si>
  <si>
    <t>train(s)</t>
  </si>
  <si>
    <t>val(s)</t>
  </si>
  <si>
    <t>GPU</t>
  </si>
  <si>
    <t>CUDNN</t>
  </si>
  <si>
    <t>3mins</t>
  </si>
  <si>
    <t>CPU</t>
  </si>
  <si>
    <t>1 epoch, 2.5h；DNN 1.5h</t>
  </si>
  <si>
    <t>GPU speedup</t>
  </si>
  <si>
    <t>10 epoch, 25h</t>
  </si>
  <si>
    <t>DNN speedup</t>
  </si>
  <si>
    <t>100 epoch, 
250h=10days</t>
  </si>
  <si>
    <t>TK1</t>
  </si>
  <si>
    <t>K20</t>
  </si>
  <si>
    <t>GTX 1080TI</t>
  </si>
  <si>
    <t>0.6ms/image</t>
  </si>
  <si>
    <t>test time(s)</t>
  </si>
  <si>
    <t>speedup</t>
  </si>
  <si>
    <t>remark</t>
  </si>
  <si>
    <t>cpu debug</t>
  </si>
  <si>
    <t>cpu release</t>
  </si>
  <si>
    <t>gpu debug</t>
  </si>
  <si>
    <t>13min</t>
  </si>
  <si>
    <t>gpu release</t>
  </si>
  <si>
    <t>~600(vs cd)</t>
  </si>
  <si>
    <t>~90 (vs cr)</t>
  </si>
  <si>
    <t>25min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</si>
</sst>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177" formatCode="0.00000"/>
    <numFmt numFmtId="178" formatCode="0.000%"/>
    <numFmt numFmtId="179" formatCode="0.0%"/>
    <numFmt numFmtId="180" formatCode="0.0000"/>
    <numFmt numFmtId="181" formatCode="0.00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10" applyBorder="1"/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8" fontId="0" fillId="0" borderId="1" xfId="11" applyNumberFormat="1" applyFont="1" applyBorder="1" applyAlignment="1">
      <alignment horizontal="center" vertical="center"/>
    </xf>
    <xf numFmtId="178" fontId="3" fillId="0" borderId="1" xfId="1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8" fontId="0" fillId="0" borderId="0" xfId="1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8" fontId="4" fillId="0" borderId="1" xfId="1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8" fontId="5" fillId="0" borderId="1" xfId="1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4" fillId="2" borderId="1" xfId="11" applyNumberFormat="1" applyFont="1" applyFill="1" applyBorder="1" applyAlignment="1">
      <alignment horizontal="center" vertical="center"/>
    </xf>
    <xf numFmtId="178" fontId="4" fillId="0" borderId="0" xfId="1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77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177" fontId="0" fillId="0" borderId="1" xfId="0" applyNumberFormat="1" applyBorder="1"/>
    <xf numFmtId="0" fontId="0" fillId="0" borderId="0" xfId="0" applyBorder="1"/>
    <xf numFmtId="178" fontId="4" fillId="0" borderId="3" xfId="1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11" applyNumberFormat="1" applyFont="1" applyAlignment="1"/>
    <xf numFmtId="1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6" fillId="0" borderId="0" xfId="0" applyFont="1"/>
    <xf numFmtId="181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accuracy!$B$4:$B$17</c:f>
              <c:numCache>
                <c:formatCode>General</c:formatCode>
                <c:ptCount val="14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cat>
          <c:val>
            <c:numRef>
              <c:f>accuracy!$C$4:$C$17</c:f>
              <c:numCache>
                <c:formatCode>0.0%</c:formatCode>
                <c:ptCount val="14"/>
                <c:pt idx="0">
                  <c:v>0.2911</c:v>
                </c:pt>
                <c:pt idx="1">
                  <c:v>0.30598</c:v>
                </c:pt>
                <c:pt idx="2">
                  <c:v>0.30796</c:v>
                </c:pt>
                <c:pt idx="3">
                  <c:v>0.31558</c:v>
                </c:pt>
                <c:pt idx="4">
                  <c:v>0.33206</c:v>
                </c:pt>
                <c:pt idx="5">
                  <c:v>0.34146</c:v>
                </c:pt>
                <c:pt idx="7">
                  <c:v>0.35348</c:v>
                </c:pt>
                <c:pt idx="8">
                  <c:v>0.35486</c:v>
                </c:pt>
                <c:pt idx="9">
                  <c:v>0.35526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775936"/>
        <c:axId val="612612288"/>
      </c:lineChart>
      <c:catAx>
        <c:axId val="6287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2612288"/>
        <c:crosses val="autoZero"/>
        <c:auto val="1"/>
        <c:lblAlgn val="ctr"/>
        <c:lblOffset val="100"/>
        <c:noMultiLvlLbl val="0"/>
      </c:catAx>
      <c:valAx>
        <c:axId val="612612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77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323850</xdr:colOff>
      <xdr:row>1</xdr:row>
      <xdr:rowOff>90486</xdr:rowOff>
    </xdr:from>
    <xdr:to>
      <xdr:col>9</xdr:col>
      <xdr:colOff>219075</xdr:colOff>
      <xdr:row>17</xdr:row>
      <xdr:rowOff>123825</xdr:rowOff>
    </xdr:to>
    <xdr:graphicFrame>
      <xdr:nvGraphicFramePr>
        <xdr:cNvPr id="4" name="图表 3"/>
        <xdr:cNvGraphicFramePr/>
      </xdr:nvGraphicFramePr>
      <xdr:xfrm>
        <a:off x="3705225" y="261620"/>
        <a:ext cx="3952875" cy="2776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jetsonhacks.com/2015/01/20/nvidia-jetson-tk1-cudnn-install-caffe-example/" TargetMode="External"/><Relationship Id="rId1" Type="http://schemas.openxmlformats.org/officeDocument/2006/relationships/hyperlink" Target="https://petewarden.com/2014/10/25/how-to-run-the-caffe-deep-learning-vision-library-on-nvidias-jetson-mobile-gpu-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58"/>
  <sheetViews>
    <sheetView zoomScale="85" zoomScaleNormal="85" topLeftCell="A19" workbookViewId="0">
      <selection activeCell="J33" sqref="J33"/>
    </sheetView>
  </sheetViews>
  <sheetFormatPr defaultColWidth="9" defaultRowHeight="13.5"/>
  <cols>
    <col min="1" max="1" width="11.625" customWidth="1"/>
    <col min="2" max="2" width="14.25" customWidth="1"/>
    <col min="3" max="3" width="9.5" customWidth="1"/>
    <col min="5" max="5" width="5.875" customWidth="1"/>
    <col min="6" max="6" width="11" customWidth="1"/>
    <col min="7" max="7" width="10" customWidth="1"/>
    <col min="9" max="9" width="17.375" customWidth="1"/>
    <col min="10" max="10" width="14.25" style="40" customWidth="1"/>
    <col min="11" max="11" width="9.5" style="41" customWidth="1"/>
    <col min="12" max="12" width="19.25" customWidth="1"/>
    <col min="13" max="14" width="10" customWidth="1"/>
    <col min="15" max="15" width="18" customWidth="1"/>
    <col min="16" max="16" width="16.5" customWidth="1"/>
  </cols>
  <sheetData>
    <row r="3" spans="2:3">
      <c r="B3" t="s">
        <v>0</v>
      </c>
      <c r="C3" t="s">
        <v>1</v>
      </c>
    </row>
    <row r="4" spans="2:3">
      <c r="B4">
        <v>16</v>
      </c>
      <c r="C4" s="42">
        <v>0.2911</v>
      </c>
    </row>
    <row r="5" spans="2:3">
      <c r="B5">
        <v>18</v>
      </c>
      <c r="C5" s="42">
        <v>0.30598</v>
      </c>
    </row>
    <row r="6" spans="2:3">
      <c r="B6">
        <v>20</v>
      </c>
      <c r="C6" s="42">
        <v>0.30796</v>
      </c>
    </row>
    <row r="7" spans="2:15">
      <c r="B7">
        <v>22</v>
      </c>
      <c r="C7" s="42">
        <v>0.31558</v>
      </c>
      <c r="O7" s="42"/>
    </row>
    <row r="8" spans="2:15">
      <c r="B8">
        <v>24</v>
      </c>
      <c r="C8" s="42">
        <v>0.33206</v>
      </c>
      <c r="O8" s="42"/>
    </row>
    <row r="9" spans="2:15">
      <c r="B9">
        <v>26</v>
      </c>
      <c r="C9" s="42">
        <v>0.34146</v>
      </c>
      <c r="O9" s="42"/>
    </row>
    <row r="10" spans="3:15">
      <c r="C10" s="42"/>
      <c r="O10" s="42"/>
    </row>
    <row r="11" spans="2:15">
      <c r="B11">
        <v>30</v>
      </c>
      <c r="C11" s="42">
        <v>0.35348</v>
      </c>
      <c r="O11" s="42"/>
    </row>
    <row r="12" spans="2:15">
      <c r="B12">
        <v>32</v>
      </c>
      <c r="C12" s="42">
        <v>0.35486</v>
      </c>
      <c r="O12" s="42"/>
    </row>
    <row r="13" spans="2:15">
      <c r="B13">
        <v>34</v>
      </c>
      <c r="C13" s="42">
        <v>0.35526</v>
      </c>
      <c r="O13" s="42"/>
    </row>
    <row r="14" spans="3:15">
      <c r="C14" s="42"/>
      <c r="O14" s="42"/>
    </row>
    <row r="15" spans="3:15">
      <c r="C15" s="42"/>
      <c r="O15" s="42"/>
    </row>
    <row r="22" spans="1:17">
      <c r="A22" t="s">
        <v>2</v>
      </c>
      <c r="B22" t="s">
        <v>0</v>
      </c>
      <c r="C22" t="s">
        <v>1</v>
      </c>
      <c r="F22" s="1" t="s">
        <v>2</v>
      </c>
      <c r="G22" s="1" t="s">
        <v>3</v>
      </c>
      <c r="H22" s="1" t="s">
        <v>4</v>
      </c>
      <c r="I22" s="1" t="s">
        <v>5</v>
      </c>
      <c r="J22" s="2" t="s">
        <v>6</v>
      </c>
      <c r="K22" s="2" t="s">
        <v>7</v>
      </c>
      <c r="L22" s="1" t="s">
        <v>8</v>
      </c>
      <c r="O22" s="1" t="s">
        <v>5</v>
      </c>
      <c r="P22" s="2" t="s">
        <v>6</v>
      </c>
      <c r="Q22" s="2" t="s">
        <v>7</v>
      </c>
    </row>
    <row r="23" spans="1:17">
      <c r="A23">
        <f>B23/5</f>
        <v>4</v>
      </c>
      <c r="B23">
        <v>20</v>
      </c>
      <c r="C23" s="42">
        <v>0.30796</v>
      </c>
      <c r="F23" s="3">
        <v>1</v>
      </c>
      <c r="G23" s="3">
        <f>F23*1.28</f>
        <v>1.28</v>
      </c>
      <c r="H23" s="3"/>
      <c r="I23" s="3"/>
      <c r="J23" s="4">
        <v>5</v>
      </c>
      <c r="K23" s="3"/>
      <c r="L23" s="5"/>
      <c r="O23">
        <v>56.8799</v>
      </c>
      <c r="P23">
        <v>300</v>
      </c>
      <c r="Q23">
        <v>1.84549</v>
      </c>
    </row>
    <row r="24" spans="1:17">
      <c r="A24">
        <f t="shared" ref="A24:A29" si="0">B24/5</f>
        <v>5</v>
      </c>
      <c r="B24">
        <v>25</v>
      </c>
      <c r="C24" s="42">
        <v>0.33936</v>
      </c>
      <c r="F24" s="3">
        <v>2</v>
      </c>
      <c r="G24" s="3">
        <f>F24*1.28</f>
        <v>2.56</v>
      </c>
      <c r="H24" s="3" t="s">
        <v>9</v>
      </c>
      <c r="I24" s="3">
        <v>21.7</v>
      </c>
      <c r="J24" s="4">
        <v>10</v>
      </c>
      <c r="K24" s="3"/>
      <c r="L24" s="5"/>
      <c r="O24" s="34">
        <v>57.206</v>
      </c>
      <c r="P24" s="34">
        <v>310</v>
      </c>
      <c r="Q24">
        <v>1.83439</v>
      </c>
    </row>
    <row r="25" spans="1:17">
      <c r="A25">
        <f t="shared" si="0"/>
        <v>6</v>
      </c>
      <c r="B25">
        <v>30</v>
      </c>
      <c r="C25" s="42">
        <v>0.35348</v>
      </c>
      <c r="F25" s="3">
        <v>10</v>
      </c>
      <c r="G25" s="3">
        <f t="shared" ref="G25:G38" si="1">F25*1.28</f>
        <v>12.8</v>
      </c>
      <c r="H25" s="3">
        <v>1</v>
      </c>
      <c r="I25" s="3">
        <v>37.4</v>
      </c>
      <c r="J25" s="9">
        <v>50</v>
      </c>
      <c r="K25" s="3"/>
      <c r="L25" s="5"/>
      <c r="O25">
        <v>57.16</v>
      </c>
      <c r="P25">
        <v>311</v>
      </c>
      <c r="Q25">
        <v>1.83256</v>
      </c>
    </row>
    <row r="26" spans="1:17">
      <c r="A26">
        <f t="shared" si="0"/>
        <v>7</v>
      </c>
      <c r="B26">
        <v>35</v>
      </c>
      <c r="C26" s="42">
        <v>0.3579</v>
      </c>
      <c r="F26" s="3">
        <v>20</v>
      </c>
      <c r="G26" s="3">
        <f t="shared" si="1"/>
        <v>25.6</v>
      </c>
      <c r="H26" s="3">
        <v>2</v>
      </c>
      <c r="I26" s="3">
        <v>40.2</v>
      </c>
      <c r="J26" s="9">
        <v>100</v>
      </c>
      <c r="K26" s="3"/>
      <c r="L26" s="5"/>
      <c r="O26" s="34">
        <v>57.2499</v>
      </c>
      <c r="P26" s="34">
        <v>312</v>
      </c>
      <c r="Q26">
        <v>1.83143</v>
      </c>
    </row>
    <row r="27" spans="1:17">
      <c r="A27">
        <f t="shared" si="0"/>
        <v>0</v>
      </c>
      <c r="C27" s="42"/>
      <c r="F27" s="3">
        <v>30</v>
      </c>
      <c r="G27" s="3">
        <f t="shared" si="1"/>
        <v>38.4</v>
      </c>
      <c r="H27" s="3">
        <v>3</v>
      </c>
      <c r="I27" s="3">
        <v>53.6</v>
      </c>
      <c r="J27" s="9">
        <v>150</v>
      </c>
      <c r="K27" s="3"/>
      <c r="L27" s="5"/>
      <c r="O27">
        <v>57.2459</v>
      </c>
      <c r="P27">
        <v>313</v>
      </c>
      <c r="Q27">
        <v>1.83191</v>
      </c>
    </row>
    <row r="28" spans="1:17">
      <c r="A28">
        <f t="shared" si="0"/>
        <v>0</v>
      </c>
      <c r="C28" s="42"/>
      <c r="F28" s="3">
        <v>40</v>
      </c>
      <c r="G28" s="3">
        <f t="shared" si="1"/>
        <v>51.2</v>
      </c>
      <c r="H28" s="3">
        <v>4</v>
      </c>
      <c r="I28" s="3">
        <v>54.9</v>
      </c>
      <c r="J28" s="9">
        <v>200</v>
      </c>
      <c r="K28" s="3"/>
      <c r="L28" s="5"/>
      <c r="O28">
        <v>57.2299</v>
      </c>
      <c r="P28">
        <v>314</v>
      </c>
      <c r="Q28">
        <v>1.83328</v>
      </c>
    </row>
    <row r="29" spans="1:17">
      <c r="A29">
        <f t="shared" si="0"/>
        <v>0</v>
      </c>
      <c r="C29" s="42"/>
      <c r="F29" s="3">
        <v>50</v>
      </c>
      <c r="G29" s="3">
        <f t="shared" si="1"/>
        <v>64</v>
      </c>
      <c r="H29" s="3">
        <v>5</v>
      </c>
      <c r="I29" s="7">
        <v>56.75</v>
      </c>
      <c r="J29" s="9">
        <v>250</v>
      </c>
      <c r="K29" s="3"/>
      <c r="L29" s="5"/>
      <c r="O29">
        <v>57.2419</v>
      </c>
      <c r="P29">
        <v>315</v>
      </c>
      <c r="Q29">
        <v>1.83382</v>
      </c>
    </row>
    <row r="30" spans="6:17">
      <c r="F30" s="3">
        <v>60</v>
      </c>
      <c r="G30" s="3">
        <f t="shared" si="1"/>
        <v>76.8</v>
      </c>
      <c r="H30" s="3">
        <v>6</v>
      </c>
      <c r="I30" s="7">
        <v>56.88</v>
      </c>
      <c r="J30" s="9">
        <v>300</v>
      </c>
      <c r="K30" s="49">
        <v>1.84549</v>
      </c>
      <c r="L30" s="5"/>
      <c r="O30">
        <v>57.1859</v>
      </c>
      <c r="P30">
        <v>316</v>
      </c>
      <c r="Q30">
        <v>1.83265</v>
      </c>
    </row>
    <row r="31" spans="6:17">
      <c r="F31" s="3">
        <v>70</v>
      </c>
      <c r="G31" s="3">
        <f t="shared" si="1"/>
        <v>89.6</v>
      </c>
      <c r="H31" s="3">
        <v>7</v>
      </c>
      <c r="I31" s="50">
        <v>57.248</v>
      </c>
      <c r="J31" s="4">
        <v>350</v>
      </c>
      <c r="K31" s="51">
        <v>1.83202</v>
      </c>
      <c r="L31" s="5"/>
      <c r="O31">
        <v>57.2079</v>
      </c>
      <c r="P31">
        <v>317</v>
      </c>
      <c r="Q31">
        <v>1.83153</v>
      </c>
    </row>
    <row r="32" spans="6:17">
      <c r="F32" s="3">
        <v>80</v>
      </c>
      <c r="G32" s="3">
        <f t="shared" si="1"/>
        <v>102.4</v>
      </c>
      <c r="H32" s="3">
        <v>8</v>
      </c>
      <c r="I32" s="50">
        <v>57.248</v>
      </c>
      <c r="J32" s="4">
        <v>400</v>
      </c>
      <c r="K32" s="52">
        <v>1.83171</v>
      </c>
      <c r="L32" s="5"/>
      <c r="O32">
        <v>57.2299</v>
      </c>
      <c r="P32">
        <v>318</v>
      </c>
      <c r="Q32">
        <v>1.8317</v>
      </c>
    </row>
    <row r="33" spans="6:17">
      <c r="F33" s="3">
        <v>90</v>
      </c>
      <c r="G33" s="3">
        <f t="shared" si="1"/>
        <v>115.2</v>
      </c>
      <c r="H33" s="3">
        <v>9</v>
      </c>
      <c r="I33" s="53">
        <v>57.2979</v>
      </c>
      <c r="J33" s="4">
        <v>450</v>
      </c>
      <c r="K33" s="52">
        <v>1.82934</v>
      </c>
      <c r="L33" s="5"/>
      <c r="M33" s="3" t="s">
        <v>10</v>
      </c>
      <c r="N33" s="12"/>
      <c r="O33">
        <v>57.18</v>
      </c>
      <c r="P33">
        <v>319</v>
      </c>
      <c r="Q33">
        <v>1.83383</v>
      </c>
    </row>
    <row r="34" spans="1:17">
      <c r="A34" t="s">
        <v>11</v>
      </c>
      <c r="B34" t="s">
        <v>12</v>
      </c>
      <c r="C34" s="43">
        <v>100000</v>
      </c>
      <c r="F34" s="9">
        <v>100</v>
      </c>
      <c r="G34" s="9">
        <f t="shared" si="1"/>
        <v>128</v>
      </c>
      <c r="H34" s="9">
        <v>10</v>
      </c>
      <c r="I34" s="50">
        <v>57.2919</v>
      </c>
      <c r="J34" s="3">
        <v>500</v>
      </c>
      <c r="K34" s="52">
        <v>1.829</v>
      </c>
      <c r="L34" s="5"/>
      <c r="O34">
        <v>57.232</v>
      </c>
      <c r="P34">
        <v>320</v>
      </c>
      <c r="Q34">
        <v>1.83328</v>
      </c>
    </row>
    <row r="35" spans="3:12">
      <c r="C35" s="43"/>
      <c r="F35" s="9">
        <v>110</v>
      </c>
      <c r="G35" s="9">
        <f t="shared" si="1"/>
        <v>140.8</v>
      </c>
      <c r="H35" s="9">
        <v>11</v>
      </c>
      <c r="I35" s="50">
        <v>57.2979</v>
      </c>
      <c r="J35" s="3">
        <v>550</v>
      </c>
      <c r="K35" s="6">
        <v>1.82914</v>
      </c>
      <c r="L35" s="5"/>
    </row>
    <row r="36" spans="3:12">
      <c r="C36" s="43"/>
      <c r="F36" s="9">
        <v>120</v>
      </c>
      <c r="G36" s="9">
        <f t="shared" si="1"/>
        <v>153.6</v>
      </c>
      <c r="H36" s="9">
        <v>12</v>
      </c>
      <c r="I36" s="50">
        <v>57.2839</v>
      </c>
      <c r="J36" s="3">
        <v>600</v>
      </c>
      <c r="K36" s="6">
        <v>1.82912</v>
      </c>
      <c r="L36" s="5"/>
    </row>
    <row r="37" spans="3:12">
      <c r="C37" s="43"/>
      <c r="F37" s="9">
        <v>130</v>
      </c>
      <c r="G37" s="9">
        <f t="shared" si="1"/>
        <v>166.4</v>
      </c>
      <c r="H37" s="9">
        <v>13</v>
      </c>
      <c r="I37" s="50">
        <v>57.2799</v>
      </c>
      <c r="J37" s="3">
        <v>650</v>
      </c>
      <c r="K37" s="6">
        <v>1.82911</v>
      </c>
      <c r="L37" s="38"/>
    </row>
    <row r="38" spans="3:12">
      <c r="C38" s="43"/>
      <c r="F38" s="9">
        <v>140</v>
      </c>
      <c r="G38" s="9">
        <f t="shared" si="1"/>
        <v>179.2</v>
      </c>
      <c r="H38" s="9">
        <v>14</v>
      </c>
      <c r="I38" s="50"/>
      <c r="J38" s="3">
        <v>700</v>
      </c>
      <c r="K38" s="54"/>
      <c r="L38" s="38"/>
    </row>
    <row r="39" spans="3:12">
      <c r="C39" s="43"/>
      <c r="F39" s="44"/>
      <c r="G39" s="44"/>
      <c r="H39" s="44"/>
      <c r="I39" s="55"/>
      <c r="J39" s="12"/>
      <c r="K39" s="56"/>
      <c r="L39" s="38"/>
    </row>
    <row r="40" spans="3:12">
      <c r="C40" s="43"/>
      <c r="F40" s="44"/>
      <c r="G40" s="44"/>
      <c r="H40" s="44"/>
      <c r="I40" s="55"/>
      <c r="J40" s="12"/>
      <c r="K40" s="56"/>
      <c r="L40" s="38"/>
    </row>
    <row r="41" spans="3:12">
      <c r="C41" s="43"/>
      <c r="F41" s="44"/>
      <c r="G41" s="44"/>
      <c r="H41" s="44"/>
      <c r="I41" s="55"/>
      <c r="J41" s="12"/>
      <c r="K41" s="56"/>
      <c r="L41" s="38"/>
    </row>
    <row r="42" spans="3:12">
      <c r="C42" s="43"/>
      <c r="F42" s="44"/>
      <c r="G42" s="44"/>
      <c r="H42" s="44"/>
      <c r="I42" s="57"/>
      <c r="J42" s="12"/>
      <c r="K42" s="12"/>
      <c r="L42" s="38"/>
    </row>
    <row r="43" spans="3:12">
      <c r="C43" s="43"/>
      <c r="F43" s="44"/>
      <c r="G43" s="44"/>
      <c r="H43" s="44"/>
      <c r="I43" s="57"/>
      <c r="J43" s="12"/>
      <c r="K43" s="12"/>
      <c r="L43" s="38"/>
    </row>
    <row r="44" ht="38.25" customHeight="1" spans="1:4">
      <c r="A44" t="s">
        <v>13</v>
      </c>
      <c r="B44" s="43">
        <v>1280000</v>
      </c>
      <c r="C44" s="43">
        <f>C34*B44</f>
        <v>128000000000</v>
      </c>
      <c r="D44" t="s">
        <v>14</v>
      </c>
    </row>
    <row r="47" spans="7:10">
      <c r="G47" t="s">
        <v>15</v>
      </c>
      <c r="H47" t="s">
        <v>16</v>
      </c>
      <c r="I47" t="s">
        <v>17</v>
      </c>
      <c r="J47" s="40" t="s">
        <v>1</v>
      </c>
    </row>
    <row r="48" ht="27" spans="6:10">
      <c r="F48" s="45" t="s">
        <v>18</v>
      </c>
      <c r="G48" s="46">
        <v>0.367</v>
      </c>
      <c r="H48" s="46">
        <v>0.154</v>
      </c>
      <c r="I48" s="46">
        <v>0.153</v>
      </c>
      <c r="J48" s="58">
        <f>1-G48</f>
        <v>0.633</v>
      </c>
    </row>
    <row r="51" spans="2:2">
      <c r="B51" s="47" t="s">
        <v>19</v>
      </c>
    </row>
    <row r="52" spans="2:3">
      <c r="B52" s="47" t="s">
        <v>6</v>
      </c>
      <c r="C52" s="47" t="s">
        <v>1</v>
      </c>
    </row>
    <row r="53" spans="2:3">
      <c r="B53" s="48">
        <v>0</v>
      </c>
      <c r="C53" s="48">
        <v>0.001</v>
      </c>
    </row>
    <row r="54" spans="2:2">
      <c r="B54">
        <v>1</v>
      </c>
    </row>
    <row r="55" spans="2:2">
      <c r="B55">
        <v>2</v>
      </c>
    </row>
    <row r="56" spans="2:2">
      <c r="B56">
        <v>3</v>
      </c>
    </row>
    <row r="57" spans="2:2">
      <c r="B57">
        <v>4</v>
      </c>
    </row>
    <row r="58" spans="2:2">
      <c r="B58">
        <v>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68"/>
  <sheetViews>
    <sheetView zoomScale="70" zoomScaleNormal="70" topLeftCell="A49" workbookViewId="0">
      <selection activeCell="B68" sqref="B68"/>
    </sheetView>
  </sheetViews>
  <sheetFormatPr defaultColWidth="9" defaultRowHeight="13.5"/>
  <cols>
    <col min="5" max="5" width="17.375" customWidth="1"/>
    <col min="6" max="6" width="16.375" customWidth="1"/>
    <col min="7" max="7" width="13" customWidth="1"/>
    <col min="8" max="8" width="3.375" customWidth="1"/>
    <col min="9" max="9" width="2.875" customWidth="1"/>
    <col min="10" max="10" width="17.375" customWidth="1"/>
    <col min="11" max="11" width="14.375" customWidth="1"/>
    <col min="14" max="14" width="17.625" customWidth="1"/>
    <col min="15" max="15" width="14.75" customWidth="1"/>
    <col min="18" max="18" width="17.75" customWidth="1"/>
    <col min="19" max="19" width="15.125" customWidth="1"/>
    <col min="22" max="22" width="19.625" customWidth="1"/>
    <col min="23" max="23" width="12.5" customWidth="1"/>
  </cols>
  <sheetData>
    <row r="2" spans="2:7">
      <c r="B2" s="1" t="s">
        <v>2</v>
      </c>
      <c r="C2" s="1" t="s">
        <v>3</v>
      </c>
      <c r="D2" s="1" t="s">
        <v>20</v>
      </c>
      <c r="E2" s="1" t="s">
        <v>5</v>
      </c>
      <c r="F2" s="2" t="s">
        <v>6</v>
      </c>
      <c r="G2" s="2" t="s">
        <v>7</v>
      </c>
    </row>
    <row r="3" spans="2:7">
      <c r="B3" s="1">
        <v>0</v>
      </c>
      <c r="C3" s="1"/>
      <c r="D3" s="1"/>
      <c r="E3" s="1">
        <v>0.001</v>
      </c>
      <c r="F3" s="2"/>
      <c r="G3" s="2">
        <v>7.13322</v>
      </c>
    </row>
    <row r="4" spans="2:7">
      <c r="B4" s="3">
        <v>0.2</v>
      </c>
      <c r="C4" s="3">
        <f>B4*1.28</f>
        <v>0.256</v>
      </c>
      <c r="D4" s="3">
        <f t="shared" ref="D4:D15" si="0">B4*1.5</f>
        <v>0.3</v>
      </c>
      <c r="E4" s="18">
        <v>0.00164</v>
      </c>
      <c r="F4" s="4">
        <f>B4*5</f>
        <v>1</v>
      </c>
      <c r="G4" s="3">
        <v>6.80091</v>
      </c>
    </row>
    <row r="5" spans="2:7">
      <c r="B5" s="3">
        <v>0.4</v>
      </c>
      <c r="C5" s="3">
        <f>B5*1.28</f>
        <v>0.512</v>
      </c>
      <c r="D5" s="3">
        <f t="shared" si="0"/>
        <v>0.6</v>
      </c>
      <c r="E5" s="18">
        <v>0.00642</v>
      </c>
      <c r="F5" s="4">
        <f t="shared" ref="F5:F14" si="1">B5*5</f>
        <v>2</v>
      </c>
      <c r="G5" s="3">
        <v>6.43894</v>
      </c>
    </row>
    <row r="6" spans="2:7">
      <c r="B6" s="3">
        <v>0.6</v>
      </c>
      <c r="C6" s="3">
        <f t="shared" ref="C6" si="2">B6*1.28</f>
        <v>0.768</v>
      </c>
      <c r="D6" s="3">
        <f t="shared" ref="D6" si="3">B6*1.5</f>
        <v>0.9</v>
      </c>
      <c r="E6" s="18">
        <v>0.0300802</v>
      </c>
      <c r="F6" s="4">
        <f t="shared" ref="F6" si="4">B6*5</f>
        <v>3</v>
      </c>
      <c r="G6" s="6">
        <v>5.7392</v>
      </c>
    </row>
    <row r="7" spans="2:7">
      <c r="B7" s="3">
        <v>0.8</v>
      </c>
      <c r="C7" s="3">
        <f t="shared" ref="C7:C14" si="5">B7*1.28</f>
        <v>1.024</v>
      </c>
      <c r="D7" s="3">
        <f t="shared" si="0"/>
        <v>1.2</v>
      </c>
      <c r="E7" s="18">
        <v>0.0772402</v>
      </c>
      <c r="F7" s="4">
        <f t="shared" si="1"/>
        <v>4</v>
      </c>
      <c r="G7" s="6">
        <v>5.0712</v>
      </c>
    </row>
    <row r="8" spans="2:7">
      <c r="B8" s="3">
        <v>1</v>
      </c>
      <c r="C8" s="3">
        <f t="shared" si="5"/>
        <v>1.28</v>
      </c>
      <c r="D8" s="3">
        <f t="shared" si="0"/>
        <v>1.5</v>
      </c>
      <c r="E8" s="19">
        <v>0.11426</v>
      </c>
      <c r="F8" s="20">
        <f t="shared" si="1"/>
        <v>5</v>
      </c>
      <c r="G8" s="6">
        <v>4.71151</v>
      </c>
    </row>
    <row r="9" spans="2:7">
      <c r="B9" s="3">
        <v>1.2</v>
      </c>
      <c r="C9" s="3">
        <f t="shared" ref="C9" si="6">B9*1.28</f>
        <v>1.536</v>
      </c>
      <c r="D9" s="3">
        <f t="shared" ref="D9" si="7">B9*1.5</f>
        <v>1.8</v>
      </c>
      <c r="E9" s="18">
        <v>0.1521</v>
      </c>
      <c r="F9" s="4">
        <f t="shared" ref="F9" si="8">B9*5</f>
        <v>6</v>
      </c>
      <c r="G9" s="6">
        <v>4.36363</v>
      </c>
    </row>
    <row r="10" spans="2:7">
      <c r="B10" s="3">
        <v>1.4</v>
      </c>
      <c r="C10" s="3">
        <f t="shared" ref="C10" si="9">B10*1.28</f>
        <v>1.792</v>
      </c>
      <c r="D10" s="3">
        <f t="shared" ref="D10" si="10">B10*1.5</f>
        <v>2.1</v>
      </c>
      <c r="E10" s="18">
        <v>0.1666</v>
      </c>
      <c r="F10" s="4">
        <f t="shared" ref="F10" si="11">B10*5</f>
        <v>7</v>
      </c>
      <c r="G10" s="6">
        <v>4.25801</v>
      </c>
    </row>
    <row r="11" spans="2:7">
      <c r="B11" s="3">
        <v>1.6</v>
      </c>
      <c r="C11" s="3">
        <f t="shared" si="5"/>
        <v>2.048</v>
      </c>
      <c r="D11" s="3">
        <f t="shared" si="0"/>
        <v>2.4</v>
      </c>
      <c r="E11" s="18">
        <v>0.19646</v>
      </c>
      <c r="F11" s="4">
        <f t="shared" si="1"/>
        <v>8</v>
      </c>
      <c r="G11" s="3">
        <v>4.033</v>
      </c>
    </row>
    <row r="12" spans="2:7">
      <c r="B12" s="3">
        <v>1.8</v>
      </c>
      <c r="C12" s="3">
        <f t="shared" ref="C12" si="12">B12*1.28</f>
        <v>2.304</v>
      </c>
      <c r="D12" s="3">
        <f t="shared" ref="D12" si="13">B12*1.5</f>
        <v>2.7</v>
      </c>
      <c r="E12" s="18">
        <v>0.22054</v>
      </c>
      <c r="F12" s="4">
        <f t="shared" ref="F12" si="14">B12*5</f>
        <v>9</v>
      </c>
      <c r="G12" s="3">
        <v>3.85719</v>
      </c>
    </row>
    <row r="13" spans="2:7">
      <c r="B13" s="3">
        <v>2</v>
      </c>
      <c r="C13" s="3">
        <f t="shared" si="5"/>
        <v>2.56</v>
      </c>
      <c r="D13" s="3">
        <f t="shared" si="0"/>
        <v>3</v>
      </c>
      <c r="E13" s="19">
        <v>0.23572</v>
      </c>
      <c r="F13" s="20">
        <f t="shared" si="1"/>
        <v>10</v>
      </c>
      <c r="G13" s="6">
        <v>3.74408</v>
      </c>
    </row>
    <row r="14" spans="2:7">
      <c r="B14" s="3">
        <v>2.2</v>
      </c>
      <c r="C14" s="3">
        <f t="shared" si="5"/>
        <v>2.816</v>
      </c>
      <c r="D14" s="3">
        <f t="shared" si="0"/>
        <v>3.3</v>
      </c>
      <c r="E14" s="18">
        <v>0.25272</v>
      </c>
      <c r="F14" s="4">
        <f t="shared" si="1"/>
        <v>11</v>
      </c>
      <c r="G14" s="3">
        <v>3.62464</v>
      </c>
    </row>
    <row r="15" spans="2:7">
      <c r="B15" s="3">
        <v>2.4</v>
      </c>
      <c r="C15" s="3">
        <f t="shared" ref="C15" si="15">B15*1.28</f>
        <v>3.072</v>
      </c>
      <c r="D15" s="3">
        <f t="shared" si="0"/>
        <v>3.6</v>
      </c>
      <c r="E15" s="18">
        <v>0.25554</v>
      </c>
      <c r="F15" s="4">
        <f t="shared" ref="F15" si="16">B15*5</f>
        <v>12</v>
      </c>
      <c r="G15" s="3">
        <v>3.60604</v>
      </c>
    </row>
    <row r="16" spans="2:7">
      <c r="B16" s="12"/>
      <c r="C16" s="12"/>
      <c r="D16" s="12"/>
      <c r="E16" s="21"/>
      <c r="F16" s="22"/>
      <c r="G16" s="12"/>
    </row>
    <row r="17" ht="72.75" customHeight="1" spans="2:6">
      <c r="B17" s="12"/>
      <c r="C17" s="12"/>
      <c r="D17" s="12"/>
      <c r="F17" s="22"/>
    </row>
    <row r="19" spans="2:7">
      <c r="B19" s="1" t="s">
        <v>2</v>
      </c>
      <c r="C19" s="1" t="s">
        <v>3</v>
      </c>
      <c r="D19" s="1" t="s">
        <v>20</v>
      </c>
      <c r="E19" s="1" t="s">
        <v>5</v>
      </c>
      <c r="F19" s="2" t="s">
        <v>6</v>
      </c>
      <c r="G19" s="2" t="s">
        <v>7</v>
      </c>
    </row>
    <row r="20" spans="2:7">
      <c r="B20" s="1">
        <v>0</v>
      </c>
      <c r="C20" s="1"/>
      <c r="D20" s="1"/>
      <c r="E20" s="1">
        <v>0.001</v>
      </c>
      <c r="F20" s="2"/>
      <c r="G20" s="2">
        <v>7.13322</v>
      </c>
    </row>
    <row r="21" spans="2:7">
      <c r="B21" s="3">
        <v>3</v>
      </c>
      <c r="C21" s="3">
        <f t="shared" ref="C21:C28" si="17">B21*1.28</f>
        <v>3.84</v>
      </c>
      <c r="D21" s="3">
        <f t="shared" ref="D21:D28" si="18">B21*1.5</f>
        <v>4.5</v>
      </c>
      <c r="E21" s="23">
        <v>0.2891</v>
      </c>
      <c r="F21" s="24">
        <f t="shared" ref="F21:F28" si="19">B21*5</f>
        <v>15</v>
      </c>
      <c r="G21" s="6">
        <v>3.40042</v>
      </c>
    </row>
    <row r="22" spans="2:7">
      <c r="B22" s="3">
        <v>4</v>
      </c>
      <c r="C22" s="3">
        <f t="shared" si="17"/>
        <v>5.12</v>
      </c>
      <c r="D22" s="3">
        <f t="shared" si="18"/>
        <v>6</v>
      </c>
      <c r="E22" s="18">
        <v>0.31492</v>
      </c>
      <c r="F22" s="4">
        <f t="shared" si="19"/>
        <v>20</v>
      </c>
      <c r="G22" s="6">
        <v>3.24872</v>
      </c>
    </row>
    <row r="23" spans="2:7">
      <c r="B23" s="3">
        <v>5</v>
      </c>
      <c r="C23" s="3">
        <f t="shared" si="17"/>
        <v>6.4</v>
      </c>
      <c r="D23" s="3">
        <f t="shared" si="18"/>
        <v>7.5</v>
      </c>
      <c r="E23" s="18">
        <v>0.33304</v>
      </c>
      <c r="F23" s="4">
        <f t="shared" si="19"/>
        <v>25</v>
      </c>
      <c r="G23" s="6">
        <v>3.12632</v>
      </c>
    </row>
    <row r="24" spans="2:7">
      <c r="B24" s="3">
        <v>6</v>
      </c>
      <c r="C24" s="3">
        <f t="shared" si="17"/>
        <v>7.68</v>
      </c>
      <c r="D24" s="3">
        <f t="shared" si="18"/>
        <v>9</v>
      </c>
      <c r="E24" s="18">
        <v>0.34692</v>
      </c>
      <c r="F24" s="4">
        <f t="shared" si="19"/>
        <v>30</v>
      </c>
      <c r="G24" s="3">
        <v>3.04442</v>
      </c>
    </row>
    <row r="25" spans="2:7">
      <c r="B25" s="3">
        <v>7</v>
      </c>
      <c r="C25" s="3">
        <f t="shared" si="17"/>
        <v>8.96</v>
      </c>
      <c r="D25" s="3">
        <f t="shared" si="18"/>
        <v>10.5</v>
      </c>
      <c r="E25" s="18">
        <v>0.36628</v>
      </c>
      <c r="F25" s="4">
        <f t="shared" si="19"/>
        <v>35</v>
      </c>
      <c r="G25" s="3">
        <v>2.94719</v>
      </c>
    </row>
    <row r="26" spans="2:7">
      <c r="B26" s="3">
        <v>8</v>
      </c>
      <c r="C26" s="3">
        <f t="shared" si="17"/>
        <v>10.24</v>
      </c>
      <c r="D26" s="3">
        <f t="shared" si="18"/>
        <v>12</v>
      </c>
      <c r="E26" s="23">
        <v>0.369659</v>
      </c>
      <c r="F26" s="24">
        <f t="shared" si="19"/>
        <v>40</v>
      </c>
      <c r="G26" s="6">
        <v>2.91645</v>
      </c>
    </row>
    <row r="27" spans="2:7">
      <c r="B27" s="3">
        <v>9</v>
      </c>
      <c r="C27" s="3">
        <f t="shared" si="17"/>
        <v>11.52</v>
      </c>
      <c r="D27" s="3">
        <f t="shared" si="18"/>
        <v>13.5</v>
      </c>
      <c r="E27" s="18">
        <v>0.38034</v>
      </c>
      <c r="F27" s="4">
        <f t="shared" si="19"/>
        <v>45</v>
      </c>
      <c r="G27" s="3">
        <v>2.85265</v>
      </c>
    </row>
    <row r="28" spans="2:7">
      <c r="B28" s="3">
        <v>10</v>
      </c>
      <c r="C28" s="3">
        <f t="shared" si="17"/>
        <v>12.8</v>
      </c>
      <c r="D28" s="3">
        <f t="shared" si="18"/>
        <v>15</v>
      </c>
      <c r="E28" s="25">
        <v>0.376999</v>
      </c>
      <c r="F28" s="4">
        <f t="shared" si="19"/>
        <v>50</v>
      </c>
      <c r="G28" s="3">
        <v>2.87372</v>
      </c>
    </row>
    <row r="30" spans="2:7">
      <c r="B30" s="12"/>
      <c r="C30" s="12"/>
      <c r="D30" s="12"/>
      <c r="E30" s="21"/>
      <c r="F30" s="22"/>
      <c r="G30" s="12"/>
    </row>
    <row r="31" ht="66" customHeight="1" spans="2:7">
      <c r="B31" s="12"/>
      <c r="C31" s="12"/>
      <c r="D31" s="12"/>
      <c r="E31" s="21"/>
      <c r="F31" s="22"/>
      <c r="G31" s="12"/>
    </row>
    <row r="32" spans="7:7">
      <c r="G32" s="12"/>
    </row>
    <row r="33" spans="2:7">
      <c r="B33" s="1" t="s">
        <v>2</v>
      </c>
      <c r="C33" s="1" t="s">
        <v>3</v>
      </c>
      <c r="D33" s="1" t="s">
        <v>20</v>
      </c>
      <c r="E33" s="1" t="s">
        <v>5</v>
      </c>
      <c r="F33" s="2" t="s">
        <v>6</v>
      </c>
      <c r="G33" s="2" t="s">
        <v>7</v>
      </c>
    </row>
    <row r="34" spans="2:12">
      <c r="B34" s="1">
        <v>0</v>
      </c>
      <c r="C34" s="1"/>
      <c r="D34" s="1"/>
      <c r="E34" s="1">
        <v>0.001</v>
      </c>
      <c r="F34" s="2"/>
      <c r="G34" s="2">
        <v>7.13322</v>
      </c>
      <c r="J34" s="32"/>
      <c r="K34" s="33"/>
      <c r="L34" s="33"/>
    </row>
    <row r="35" spans="2:7">
      <c r="B35" s="3">
        <v>12</v>
      </c>
      <c r="C35" s="3">
        <f t="shared" ref="C35:C39" si="20">B35*1.28</f>
        <v>15.36</v>
      </c>
      <c r="D35" s="3">
        <f t="shared" ref="D35:D39" si="21">B35*1.5</f>
        <v>18</v>
      </c>
      <c r="E35" s="23">
        <v>0.38444</v>
      </c>
      <c r="F35" s="4">
        <f t="shared" ref="F35:F39" si="22">B35*5</f>
        <v>60</v>
      </c>
      <c r="G35" s="6">
        <v>2.84641</v>
      </c>
    </row>
    <row r="36" spans="2:7">
      <c r="B36" s="3">
        <v>14</v>
      </c>
      <c r="C36" s="3">
        <f t="shared" si="20"/>
        <v>17.92</v>
      </c>
      <c r="D36" s="3">
        <f t="shared" si="21"/>
        <v>21</v>
      </c>
      <c r="E36" s="23">
        <v>0.39136</v>
      </c>
      <c r="F36" s="4">
        <f t="shared" si="22"/>
        <v>70</v>
      </c>
      <c r="G36" s="6">
        <v>2.78389</v>
      </c>
    </row>
    <row r="37" spans="2:10">
      <c r="B37" s="3">
        <v>16</v>
      </c>
      <c r="C37" s="3">
        <f t="shared" si="20"/>
        <v>20.48</v>
      </c>
      <c r="D37" s="3">
        <f t="shared" si="21"/>
        <v>24</v>
      </c>
      <c r="E37" s="23">
        <v>0.3915</v>
      </c>
      <c r="F37" s="4">
        <f t="shared" si="22"/>
        <v>80</v>
      </c>
      <c r="G37" s="6">
        <v>2.80273</v>
      </c>
      <c r="J37" s="34"/>
    </row>
    <row r="38" spans="2:7">
      <c r="B38" s="3">
        <v>18</v>
      </c>
      <c r="C38" s="3">
        <f t="shared" si="20"/>
        <v>23.04</v>
      </c>
      <c r="D38" s="3">
        <f t="shared" si="21"/>
        <v>27</v>
      </c>
      <c r="E38" s="23">
        <v>0.40604</v>
      </c>
      <c r="F38" s="24">
        <f t="shared" si="22"/>
        <v>90</v>
      </c>
      <c r="G38" s="6">
        <v>2.69813</v>
      </c>
    </row>
    <row r="39" spans="2:7">
      <c r="B39" s="26">
        <v>20</v>
      </c>
      <c r="C39" s="3">
        <f t="shared" si="20"/>
        <v>25.6</v>
      </c>
      <c r="D39" s="3">
        <f t="shared" si="21"/>
        <v>30</v>
      </c>
      <c r="E39" s="25">
        <v>0.39848</v>
      </c>
      <c r="F39" s="4">
        <f t="shared" si="22"/>
        <v>100</v>
      </c>
      <c r="G39" s="6">
        <v>2.74014</v>
      </c>
    </row>
    <row r="40" spans="2:7">
      <c r="B40" s="27">
        <v>22</v>
      </c>
      <c r="C40" s="3">
        <f t="shared" ref="C40:C49" si="23">B40*1.28</f>
        <v>28.16</v>
      </c>
      <c r="D40" s="3">
        <f t="shared" ref="D40:D44" si="24">B40*1.5</f>
        <v>33</v>
      </c>
      <c r="E40" s="28">
        <v>0.50474</v>
      </c>
      <c r="F40" s="4">
        <f t="shared" ref="F40:F49" si="25">B40*5</f>
        <v>110</v>
      </c>
      <c r="G40" s="6">
        <v>2.17223</v>
      </c>
    </row>
    <row r="41" spans="2:7">
      <c r="B41" s="3">
        <v>24</v>
      </c>
      <c r="C41" s="3">
        <f t="shared" si="23"/>
        <v>30.72</v>
      </c>
      <c r="D41" s="3">
        <f t="shared" si="24"/>
        <v>36</v>
      </c>
      <c r="E41" s="23">
        <v>0.51852</v>
      </c>
      <c r="F41" s="4">
        <f t="shared" si="25"/>
        <v>120</v>
      </c>
      <c r="G41" s="6">
        <v>2.08918</v>
      </c>
    </row>
    <row r="42" spans="2:10">
      <c r="B42" s="3">
        <v>26</v>
      </c>
      <c r="C42" s="3">
        <f t="shared" si="23"/>
        <v>33.28</v>
      </c>
      <c r="D42" s="3">
        <f t="shared" si="24"/>
        <v>39</v>
      </c>
      <c r="E42" s="23">
        <v>0.5285</v>
      </c>
      <c r="F42" s="4">
        <f t="shared" si="25"/>
        <v>130</v>
      </c>
      <c r="G42" s="6">
        <v>2.04193</v>
      </c>
      <c r="J42" s="34"/>
    </row>
    <row r="43" spans="2:7">
      <c r="B43" s="3">
        <v>28</v>
      </c>
      <c r="C43" s="3">
        <f t="shared" si="23"/>
        <v>35.84</v>
      </c>
      <c r="D43" s="3">
        <f t="shared" si="24"/>
        <v>42</v>
      </c>
      <c r="E43" s="23">
        <v>0.537</v>
      </c>
      <c r="F43" s="24">
        <f t="shared" si="25"/>
        <v>140</v>
      </c>
      <c r="G43" s="6">
        <v>2.00434</v>
      </c>
    </row>
    <row r="44" spans="2:7">
      <c r="B44" s="3">
        <v>30</v>
      </c>
      <c r="C44" s="3">
        <f t="shared" si="23"/>
        <v>38.4</v>
      </c>
      <c r="D44" s="3">
        <f t="shared" si="24"/>
        <v>45</v>
      </c>
      <c r="E44" s="23">
        <v>0.54454</v>
      </c>
      <c r="F44" s="4">
        <f t="shared" si="25"/>
        <v>150</v>
      </c>
      <c r="G44" s="6">
        <v>1.96149</v>
      </c>
    </row>
    <row r="45" spans="2:7">
      <c r="B45" s="3">
        <v>32</v>
      </c>
      <c r="C45" s="3">
        <f t="shared" si="23"/>
        <v>40.96</v>
      </c>
      <c r="D45" s="3">
        <f t="shared" ref="D45:D49" si="26">B45*1.5</f>
        <v>48</v>
      </c>
      <c r="E45" s="23">
        <v>0.54714</v>
      </c>
      <c r="F45" s="4">
        <f t="shared" si="25"/>
        <v>160</v>
      </c>
      <c r="G45" s="6">
        <v>1.95423</v>
      </c>
    </row>
    <row r="46" spans="2:7">
      <c r="B46" s="3">
        <v>34</v>
      </c>
      <c r="C46" s="3">
        <f t="shared" si="23"/>
        <v>43.52</v>
      </c>
      <c r="D46" s="3">
        <f t="shared" si="26"/>
        <v>51</v>
      </c>
      <c r="E46" s="23">
        <v>0.54916</v>
      </c>
      <c r="F46" s="4">
        <f t="shared" si="25"/>
        <v>170</v>
      </c>
      <c r="G46" s="6">
        <v>1.93865</v>
      </c>
    </row>
    <row r="47" spans="2:10">
      <c r="B47" s="3">
        <v>36</v>
      </c>
      <c r="C47" s="3">
        <f t="shared" si="23"/>
        <v>46.08</v>
      </c>
      <c r="D47" s="3">
        <f t="shared" si="26"/>
        <v>54</v>
      </c>
      <c r="E47" s="23">
        <v>0.54966</v>
      </c>
      <c r="F47" s="4">
        <f t="shared" si="25"/>
        <v>180</v>
      </c>
      <c r="G47" s="6">
        <v>1.9312</v>
      </c>
      <c r="J47" s="34"/>
    </row>
    <row r="48" spans="2:7">
      <c r="B48" s="3">
        <v>38</v>
      </c>
      <c r="C48" s="3">
        <f t="shared" si="23"/>
        <v>48.64</v>
      </c>
      <c r="D48" s="3">
        <f t="shared" si="26"/>
        <v>57</v>
      </c>
      <c r="E48" s="23">
        <v>0.550839</v>
      </c>
      <c r="F48" s="24">
        <f t="shared" si="25"/>
        <v>190</v>
      </c>
      <c r="G48" s="6">
        <v>1.93433</v>
      </c>
    </row>
    <row r="49" spans="2:7">
      <c r="B49" s="3">
        <v>40</v>
      </c>
      <c r="C49" s="3">
        <f t="shared" si="23"/>
        <v>51.2</v>
      </c>
      <c r="D49" s="3">
        <f t="shared" si="26"/>
        <v>60</v>
      </c>
      <c r="E49" s="23">
        <v>0.56678</v>
      </c>
      <c r="F49" s="4">
        <f t="shared" si="25"/>
        <v>200</v>
      </c>
      <c r="G49" s="6">
        <v>1.86063</v>
      </c>
    </row>
    <row r="51" ht="72.75" customHeight="1" spans="7:7">
      <c r="G51" s="12"/>
    </row>
    <row r="54" spans="2:7">
      <c r="B54" s="1" t="s">
        <v>2</v>
      </c>
      <c r="C54" s="1" t="s">
        <v>3</v>
      </c>
      <c r="D54" s="1" t="s">
        <v>20</v>
      </c>
      <c r="E54" s="1" t="s">
        <v>5</v>
      </c>
      <c r="F54" s="2" t="s">
        <v>6</v>
      </c>
      <c r="G54" s="2" t="s">
        <v>7</v>
      </c>
    </row>
    <row r="55" spans="2:12">
      <c r="B55" s="1">
        <v>0</v>
      </c>
      <c r="C55" s="1"/>
      <c r="D55" s="1"/>
      <c r="E55" s="1">
        <v>0.001</v>
      </c>
      <c r="F55" s="2"/>
      <c r="G55" s="2">
        <v>7.13322</v>
      </c>
      <c r="J55" s="32"/>
      <c r="K55" s="33"/>
      <c r="L55" s="33"/>
    </row>
    <row r="56" spans="2:24">
      <c r="B56" s="3">
        <v>50</v>
      </c>
      <c r="C56" s="3">
        <f t="shared" ref="C56:C63" si="27">B56*1.28</f>
        <v>64</v>
      </c>
      <c r="D56" s="3">
        <f t="shared" ref="D56:D60" si="28">B56*1.5</f>
        <v>75</v>
      </c>
      <c r="E56" s="23">
        <v>0.57092</v>
      </c>
      <c r="F56" s="4">
        <f t="shared" ref="F56:F63" si="29">B56*5</f>
        <v>250</v>
      </c>
      <c r="G56" s="6">
        <v>1.84095</v>
      </c>
      <c r="J56" s="1" t="s">
        <v>5</v>
      </c>
      <c r="K56" s="2" t="s">
        <v>6</v>
      </c>
      <c r="L56" s="2" t="s">
        <v>7</v>
      </c>
      <c r="N56" s="1" t="s">
        <v>5</v>
      </c>
      <c r="O56" s="2" t="s">
        <v>6</v>
      </c>
      <c r="P56" s="2" t="s">
        <v>7</v>
      </c>
      <c r="R56" s="1" t="s">
        <v>5</v>
      </c>
      <c r="S56" s="2" t="s">
        <v>6</v>
      </c>
      <c r="T56" s="2" t="s">
        <v>7</v>
      </c>
      <c r="V56" s="1" t="s">
        <v>5</v>
      </c>
      <c r="W56" s="2" t="s">
        <v>6</v>
      </c>
      <c r="X56" s="2" t="s">
        <v>7</v>
      </c>
    </row>
    <row r="57" spans="2:24">
      <c r="B57" s="3">
        <v>60</v>
      </c>
      <c r="C57" s="3">
        <f t="shared" si="27"/>
        <v>76.8</v>
      </c>
      <c r="D57" s="3">
        <f t="shared" si="28"/>
        <v>90</v>
      </c>
      <c r="E57" s="23">
        <v>0.5727</v>
      </c>
      <c r="F57" s="4">
        <f t="shared" si="29"/>
        <v>300</v>
      </c>
      <c r="G57" s="6">
        <v>1.83363</v>
      </c>
      <c r="J57" s="23">
        <v>0.5727</v>
      </c>
      <c r="K57" s="5">
        <v>300</v>
      </c>
      <c r="L57" s="6">
        <v>1.83363</v>
      </c>
      <c r="N57" s="23">
        <v>0.56678</v>
      </c>
      <c r="O57" s="5">
        <v>210</v>
      </c>
      <c r="P57" s="6">
        <v>1.86063</v>
      </c>
      <c r="R57" s="23">
        <v>0.57416</v>
      </c>
      <c r="S57" s="5">
        <v>310</v>
      </c>
      <c r="T57" s="5">
        <v>1.82498</v>
      </c>
      <c r="V57" s="23">
        <v>0.574539</v>
      </c>
      <c r="W57" s="5">
        <v>410</v>
      </c>
      <c r="X57" s="5">
        <v>1.81961</v>
      </c>
    </row>
    <row r="58" spans="2:24">
      <c r="B58" s="3">
        <v>70</v>
      </c>
      <c r="C58" s="3">
        <f t="shared" si="27"/>
        <v>89.6</v>
      </c>
      <c r="D58" s="3">
        <f t="shared" si="28"/>
        <v>105</v>
      </c>
      <c r="E58" s="23">
        <v>0.57416</v>
      </c>
      <c r="F58" s="4">
        <f t="shared" si="29"/>
        <v>350</v>
      </c>
      <c r="G58" s="6">
        <v>1.82245</v>
      </c>
      <c r="J58" s="19">
        <v>0.57416</v>
      </c>
      <c r="K58" s="35">
        <v>310</v>
      </c>
      <c r="L58" s="5">
        <v>1.82498</v>
      </c>
      <c r="N58" s="23">
        <v>0.56762</v>
      </c>
      <c r="O58" s="36">
        <v>220</v>
      </c>
      <c r="P58" s="5">
        <v>1.85566</v>
      </c>
      <c r="R58" s="23">
        <v>0.5738</v>
      </c>
      <c r="S58" s="36">
        <v>320</v>
      </c>
      <c r="T58" s="5">
        <v>1.82362</v>
      </c>
      <c r="V58" s="23">
        <v>0.574499</v>
      </c>
      <c r="W58" s="36">
        <v>420</v>
      </c>
      <c r="X58" s="5">
        <v>1.81964</v>
      </c>
    </row>
    <row r="59" spans="2:24">
      <c r="B59" s="3">
        <v>80</v>
      </c>
      <c r="C59" s="3">
        <f t="shared" si="27"/>
        <v>102.4</v>
      </c>
      <c r="D59" s="3">
        <f t="shared" si="28"/>
        <v>120</v>
      </c>
      <c r="E59" s="23">
        <v>0.57434</v>
      </c>
      <c r="F59" s="24">
        <f t="shared" si="29"/>
        <v>400</v>
      </c>
      <c r="G59" s="6">
        <v>1.82076</v>
      </c>
      <c r="J59" s="19">
        <v>0.574419</v>
      </c>
      <c r="K59" s="35">
        <v>311</v>
      </c>
      <c r="L59" s="5">
        <v>1.82236</v>
      </c>
      <c r="N59" s="23">
        <v>0.56786</v>
      </c>
      <c r="O59" s="36">
        <v>230</v>
      </c>
      <c r="P59" s="5">
        <v>1.85302</v>
      </c>
      <c r="R59" s="23">
        <v>0.57448</v>
      </c>
      <c r="S59" s="36">
        <v>330</v>
      </c>
      <c r="T59" s="5">
        <v>1.82302</v>
      </c>
      <c r="V59" s="19">
        <v>0.574799</v>
      </c>
      <c r="W59" s="36">
        <v>430</v>
      </c>
      <c r="X59" s="5">
        <v>1.81954</v>
      </c>
    </row>
    <row r="60" spans="2:24">
      <c r="B60" s="3">
        <v>90</v>
      </c>
      <c r="C60" s="3">
        <f t="shared" si="27"/>
        <v>115.2</v>
      </c>
      <c r="D60" s="3">
        <f t="shared" si="28"/>
        <v>135</v>
      </c>
      <c r="E60" s="23">
        <v>0.57434</v>
      </c>
      <c r="F60" s="4">
        <f t="shared" si="29"/>
        <v>450</v>
      </c>
      <c r="G60" s="6">
        <v>1.81922</v>
      </c>
      <c r="J60" s="23">
        <v>0.57376</v>
      </c>
      <c r="K60" s="5">
        <v>312</v>
      </c>
      <c r="L60" s="5">
        <v>1.82157</v>
      </c>
      <c r="N60" s="23">
        <v>0.57376</v>
      </c>
      <c r="O60" s="5">
        <v>240</v>
      </c>
      <c r="P60" s="5">
        <v>1.82157</v>
      </c>
      <c r="R60" s="23">
        <v>0.574119</v>
      </c>
      <c r="S60" s="5">
        <v>340</v>
      </c>
      <c r="T60" s="5">
        <v>1.82202</v>
      </c>
      <c r="V60" s="23">
        <v>0.574599</v>
      </c>
      <c r="W60" s="5">
        <v>440</v>
      </c>
      <c r="X60" s="5">
        <v>1.81922</v>
      </c>
    </row>
    <row r="61" spans="2:24">
      <c r="B61" s="3">
        <v>100</v>
      </c>
      <c r="C61" s="3">
        <f t="shared" si="27"/>
        <v>128</v>
      </c>
      <c r="D61" s="3">
        <f t="shared" ref="D61:D63" si="30">B61*1.5</f>
        <v>150</v>
      </c>
      <c r="E61" s="23">
        <v>0.574739</v>
      </c>
      <c r="F61" s="4">
        <f t="shared" si="29"/>
        <v>500</v>
      </c>
      <c r="G61" s="6">
        <v>1.81902</v>
      </c>
      <c r="J61" s="23">
        <v>0.57392</v>
      </c>
      <c r="K61" s="5">
        <v>313</v>
      </c>
      <c r="L61" s="5">
        <v>1.82183</v>
      </c>
      <c r="N61" s="19">
        <v>0.57092</v>
      </c>
      <c r="O61" s="5">
        <v>260</v>
      </c>
      <c r="P61" s="5">
        <v>1.84095</v>
      </c>
      <c r="R61" s="39">
        <v>0.574539</v>
      </c>
      <c r="S61" s="5">
        <v>360</v>
      </c>
      <c r="T61" s="5">
        <v>1.82256</v>
      </c>
      <c r="V61" s="23">
        <v>0.574519</v>
      </c>
      <c r="W61" s="5">
        <v>460</v>
      </c>
      <c r="X61" s="37">
        <v>1.8193</v>
      </c>
    </row>
    <row r="62" spans="1:24">
      <c r="A62" t="s">
        <v>21</v>
      </c>
      <c r="B62" s="3">
        <v>110</v>
      </c>
      <c r="C62" s="3">
        <f t="shared" si="27"/>
        <v>140.8</v>
      </c>
      <c r="D62" s="3">
        <f t="shared" si="30"/>
        <v>165</v>
      </c>
      <c r="E62" s="23">
        <v>0.57416</v>
      </c>
      <c r="F62" s="4">
        <f t="shared" si="29"/>
        <v>550</v>
      </c>
      <c r="G62" s="6">
        <v>1.82245</v>
      </c>
      <c r="J62" s="23">
        <v>0.5743</v>
      </c>
      <c r="K62" s="5">
        <v>314</v>
      </c>
      <c r="L62" s="37">
        <v>1.8242</v>
      </c>
      <c r="N62" s="19">
        <v>0.569859</v>
      </c>
      <c r="O62" s="36">
        <v>270</v>
      </c>
      <c r="P62" s="37">
        <v>1.84109</v>
      </c>
      <c r="R62" s="23">
        <v>0.5743</v>
      </c>
      <c r="S62" s="36">
        <v>370</v>
      </c>
      <c r="T62" s="5">
        <v>1.82183</v>
      </c>
      <c r="V62" s="23">
        <v>0.574439</v>
      </c>
      <c r="W62" s="36">
        <v>470</v>
      </c>
      <c r="X62" s="5">
        <v>1.81919</v>
      </c>
    </row>
    <row r="63" spans="2:24">
      <c r="B63" s="3">
        <v>120</v>
      </c>
      <c r="C63" s="3">
        <f t="shared" si="27"/>
        <v>153.6</v>
      </c>
      <c r="D63" s="3">
        <f t="shared" si="30"/>
        <v>180</v>
      </c>
      <c r="E63" s="23">
        <v>0.57416</v>
      </c>
      <c r="F63" s="4">
        <f t="shared" si="29"/>
        <v>600</v>
      </c>
      <c r="G63" s="6">
        <v>1.82245</v>
      </c>
      <c r="J63" s="23">
        <v>0.57398</v>
      </c>
      <c r="K63" s="5">
        <v>315</v>
      </c>
      <c r="L63" s="5">
        <v>1.82415</v>
      </c>
      <c r="N63" s="19">
        <v>0.572779</v>
      </c>
      <c r="O63" s="36">
        <v>280</v>
      </c>
      <c r="P63" s="5">
        <v>1.83405</v>
      </c>
      <c r="R63" s="23">
        <v>0.574079</v>
      </c>
      <c r="S63" s="36">
        <v>380</v>
      </c>
      <c r="T63" s="5">
        <v>1.82167</v>
      </c>
      <c r="U63" s="17"/>
      <c r="V63" s="23">
        <v>0.574619</v>
      </c>
      <c r="W63" s="36">
        <v>480</v>
      </c>
      <c r="X63" s="5">
        <v>1.81916</v>
      </c>
    </row>
    <row r="64" spans="2:24">
      <c r="B64" s="12"/>
      <c r="C64" s="12"/>
      <c r="D64" s="12"/>
      <c r="E64" s="29"/>
      <c r="F64" s="30"/>
      <c r="G64" s="31"/>
      <c r="J64" s="29"/>
      <c r="K64" s="38"/>
      <c r="L64" s="38"/>
      <c r="N64" s="19">
        <v>0.572579</v>
      </c>
      <c r="O64" s="5">
        <v>290</v>
      </c>
      <c r="P64" s="5">
        <v>1.83188</v>
      </c>
      <c r="R64" s="19">
        <v>0.57494</v>
      </c>
      <c r="S64" s="5">
        <v>390</v>
      </c>
      <c r="T64" s="5">
        <v>1.82177</v>
      </c>
      <c r="V64" s="23">
        <v>0.574239</v>
      </c>
      <c r="W64" s="5">
        <v>490</v>
      </c>
      <c r="X64" s="37">
        <v>1.8192</v>
      </c>
    </row>
    <row r="65" spans="2:12">
      <c r="B65" s="12"/>
      <c r="C65" s="12"/>
      <c r="D65" s="12"/>
      <c r="E65" s="29"/>
      <c r="F65" s="22"/>
      <c r="G65" s="31"/>
      <c r="J65" s="29"/>
      <c r="K65" s="38"/>
      <c r="L65" s="38"/>
    </row>
    <row r="66" spans="2:7">
      <c r="B66" s="12"/>
      <c r="C66" s="12"/>
      <c r="D66" s="12"/>
      <c r="E66" s="29"/>
      <c r="F66" s="22"/>
      <c r="G66" s="31"/>
    </row>
    <row r="68" ht="72.75" customHeight="1" spans="7:7">
      <c r="G68" s="1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31"/>
  <sheetViews>
    <sheetView tabSelected="1" workbookViewId="0">
      <selection activeCell="J33" sqref="J33"/>
    </sheetView>
  </sheetViews>
  <sheetFormatPr defaultColWidth="9" defaultRowHeight="13.5"/>
  <cols>
    <col min="1" max="1" width="4.5" customWidth="1"/>
    <col min="2" max="2" width="14.125" customWidth="1"/>
    <col min="3" max="3" width="11.5" customWidth="1"/>
    <col min="4" max="4" width="14.5" customWidth="1"/>
    <col min="5" max="5" width="23.875" customWidth="1"/>
    <col min="6" max="6" width="5.375" customWidth="1"/>
    <col min="7" max="7" width="11.75" customWidth="1"/>
    <col min="8" max="8" width="14" customWidth="1"/>
    <col min="9" max="9" width="12.5" customWidth="1"/>
    <col min="10" max="10" width="9.875" customWidth="1"/>
    <col min="11" max="11" width="5.125" customWidth="1"/>
    <col min="12" max="12" width="7.625" customWidth="1"/>
    <col min="13" max="13" width="10.25" customWidth="1"/>
    <col min="14" max="14" width="14.5" customWidth="1"/>
    <col min="15" max="15" width="13.125" customWidth="1"/>
  </cols>
  <sheetData>
    <row r="4" spans="14:15">
      <c r="N4" t="s">
        <v>22</v>
      </c>
      <c r="O4" t="s">
        <v>22</v>
      </c>
    </row>
    <row r="5" spans="2:15">
      <c r="B5" t="s">
        <v>23</v>
      </c>
      <c r="H5" t="s">
        <v>24</v>
      </c>
      <c r="L5" t="s">
        <v>25</v>
      </c>
      <c r="M5" t="s">
        <v>26</v>
      </c>
      <c r="N5">
        <v>5120</v>
      </c>
      <c r="O5" s="17">
        <v>50000</v>
      </c>
    </row>
    <row r="6" spans="2:15">
      <c r="B6" s="1" t="s">
        <v>27</v>
      </c>
      <c r="C6" s="1" t="s">
        <v>28</v>
      </c>
      <c r="D6" s="1" t="s">
        <v>29</v>
      </c>
      <c r="E6" s="2" t="s">
        <v>30</v>
      </c>
      <c r="G6" s="5"/>
      <c r="H6" s="2" t="s">
        <v>31</v>
      </c>
      <c r="I6" s="2" t="s">
        <v>32</v>
      </c>
      <c r="J6" s="2" t="s">
        <v>32</v>
      </c>
      <c r="L6" s="5"/>
      <c r="M6" s="2" t="s">
        <v>33</v>
      </c>
      <c r="N6" s="2" t="s">
        <v>34</v>
      </c>
      <c r="O6" s="2" t="s">
        <v>34</v>
      </c>
    </row>
    <row r="7" spans="2:15">
      <c r="B7" s="3">
        <v>1</v>
      </c>
      <c r="C7" s="3">
        <f>B7*256</f>
        <v>256</v>
      </c>
      <c r="D7" s="3">
        <f>B7*1.8</f>
        <v>1.8</v>
      </c>
      <c r="E7" s="5"/>
      <c r="G7" s="5" t="s">
        <v>35</v>
      </c>
      <c r="H7" s="7">
        <f>M7/N5*1000</f>
        <v>6.8359375</v>
      </c>
      <c r="I7" s="7">
        <f>N7/N5*1000</f>
        <v>2.48046875</v>
      </c>
      <c r="J7" s="7">
        <f>O7/O5*1000</f>
        <v>2.48</v>
      </c>
      <c r="L7" s="5" t="s">
        <v>35</v>
      </c>
      <c r="M7" s="3">
        <v>35</v>
      </c>
      <c r="N7" s="3">
        <v>12.7</v>
      </c>
      <c r="O7" s="3">
        <v>124</v>
      </c>
    </row>
    <row r="8" spans="2:15">
      <c r="B8" s="3">
        <v>20</v>
      </c>
      <c r="C8" s="3">
        <f t="shared" ref="C8:C12" si="0">B8*256</f>
        <v>5120</v>
      </c>
      <c r="D8" s="3">
        <f t="shared" ref="D8:D12" si="1">B8*1.8</f>
        <v>36</v>
      </c>
      <c r="E8" s="5"/>
      <c r="G8" s="5" t="s">
        <v>36</v>
      </c>
      <c r="H8" s="7">
        <f>M8/N5*1000</f>
        <v>3.90625</v>
      </c>
      <c r="I8" s="7">
        <f>N8/N5*1000</f>
        <v>1.03515625</v>
      </c>
      <c r="J8" s="7">
        <f>O8/O5*1000</f>
        <v>1.6</v>
      </c>
      <c r="L8" s="5" t="s">
        <v>36</v>
      </c>
      <c r="M8" s="3">
        <v>20</v>
      </c>
      <c r="N8" s="3">
        <v>5.3</v>
      </c>
      <c r="O8" s="3">
        <v>80</v>
      </c>
    </row>
    <row r="9" spans="2:15">
      <c r="B9" s="3">
        <v>100</v>
      </c>
      <c r="C9" s="3">
        <f t="shared" si="0"/>
        <v>25600</v>
      </c>
      <c r="D9" s="3">
        <f t="shared" si="1"/>
        <v>180</v>
      </c>
      <c r="E9" s="5" t="s">
        <v>37</v>
      </c>
      <c r="G9" s="5" t="s">
        <v>38</v>
      </c>
      <c r="H9" s="8">
        <f>M9/N5*1000</f>
        <v>49.8046875</v>
      </c>
      <c r="I9" s="8">
        <f>N9/N5*1000</f>
        <v>21.875</v>
      </c>
      <c r="J9" s="8">
        <f>O9/O5*1000</f>
        <v>22.22</v>
      </c>
      <c r="L9" s="5" t="s">
        <v>38</v>
      </c>
      <c r="M9" s="3">
        <v>255</v>
      </c>
      <c r="N9" s="3">
        <v>112</v>
      </c>
      <c r="O9" s="3">
        <v>1111</v>
      </c>
    </row>
    <row r="10" spans="2:10">
      <c r="B10" s="9">
        <v>5000</v>
      </c>
      <c r="C10" s="3">
        <f t="shared" si="0"/>
        <v>1280000</v>
      </c>
      <c r="D10" s="3">
        <f t="shared" si="1"/>
        <v>9000</v>
      </c>
      <c r="E10" s="5" t="s">
        <v>39</v>
      </c>
      <c r="G10" s="10" t="s">
        <v>40</v>
      </c>
      <c r="H10" s="7">
        <f>H9/H7</f>
        <v>7.28571428571429</v>
      </c>
      <c r="I10" s="7">
        <f>I9/I7</f>
        <v>8.81889763779528</v>
      </c>
      <c r="J10" s="7">
        <f>J9/J7</f>
        <v>8.95967741935484</v>
      </c>
    </row>
    <row r="11" spans="2:10">
      <c r="B11" s="9">
        <v>50000</v>
      </c>
      <c r="C11" s="3">
        <f t="shared" si="0"/>
        <v>12800000</v>
      </c>
      <c r="D11" s="3">
        <f t="shared" si="1"/>
        <v>90000</v>
      </c>
      <c r="E11" s="5" t="s">
        <v>41</v>
      </c>
      <c r="G11" s="10" t="s">
        <v>42</v>
      </c>
      <c r="H11" s="7">
        <f>H9/H8</f>
        <v>12.75</v>
      </c>
      <c r="I11" s="8">
        <f>I9/I8</f>
        <v>21.1320754716981</v>
      </c>
      <c r="J11" s="8">
        <f>J9/J8</f>
        <v>13.8875</v>
      </c>
    </row>
    <row r="12" ht="27" spans="2:10">
      <c r="B12" s="9">
        <v>500000</v>
      </c>
      <c r="C12" s="3">
        <f t="shared" si="0"/>
        <v>128000000</v>
      </c>
      <c r="D12" s="3">
        <f t="shared" si="1"/>
        <v>900000</v>
      </c>
      <c r="E12" s="11" t="s">
        <v>43</v>
      </c>
      <c r="H12" s="12"/>
      <c r="I12" s="12"/>
      <c r="J12" s="12"/>
    </row>
    <row r="17" spans="3:4">
      <c r="C17" t="s">
        <v>44</v>
      </c>
      <c r="D17" t="s">
        <v>45</v>
      </c>
    </row>
    <row r="18" spans="2:4">
      <c r="B18" s="5"/>
      <c r="C18" s="13" t="s">
        <v>31</v>
      </c>
      <c r="D18" s="2" t="s">
        <v>31</v>
      </c>
    </row>
    <row r="19" spans="2:4">
      <c r="B19" s="14" t="s">
        <v>35</v>
      </c>
      <c r="C19" s="15">
        <v>34</v>
      </c>
      <c r="D19" s="7">
        <v>6.8359375</v>
      </c>
    </row>
    <row r="20" spans="2:4">
      <c r="B20" s="14" t="s">
        <v>36</v>
      </c>
      <c r="C20" s="15">
        <v>23</v>
      </c>
      <c r="D20" s="7">
        <v>3.90625</v>
      </c>
    </row>
    <row r="21" spans="2:4">
      <c r="B21" s="5" t="s">
        <v>38</v>
      </c>
      <c r="C21" s="15">
        <v>585</v>
      </c>
      <c r="D21" s="8">
        <v>49.8046875</v>
      </c>
    </row>
    <row r="22" spans="2:4">
      <c r="B22" s="10" t="s">
        <v>40</v>
      </c>
      <c r="C22" s="15">
        <f>C21/C19</f>
        <v>17.2058823529412</v>
      </c>
      <c r="D22" s="7">
        <v>7.28571428571429</v>
      </c>
    </row>
    <row r="23" spans="2:4">
      <c r="B23" s="10" t="s">
        <v>42</v>
      </c>
      <c r="C23" s="15">
        <f>C21/C20</f>
        <v>25.4347826086957</v>
      </c>
      <c r="D23" s="8">
        <v>12.75</v>
      </c>
    </row>
    <row r="26" spans="2:10">
      <c r="B26" t="s">
        <v>46</v>
      </c>
      <c r="D26">
        <v>0.15</v>
      </c>
      <c r="E26" s="16" t="s">
        <v>47</v>
      </c>
      <c r="H26" t="s">
        <v>48</v>
      </c>
      <c r="I26" t="s">
        <v>49</v>
      </c>
      <c r="J26" t="s">
        <v>50</v>
      </c>
    </row>
    <row r="27" spans="2:8">
      <c r="B27" s="1" t="s">
        <v>27</v>
      </c>
      <c r="C27" s="1" t="s">
        <v>28</v>
      </c>
      <c r="D27" s="1" t="s">
        <v>29</v>
      </c>
      <c r="E27" s="2" t="s">
        <v>30</v>
      </c>
      <c r="G27" t="s">
        <v>51</v>
      </c>
      <c r="H27">
        <v>85</v>
      </c>
    </row>
    <row r="28" spans="2:9">
      <c r="B28" s="3">
        <v>1</v>
      </c>
      <c r="C28" s="3">
        <f t="shared" ref="C28:C30" si="2">B28*256</f>
        <v>256</v>
      </c>
      <c r="D28" s="3">
        <f>B28*D26</f>
        <v>0.15</v>
      </c>
      <c r="E28" s="5"/>
      <c r="G28" t="s">
        <v>52</v>
      </c>
      <c r="H28">
        <v>13</v>
      </c>
      <c r="I28">
        <v>6.5</v>
      </c>
    </row>
    <row r="29" spans="2:9">
      <c r="B29" s="3">
        <v>50</v>
      </c>
      <c r="C29" s="3">
        <f t="shared" si="2"/>
        <v>12800</v>
      </c>
      <c r="D29" s="3">
        <f>B29*D26</f>
        <v>7.5</v>
      </c>
      <c r="E29" s="5"/>
      <c r="G29" t="s">
        <v>53</v>
      </c>
      <c r="H29">
        <v>1</v>
      </c>
      <c r="I29">
        <v>85</v>
      </c>
    </row>
    <row r="30" spans="2:10">
      <c r="B30" s="3">
        <v>5000</v>
      </c>
      <c r="C30" s="3">
        <f t="shared" si="2"/>
        <v>1280000</v>
      </c>
      <c r="D30" s="3">
        <f>B30*D26</f>
        <v>750</v>
      </c>
      <c r="E30" s="5" t="s">
        <v>54</v>
      </c>
      <c r="G30" t="s">
        <v>55</v>
      </c>
      <c r="H30">
        <v>0.15</v>
      </c>
      <c r="I30" t="s">
        <v>56</v>
      </c>
      <c r="J30" t="s">
        <v>57</v>
      </c>
    </row>
    <row r="31" spans="2:5">
      <c r="B31" s="3">
        <v>10000</v>
      </c>
      <c r="C31" s="3">
        <f>B31*256</f>
        <v>2560000</v>
      </c>
      <c r="D31" s="3">
        <f>B31*D26</f>
        <v>1500</v>
      </c>
      <c r="E31" s="5" t="s">
        <v>58</v>
      </c>
    </row>
  </sheetData>
  <hyperlinks>
    <hyperlink ref="B19" r:id="rId1" display="GPU"/>
    <hyperlink ref="B20" r:id="rId2" display="CUDNN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5"/>
  <sheetViews>
    <sheetView workbookViewId="0">
      <selection activeCell="G21" sqref="G21"/>
    </sheetView>
  </sheetViews>
  <sheetFormatPr defaultColWidth="9" defaultRowHeight="13.5" outlineLevelCol="7"/>
  <cols>
    <col min="5" max="5" width="17.375" customWidth="1"/>
    <col min="6" max="6" width="16.375" customWidth="1"/>
  </cols>
  <sheetData>
    <row r="2" spans="2:8">
      <c r="B2" s="1" t="s">
        <v>2</v>
      </c>
      <c r="C2" s="1" t="s">
        <v>3</v>
      </c>
      <c r="D2" s="1" t="s">
        <v>20</v>
      </c>
      <c r="E2" s="1" t="s">
        <v>5</v>
      </c>
      <c r="F2" s="2" t="s">
        <v>6</v>
      </c>
      <c r="G2" s="2" t="s">
        <v>7</v>
      </c>
      <c r="H2" s="1" t="s">
        <v>8</v>
      </c>
    </row>
    <row r="3" spans="2:8">
      <c r="B3" s="3">
        <v>2</v>
      </c>
      <c r="C3" s="3">
        <f>B3*1.28</f>
        <v>2.56</v>
      </c>
      <c r="D3" s="3">
        <f t="shared" ref="D3:D9" si="0">B3*1.5</f>
        <v>3</v>
      </c>
      <c r="E3" s="3">
        <v>0.001</v>
      </c>
      <c r="F3" s="4">
        <f>B3*5</f>
        <v>10</v>
      </c>
      <c r="G3" s="3">
        <v>6.90908</v>
      </c>
      <c r="H3" s="5"/>
    </row>
    <row r="4" spans="2:8">
      <c r="B4" s="3">
        <v>4</v>
      </c>
      <c r="C4" s="3">
        <f>B4*1.28</f>
        <v>5.12</v>
      </c>
      <c r="D4" s="3">
        <f t="shared" si="0"/>
        <v>6</v>
      </c>
      <c r="E4" s="3">
        <v>0.001</v>
      </c>
      <c r="F4" s="4">
        <f t="shared" ref="F4:F9" si="1">B4*5</f>
        <v>20</v>
      </c>
      <c r="G4" s="3">
        <v>6.90956</v>
      </c>
      <c r="H4" s="5"/>
    </row>
    <row r="5" spans="2:8">
      <c r="B5" s="3">
        <v>8</v>
      </c>
      <c r="C5" s="3">
        <f t="shared" ref="C5:C8" si="2">B5*1.28</f>
        <v>10.24</v>
      </c>
      <c r="D5" s="3">
        <f t="shared" si="0"/>
        <v>12</v>
      </c>
      <c r="E5" s="3">
        <v>0.001</v>
      </c>
      <c r="F5" s="4">
        <f t="shared" si="1"/>
        <v>40</v>
      </c>
      <c r="G5" s="3">
        <v>6.91048</v>
      </c>
      <c r="H5" s="5"/>
    </row>
    <row r="6" spans="2:8">
      <c r="B6" s="3">
        <v>10</v>
      </c>
      <c r="C6" s="3">
        <f t="shared" ref="C6" si="3">B6*1.28</f>
        <v>12.8</v>
      </c>
      <c r="D6" s="3">
        <f t="shared" ref="D6" si="4">B6*1.5</f>
        <v>15</v>
      </c>
      <c r="E6" s="3">
        <v>0.001</v>
      </c>
      <c r="F6" s="4">
        <f t="shared" ref="F6" si="5">B6*5</f>
        <v>50</v>
      </c>
      <c r="G6" s="6">
        <v>6.90989</v>
      </c>
      <c r="H6" s="5"/>
    </row>
    <row r="7" spans="2:8">
      <c r="B7" s="3">
        <v>16</v>
      </c>
      <c r="C7" s="3">
        <f t="shared" ref="C7" si="6">B7*1.28</f>
        <v>20.48</v>
      </c>
      <c r="D7" s="3">
        <f t="shared" si="0"/>
        <v>24</v>
      </c>
      <c r="E7" s="3">
        <v>0.001</v>
      </c>
      <c r="F7" s="4">
        <f t="shared" si="1"/>
        <v>80</v>
      </c>
      <c r="G7" s="3">
        <v>6.90963</v>
      </c>
      <c r="H7" s="5"/>
    </row>
    <row r="8" spans="2:8">
      <c r="B8" s="3">
        <v>20</v>
      </c>
      <c r="C8" s="3">
        <f t="shared" si="2"/>
        <v>25.6</v>
      </c>
      <c r="D8" s="3">
        <f t="shared" si="0"/>
        <v>30</v>
      </c>
      <c r="E8" s="3">
        <v>0.001</v>
      </c>
      <c r="F8" s="4">
        <f t="shared" si="1"/>
        <v>100</v>
      </c>
      <c r="G8" s="3">
        <v>6.90966</v>
      </c>
      <c r="H8" s="5"/>
    </row>
    <row r="9" spans="2:8">
      <c r="B9" s="3">
        <v>22</v>
      </c>
      <c r="C9" s="3">
        <f t="shared" ref="C9" si="7">B9*1.28</f>
        <v>28.16</v>
      </c>
      <c r="D9" s="3">
        <f t="shared" si="0"/>
        <v>33</v>
      </c>
      <c r="E9" s="3">
        <v>0.001</v>
      </c>
      <c r="F9" s="4">
        <f t="shared" si="1"/>
        <v>110</v>
      </c>
      <c r="G9" s="3">
        <v>6.90962</v>
      </c>
      <c r="H9" s="5"/>
    </row>
    <row r="15" ht="21.75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accuracy</vt:lpstr>
      <vt:lpstr>accuracy2nd</vt:lpstr>
      <vt:lpstr>performance</vt:lpstr>
      <vt:lpstr>accuracyFAIL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soulsheng</cp:lastModifiedBy>
  <dcterms:created xsi:type="dcterms:W3CDTF">2006-09-16T00:00:00Z</dcterms:created>
  <dcterms:modified xsi:type="dcterms:W3CDTF">2018-09-28T03:22:17Z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