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tra\Desktop\DS\Projects\Financial Health Analysis\"/>
    </mc:Choice>
  </mc:AlternateContent>
  <xr:revisionPtr revIDLastSave="0" documentId="13_ncr:1_{1FAC8E5E-6B1E-47BE-9EB5-9C92AA0D875C}" xr6:coauthVersionLast="44" xr6:coauthVersionMax="44" xr10:uidLastSave="{00000000-0000-0000-0000-000000000000}"/>
  <bookViews>
    <workbookView xWindow="0" yWindow="0" windowWidth="28800" windowHeight="15480" activeTab="2" xr2:uid="{4E26169D-381B-494D-B29C-BF393ADE06C0}"/>
  </bookViews>
  <sheets>
    <sheet name="Charts" sheetId="3" r:id="rId1"/>
    <sheet name="Data" sheetId="1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4" i="6" l="1"/>
  <c r="V14" i="6"/>
  <c r="U14" i="6"/>
  <c r="T14" i="6"/>
  <c r="S14" i="6"/>
  <c r="R14" i="6"/>
  <c r="Q14" i="6"/>
  <c r="AA14" i="6" s="1"/>
  <c r="P14" i="6"/>
  <c r="Z14" i="6" s="1"/>
  <c r="O14" i="6"/>
  <c r="Y14" i="6" s="1"/>
  <c r="N14" i="6"/>
  <c r="X14" i="6" s="1"/>
  <c r="Y13" i="6"/>
  <c r="X13" i="6"/>
  <c r="W13" i="6"/>
  <c r="V13" i="6"/>
  <c r="U13" i="6"/>
  <c r="T13" i="6"/>
  <c r="S13" i="6"/>
  <c r="R13" i="6"/>
  <c r="Q13" i="6"/>
  <c r="P13" i="6"/>
  <c r="O13" i="6"/>
  <c r="N13" i="6"/>
  <c r="W12" i="6"/>
  <c r="V12" i="6"/>
  <c r="U12" i="6"/>
  <c r="T12" i="6"/>
  <c r="S12" i="6"/>
  <c r="R12" i="6"/>
  <c r="Q12" i="6"/>
  <c r="AA12" i="6" s="1"/>
  <c r="P12" i="6"/>
  <c r="Z13" i="6" s="1"/>
  <c r="O12" i="6"/>
  <c r="N12" i="6"/>
  <c r="W11" i="6"/>
  <c r="V11" i="6"/>
  <c r="U11" i="6"/>
  <c r="T11" i="6"/>
  <c r="S11" i="6"/>
  <c r="R11" i="6"/>
  <c r="Q11" i="6"/>
  <c r="AA11" i="6" s="1"/>
  <c r="P11" i="6"/>
  <c r="Z11" i="6" s="1"/>
  <c r="O11" i="6"/>
  <c r="Y12" i="6" s="1"/>
  <c r="N11" i="6"/>
  <c r="X11" i="6" s="1"/>
  <c r="Q10" i="6"/>
  <c r="P10" i="6"/>
  <c r="O10" i="6"/>
  <c r="N10" i="6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Z12" i="6" l="1"/>
  <c r="AA13" i="6"/>
  <c r="Y11" i="6"/>
  <c r="X12" i="6"/>
</calcChain>
</file>

<file path=xl/sharedStrings.xml><?xml version="1.0" encoding="utf-8"?>
<sst xmlns="http://schemas.openxmlformats.org/spreadsheetml/2006/main" count="75" uniqueCount="39">
  <si>
    <t>Year</t>
  </si>
  <si>
    <t>Total Revenue</t>
  </si>
  <si>
    <t>Total Liabilities</t>
  </si>
  <si>
    <t xml:space="preserve">Total Assets </t>
  </si>
  <si>
    <t>Current liabilities</t>
  </si>
  <si>
    <t>2024-25</t>
  </si>
  <si>
    <t>2023-24</t>
  </si>
  <si>
    <t>2022-23</t>
  </si>
  <si>
    <t>2021-22</t>
  </si>
  <si>
    <t>2020-21</t>
  </si>
  <si>
    <t>Current assets</t>
  </si>
  <si>
    <t>Net Income</t>
  </si>
  <si>
    <t xml:space="preserve">Operating Expense </t>
  </si>
  <si>
    <t>Operating Margin</t>
  </si>
  <si>
    <t>Working Capital</t>
  </si>
  <si>
    <t>net profit margin =
(net income / total revenue) * 100</t>
  </si>
  <si>
    <t>Operating Income</t>
  </si>
  <si>
    <t>operating margin = 
(operating income / total revenue) * 100</t>
  </si>
  <si>
    <t>Working Capital = 
Current Assets - Current Liabilities</t>
  </si>
  <si>
    <t>Debt-to-Asset Ratio =
 (Total Liabilities / Total Assets)</t>
  </si>
  <si>
    <t>Formulas</t>
  </si>
  <si>
    <t>Total revenue
YoY change</t>
  </si>
  <si>
    <t>Net income
YoY change</t>
  </si>
  <si>
    <t>Op Income
YoY change</t>
  </si>
  <si>
    <t>Op Expenses
YoY change</t>
  </si>
  <si>
    <t>Total Assets
YoY change</t>
  </si>
  <si>
    <t>Total Liabilities
YoY change</t>
  </si>
  <si>
    <t>Working Capital
YoY change</t>
  </si>
  <si>
    <t>Net profit margin
YoY change</t>
  </si>
  <si>
    <t>Op Margin
YoY change</t>
  </si>
  <si>
    <t>Non-current
 assets</t>
  </si>
  <si>
    <t>Non-current 
liabilities</t>
  </si>
  <si>
    <t>Net Profit 
Margin</t>
  </si>
  <si>
    <t>Debt-to-Asset 
Ratio</t>
  </si>
  <si>
    <t>Debt-to-Asset Ratio
YoY change</t>
  </si>
  <si>
    <t>YoY change = 
(current value - previous value) / previous value</t>
  </si>
  <si>
    <t>Calculated</t>
  </si>
  <si>
    <t>Extracted</t>
  </si>
  <si>
    <t>(Rupees 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</si>
</sst>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.00&quot;%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0" fillId="3" borderId="3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10" fontId="0" fillId="3" borderId="3" xfId="1" applyNumberFormat="1" applyFont="1" applyFill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0" fontId="0" fillId="3" borderId="4" xfId="1" applyNumberFormat="1" applyFont="1" applyFill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9" fontId="0" fillId="3" borderId="3" xfId="1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Font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9" fontId="0" fillId="3" borderId="2" xfId="1" applyNumberFormat="1" applyFont="1" applyFill="1" applyBorder="1" applyAlignment="1">
      <alignment horizontal="center" vertical="center"/>
    </xf>
    <xf numFmtId="10" fontId="0" fillId="3" borderId="2" xfId="1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&quot;%&quot;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&quot;%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392491452735264E-2"/>
          <c:y val="0.13435073627844715"/>
          <c:w val="0.91321501709452946"/>
          <c:h val="0.7414282853197568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2020-21</c:v>
              </c:pt>
              <c:pt idx="1">
                <c:v>2021-22</c:v>
              </c:pt>
              <c:pt idx="2">
                <c:v>2022-23</c:v>
              </c:pt>
              <c:pt idx="3">
                <c:v>2023-24</c:v>
              </c:pt>
              <c:pt idx="4">
                <c:v>2024-25</c:v>
              </c:pt>
            </c:strLit>
          </c:cat>
          <c:val>
            <c:numLit>
              <c:formatCode>General</c:formatCode>
              <c:ptCount val="5"/>
              <c:pt idx="0">
                <c:v>156775.95000000001</c:v>
              </c:pt>
              <c:pt idx="1">
                <c:v>266565.25</c:v>
              </c:pt>
              <c:pt idx="2">
                <c:v>558814.18000000005</c:v>
              </c:pt>
              <c:pt idx="3">
                <c:v>712311.63</c:v>
              </c:pt>
              <c:pt idx="4">
                <c:v>808029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DF4-45D7-99F0-6DF3C83A4B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7443343"/>
        <c:axId val="766484831"/>
      </c:lineChart>
      <c:catAx>
        <c:axId val="75744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84831"/>
        <c:crosses val="autoZero"/>
        <c:auto val="1"/>
        <c:lblAlgn val="ctr"/>
        <c:lblOffset val="100"/>
        <c:noMultiLvlLbl val="0"/>
      </c:catAx>
      <c:valAx>
        <c:axId val="766484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5744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2020-21</c:v>
              </c:pt>
              <c:pt idx="1">
                <c:v>2021-22</c:v>
              </c:pt>
              <c:pt idx="2">
                <c:v>2022-23</c:v>
              </c:pt>
              <c:pt idx="3">
                <c:v>2023-24</c:v>
              </c:pt>
              <c:pt idx="4">
                <c:v>2024-25</c:v>
              </c:pt>
            </c:strLit>
          </c:cat>
          <c:val>
            <c:numLit>
              <c:formatCode>General</c:formatCode>
              <c:ptCount val="5"/>
              <c:pt idx="0">
                <c:v>16141.54</c:v>
              </c:pt>
              <c:pt idx="1">
                <c:v>20905.78</c:v>
              </c:pt>
              <c:pt idx="2">
                <c:v>127279.39</c:v>
              </c:pt>
              <c:pt idx="3">
                <c:v>212175.75</c:v>
              </c:pt>
              <c:pt idx="4">
                <c:v>241513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A3C-4EAA-B8AB-685F47C0C8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37273151"/>
        <c:axId val="1363179759"/>
      </c:lineChart>
      <c:catAx>
        <c:axId val="143727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79759"/>
        <c:crosses val="autoZero"/>
        <c:auto val="1"/>
        <c:lblAlgn val="ctr"/>
        <c:lblOffset val="100"/>
        <c:noMultiLvlLbl val="0"/>
      </c:catAx>
      <c:valAx>
        <c:axId val="13631797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3727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expenses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2020-21</c:v>
              </c:pt>
              <c:pt idx="1">
                <c:v>2021-22</c:v>
              </c:pt>
              <c:pt idx="2">
                <c:v>2022-23</c:v>
              </c:pt>
              <c:pt idx="3">
                <c:v>2023-24</c:v>
              </c:pt>
              <c:pt idx="4">
                <c:v>2024-25</c:v>
              </c:pt>
            </c:strLit>
          </c:cat>
          <c:val>
            <c:numLit>
              <c:formatCode>General</c:formatCode>
              <c:ptCount val="5"/>
              <c:pt idx="0">
                <c:v>214956.65</c:v>
              </c:pt>
              <c:pt idx="1">
                <c:v>328102.09000000003</c:v>
              </c:pt>
              <c:pt idx="2">
                <c:v>561858.03</c:v>
              </c:pt>
              <c:pt idx="3">
                <c:v>631818.54</c:v>
              </c:pt>
              <c:pt idx="4">
                <c:v>765048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876-4C55-9860-51E784C1B5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7241551"/>
        <c:axId val="1272479455"/>
      </c:lineChart>
      <c:catAx>
        <c:axId val="143724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479455"/>
        <c:crosses val="autoZero"/>
        <c:auto val="1"/>
        <c:lblAlgn val="ctr"/>
        <c:lblOffset val="100"/>
        <c:noMultiLvlLbl val="0"/>
      </c:catAx>
      <c:valAx>
        <c:axId val="1272479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3724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</xdr:row>
      <xdr:rowOff>161925</xdr:rowOff>
    </xdr:from>
    <xdr:to>
      <xdr:col>6</xdr:col>
      <xdr:colOff>409575</xdr:colOff>
      <xdr:row>14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2FF24C-0184-4E9B-8E17-34FDFCEB6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16</xdr:row>
      <xdr:rowOff>85725</xdr:rowOff>
    </xdr:from>
    <xdr:to>
      <xdr:col>6</xdr:col>
      <xdr:colOff>352425</xdr:colOff>
      <xdr:row>29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773D2E-FBEB-433A-9612-8C4F84E5A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1</xdr:row>
      <xdr:rowOff>152399</xdr:rowOff>
    </xdr:from>
    <xdr:to>
      <xdr:col>13</xdr:col>
      <xdr:colOff>304800</xdr:colOff>
      <xdr:row>12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2E511C-70EC-4FF2-AD26-B4C8AF26D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6663D-0557-4ECB-B7DF-A23DD0E041D9}" name="data_table" displayName="data_table" ref="B6:G30" totalsRowShown="0" headerRowDxfId="38" dataDxfId="37" tableBorderDxfId="36" dataCellStyle="Percent">
  <autoFilter ref="B6:G30" xr:uid="{EDB6B861-1768-4A61-B56A-6B2EB626C870}"/>
  <tableColumns count="6">
    <tableColumn id="1" xr3:uid="{F928F919-B9DF-4C70-97F9-9A8D407A7F14}" name="Year" dataDxfId="35"/>
    <tableColumn id="2" xr3:uid="{2CCD0BD8-FB93-4501-8C18-3A43C4FAAD89}" name="2020-21" dataDxfId="34"/>
    <tableColumn id="3" xr3:uid="{8C708B4A-637F-41B1-9BF8-FA0EE297CDDC}" name="2021-22" dataDxfId="33" dataCellStyle="Percent"/>
    <tableColumn id="4" xr3:uid="{A1CB9ECD-7DD7-4425-B2C0-CAE0188B0818}" name="2022-23" dataDxfId="32" dataCellStyle="Percent"/>
    <tableColumn id="5" xr3:uid="{088055A3-F15C-4D15-BA99-2B5CFF6564D5}" name="2023-24" dataDxfId="31" dataCellStyle="Percent"/>
    <tableColumn id="6" xr3:uid="{2B8883F4-07E3-4A72-996C-7CCE51BD6E5E}" name="2024-25" dataDxfId="3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7C3D8-493C-472A-98BD-A44B64AB6456}" name="Table5" displayName="Table5" ref="C9:AA14" totalsRowShown="0" headerRowDxfId="29" dataDxfId="27" headerRowBorderDxfId="28" tableBorderDxfId="26" totalsRowBorderDxfId="25" dataCellStyle="Percent">
  <autoFilter ref="C9:AA14" xr:uid="{A6663994-0FF5-4E49-BF1B-5002DE8836B5}"/>
  <tableColumns count="25">
    <tableColumn id="1" xr3:uid="{6CB13178-871F-45C1-A2CC-7CDFD4206D0C}" name="Year" dataDxfId="24"/>
    <tableColumn id="2" xr3:uid="{C8A4F3BF-AEB4-492D-B18A-7368AE4C0A42}" name="Total Revenue" dataDxfId="23"/>
    <tableColumn id="3" xr3:uid="{DB5CA710-2673-4D0E-BCB9-79050669DD61}" name="Operating Income" dataDxfId="22"/>
    <tableColumn id="4" xr3:uid="{7E96940B-61FA-4312-BB0B-8BCE973E0BB4}" name="Operating Expense " dataDxfId="21"/>
    <tableColumn id="5" xr3:uid="{F277ABF1-2BB6-4669-9383-53372FF4246B}" name="Net Income" dataDxfId="20"/>
    <tableColumn id="6" xr3:uid="{B7243469-D93F-46F8-9DE4-B013119EF6C1}" name="Non-current_x000a_ assets" dataDxfId="19"/>
    <tableColumn id="7" xr3:uid="{236C2639-9109-4C55-BC43-36D32C4DFE05}" name="Current assets" dataDxfId="18"/>
    <tableColumn id="8" xr3:uid="{A3B5BE6E-194E-4066-8571-B0A78053784D}" name="Total Assets " dataDxfId="17"/>
    <tableColumn id="9" xr3:uid="{0DAF9D7A-9376-4BA7-A63E-D20F236591D4}" name="Non-current _x000a_liabilities" dataDxfId="16"/>
    <tableColumn id="10" xr3:uid="{5C979165-B7D4-4177-B3A2-72D96A73045E}" name="Current liabilities" dataDxfId="15"/>
    <tableColumn id="11" xr3:uid="{AC97022C-94B4-423F-98F5-4A39435238F9}" name="Total Liabilities" dataDxfId="14"/>
    <tableColumn id="12" xr3:uid="{5350A80F-2921-4939-8218-1B94E2D5295D}" name="Working Capital" dataDxfId="13">
      <calculatedColumnFormula>I10-L10</calculatedColumnFormula>
    </tableColumn>
    <tableColumn id="13" xr3:uid="{547934FE-540E-4783-BE26-19B9C8F20E44}" name="Net Profit _x000a_Margin" dataDxfId="12">
      <calculatedColumnFormula>(G10/D10)*100</calculatedColumnFormula>
    </tableColumn>
    <tableColumn id="14" xr3:uid="{ED78C2C1-EE82-45F9-A8DE-7A8F892C89E7}" name="Operating Margin" dataDxfId="11">
      <calculatedColumnFormula>(E10/D10)*100</calculatedColumnFormula>
    </tableColumn>
    <tableColumn id="15" xr3:uid="{861DBFF3-B657-49CD-8800-641A3137C7C0}" name="Debt-to-Asset _x000a_Ratio" dataDxfId="10">
      <calculatedColumnFormula>(M10/J10)</calculatedColumnFormula>
    </tableColumn>
    <tableColumn id="16" xr3:uid="{5AC3DDF0-4D52-45FB-BF40-3104B9D234C7}" name="Total revenue_x000a_YoY change" dataDxfId="9" dataCellStyle="Percent">
      <calculatedColumnFormula>((D10-D9)/ABS(D9))</calculatedColumnFormula>
    </tableColumn>
    <tableColumn id="17" xr3:uid="{8CA74FCE-DA70-4824-83B8-538D0D55293D}" name="Op Income_x000a_YoY change" dataDxfId="8" dataCellStyle="Percent">
      <calculatedColumnFormula>((E10-E9)/ABS(E9))</calculatedColumnFormula>
    </tableColumn>
    <tableColumn id="18" xr3:uid="{1A68A68C-1196-420B-852E-8F03EED5B664}" name="Op Expenses_x000a_YoY change" dataDxfId="7" dataCellStyle="Percent">
      <calculatedColumnFormula>((F10-F9)/ABS(F9))</calculatedColumnFormula>
    </tableColumn>
    <tableColumn id="19" xr3:uid="{12B266B0-93A0-4A80-AD8E-CD99946D1E1A}" name="Net income_x000a_YoY change" dataDxfId="6" dataCellStyle="Percent">
      <calculatedColumnFormula>((G10-G9)/ABS(G9))</calculatedColumnFormula>
    </tableColumn>
    <tableColumn id="20" xr3:uid="{4CA3B0A0-597A-4816-AC7A-C2185C9A91ED}" name="Total Assets_x000a_YoY change" dataDxfId="5" dataCellStyle="Percent">
      <calculatedColumnFormula>(J10-J9)/ABS(J9)</calculatedColumnFormula>
    </tableColumn>
    <tableColumn id="21" xr3:uid="{4DFB6382-40E6-4A9F-B595-176AC97458A1}" name="Total Liabilities_x000a_YoY change" dataDxfId="4" dataCellStyle="Percent">
      <calculatedColumnFormula>(M10-M9)/M9</calculatedColumnFormula>
    </tableColumn>
    <tableColumn id="22" xr3:uid="{43AF34C0-A4C3-4F76-BAF9-317A771E2781}" name="Working Capital_x000a_YoY change" dataDxfId="3" dataCellStyle="Percent">
      <calculatedColumnFormula>(N10-N9)/ABS(N9)</calculatedColumnFormula>
    </tableColumn>
    <tableColumn id="23" xr3:uid="{A036845E-937D-4583-813C-45B5DE9BE4DE}" name="Net profit margin_x000a_YoY change" dataDxfId="2" dataCellStyle="Percent">
      <calculatedColumnFormula>(O10-O9)/ABS(O9)</calculatedColumnFormula>
    </tableColumn>
    <tableColumn id="24" xr3:uid="{56E229A5-AE8B-407D-8917-D07724DC206B}" name="Op Margin_x000a_YoY change" dataDxfId="1" dataCellStyle="Percent">
      <calculatedColumnFormula>(P10-P9)/ABS(P9)</calculatedColumnFormula>
    </tableColumn>
    <tableColumn id="25" xr3:uid="{43C2402C-F1CD-485C-A686-00C269BC3DFA}" name="Debt-to-Asset Ratio_x000a_YoY change" dataDxfId="0" dataCellStyle="Percent">
      <calculatedColumnFormula>(Q10-Q9)/ABS(Q9)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721A-F176-4068-A9BC-9D907976F3B9}">
  <dimension ref="A1"/>
  <sheetViews>
    <sheetView showGridLines="0" workbookViewId="0">
      <selection activeCell="H3" sqref="H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7708-9A80-410C-AB06-95B53933B7B1}">
  <dimension ref="A2:P30"/>
  <sheetViews>
    <sheetView topLeftCell="A15" zoomScaleNormal="100" workbookViewId="0">
      <selection activeCell="H27" sqref="H27"/>
    </sheetView>
  </sheetViews>
  <sheetFormatPr defaultRowHeight="15" x14ac:dyDescent="0.25"/>
  <cols>
    <col min="1" max="1" width="12.28515625" customWidth="1"/>
    <col min="2" max="2" width="24.7109375" bestFit="1" customWidth="1"/>
    <col min="3" max="3" width="19.5703125" customWidth="1"/>
    <col min="4" max="4" width="19" customWidth="1"/>
    <col min="5" max="5" width="20.28515625" customWidth="1"/>
    <col min="6" max="6" width="16.140625" customWidth="1"/>
    <col min="7" max="7" width="19.85546875" customWidth="1"/>
    <col min="8" max="8" width="15.7109375" customWidth="1"/>
    <col min="9" max="9" width="15.140625" customWidth="1"/>
    <col min="10" max="10" width="22.7109375" customWidth="1"/>
    <col min="11" max="11" width="18.5703125" customWidth="1"/>
    <col min="12" max="12" width="16.5703125" customWidth="1"/>
    <col min="13" max="13" width="17.28515625" customWidth="1"/>
    <col min="14" max="14" width="18.5703125" customWidth="1"/>
    <col min="15" max="15" width="31.5703125" customWidth="1"/>
    <col min="16" max="16" width="20.5703125" customWidth="1"/>
  </cols>
  <sheetData>
    <row r="2" spans="1:16" x14ac:dyDescent="0.25">
      <c r="C2" s="15" t="s">
        <v>20</v>
      </c>
      <c r="D2" s="1"/>
      <c r="E2" s="1"/>
      <c r="F2" s="1"/>
    </row>
    <row r="3" spans="1:16" ht="60" x14ac:dyDescent="0.25">
      <c r="C3" s="2" t="s">
        <v>15</v>
      </c>
      <c r="D3" s="2" t="s">
        <v>17</v>
      </c>
      <c r="E3" s="2" t="s">
        <v>18</v>
      </c>
      <c r="F3" s="2" t="s">
        <v>19</v>
      </c>
      <c r="G3" s="2" t="s">
        <v>35</v>
      </c>
      <c r="N3" s="43"/>
      <c r="O3" s="43"/>
    </row>
    <row r="4" spans="1:16" x14ac:dyDescent="0.25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16" x14ac:dyDescent="0.25">
      <c r="B5" t="s">
        <v>38</v>
      </c>
    </row>
    <row r="6" spans="1:16" x14ac:dyDescent="0.25">
      <c r="A6" s="45" t="s">
        <v>37</v>
      </c>
      <c r="B6" s="29" t="s">
        <v>0</v>
      </c>
      <c r="C6" s="14" t="s">
        <v>9</v>
      </c>
      <c r="D6" s="14" t="s">
        <v>8</v>
      </c>
      <c r="E6" s="14" t="s">
        <v>7</v>
      </c>
      <c r="F6" s="14" t="s">
        <v>6</v>
      </c>
      <c r="G6" s="14" t="s">
        <v>5</v>
      </c>
    </row>
    <row r="7" spans="1:16" x14ac:dyDescent="0.25">
      <c r="A7" s="45"/>
      <c r="B7" s="26" t="s">
        <v>1</v>
      </c>
      <c r="C7" s="18">
        <v>156775.95000000001</v>
      </c>
      <c r="D7" s="18">
        <v>266565.25</v>
      </c>
      <c r="E7" s="18">
        <v>558814.18000000005</v>
      </c>
      <c r="F7" s="18">
        <v>712311.63</v>
      </c>
      <c r="G7" s="18">
        <v>808029</v>
      </c>
    </row>
    <row r="8" spans="1:16" x14ac:dyDescent="0.25">
      <c r="A8" s="45"/>
      <c r="B8" s="27" t="s">
        <v>16</v>
      </c>
      <c r="C8" s="20">
        <v>16141.54</v>
      </c>
      <c r="D8" s="20">
        <v>20905.78</v>
      </c>
      <c r="E8" s="20">
        <v>127279.39</v>
      </c>
      <c r="F8" s="20">
        <v>212175.75</v>
      </c>
      <c r="G8" s="20">
        <v>241513</v>
      </c>
    </row>
    <row r="9" spans="1:16" x14ac:dyDescent="0.25">
      <c r="A9" s="45"/>
      <c r="B9" s="26" t="s">
        <v>12</v>
      </c>
      <c r="C9" s="18">
        <v>214956.65</v>
      </c>
      <c r="D9" s="18">
        <v>328102.09000000003</v>
      </c>
      <c r="E9" s="18">
        <v>561858.03</v>
      </c>
      <c r="F9" s="18">
        <v>631818.54</v>
      </c>
      <c r="G9" s="18">
        <v>765048</v>
      </c>
    </row>
    <row r="10" spans="1:16" x14ac:dyDescent="0.25">
      <c r="A10" s="45"/>
      <c r="B10" s="27" t="s">
        <v>11</v>
      </c>
      <c r="C10" s="20">
        <v>-58064.27</v>
      </c>
      <c r="D10" s="20">
        <v>-61618.45</v>
      </c>
      <c r="E10" s="20">
        <v>-3057.89</v>
      </c>
      <c r="F10" s="20">
        <v>81724.679999999993</v>
      </c>
      <c r="G10" s="20">
        <v>72584</v>
      </c>
    </row>
    <row r="11" spans="1:16" ht="30" x14ac:dyDescent="0.25">
      <c r="A11" s="45"/>
      <c r="B11" s="26" t="s">
        <v>30</v>
      </c>
      <c r="C11" s="18">
        <v>222372.36</v>
      </c>
      <c r="D11" s="18">
        <v>257337.19</v>
      </c>
      <c r="E11" s="18">
        <v>330211.05</v>
      </c>
      <c r="F11" s="18">
        <v>463714</v>
      </c>
      <c r="G11" s="18">
        <v>651404</v>
      </c>
    </row>
    <row r="12" spans="1:16" x14ac:dyDescent="0.25">
      <c r="A12" s="45"/>
      <c r="B12" s="27" t="s">
        <v>10</v>
      </c>
      <c r="C12" s="20">
        <v>208139.17</v>
      </c>
      <c r="D12" s="20">
        <v>202288.79</v>
      </c>
      <c r="E12" s="20">
        <v>261487.14</v>
      </c>
      <c r="F12" s="20">
        <v>358531.17</v>
      </c>
      <c r="G12" s="20">
        <v>507031</v>
      </c>
    </row>
    <row r="13" spans="1:16" x14ac:dyDescent="0.25">
      <c r="A13" s="45"/>
      <c r="B13" s="26" t="s">
        <v>3</v>
      </c>
      <c r="C13" s="18">
        <v>430511.53</v>
      </c>
      <c r="D13" s="18">
        <v>459625.98</v>
      </c>
      <c r="E13" s="18">
        <v>591698.18999999994</v>
      </c>
      <c r="F13" s="18">
        <v>822245.17</v>
      </c>
      <c r="G13" s="18">
        <v>1158435</v>
      </c>
    </row>
    <row r="14" spans="1:16" ht="30" x14ac:dyDescent="0.25">
      <c r="A14" s="45"/>
      <c r="B14" s="27" t="s">
        <v>31</v>
      </c>
      <c r="C14" s="20">
        <v>240166.02</v>
      </c>
      <c r="D14" s="20">
        <v>295335.2</v>
      </c>
      <c r="E14" s="20">
        <v>415651.89</v>
      </c>
      <c r="F14" s="20">
        <v>494297.67</v>
      </c>
      <c r="G14" s="20">
        <v>722575</v>
      </c>
    </row>
    <row r="15" spans="1:16" x14ac:dyDescent="0.25">
      <c r="A15" s="45"/>
      <c r="B15" s="26" t="s">
        <v>4</v>
      </c>
      <c r="C15" s="18">
        <v>189236.92</v>
      </c>
      <c r="D15" s="18">
        <v>224171.4</v>
      </c>
      <c r="E15" s="18">
        <v>238511.46</v>
      </c>
      <c r="F15" s="18">
        <v>307983.18</v>
      </c>
      <c r="G15" s="18">
        <v>342178</v>
      </c>
    </row>
    <row r="16" spans="1:16" x14ac:dyDescent="0.25">
      <c r="A16" s="45"/>
      <c r="B16" s="27" t="s">
        <v>2</v>
      </c>
      <c r="C16" s="20">
        <v>429402.94</v>
      </c>
      <c r="D16" s="20">
        <v>519506.6</v>
      </c>
      <c r="E16" s="20">
        <v>654163.35</v>
      </c>
      <c r="F16" s="20">
        <v>802280.85</v>
      </c>
      <c r="G16" s="20">
        <v>1064753</v>
      </c>
    </row>
    <row r="17" spans="1:7" x14ac:dyDescent="0.25">
      <c r="A17" s="44" t="s">
        <v>36</v>
      </c>
      <c r="B17" s="26" t="s">
        <v>14</v>
      </c>
      <c r="C17" s="18">
        <f>C12-C15</f>
        <v>18902.25</v>
      </c>
      <c r="D17" s="18">
        <f>D12-D15</f>
        <v>-21882.609999999986</v>
      </c>
      <c r="E17" s="18">
        <f>E12-E15</f>
        <v>22975.680000000022</v>
      </c>
      <c r="F17" s="18">
        <f>F12-F15</f>
        <v>50547.989999999991</v>
      </c>
      <c r="G17" s="18">
        <f>G12-G15</f>
        <v>164853</v>
      </c>
    </row>
    <row r="18" spans="1:7" ht="30" x14ac:dyDescent="0.25">
      <c r="A18" s="44"/>
      <c r="B18" s="27" t="s">
        <v>32</v>
      </c>
      <c r="C18" s="7">
        <f>(C10/C7)*100</f>
        <v>-37.036465095571096</v>
      </c>
      <c r="D18" s="7">
        <f>(D10/D7)*100</f>
        <v>-23.115709943437864</v>
      </c>
      <c r="E18" s="7">
        <f>(E10/E7)*100</f>
        <v>-0.54721052354111699</v>
      </c>
      <c r="F18" s="7">
        <f>(F10/F7)*100</f>
        <v>11.473163789281385</v>
      </c>
      <c r="G18" s="7">
        <f>(G10/G7)*100</f>
        <v>8.9828459127085782</v>
      </c>
    </row>
    <row r="19" spans="1:7" x14ac:dyDescent="0.25">
      <c r="A19" s="44"/>
      <c r="B19" s="28" t="s">
        <v>13</v>
      </c>
      <c r="C19" s="9">
        <f>(C8/C7)*100</f>
        <v>10.295928680387521</v>
      </c>
      <c r="D19" s="9">
        <f>(D8/D7)*100</f>
        <v>7.8426501578881718</v>
      </c>
      <c r="E19" s="9">
        <f>(E8/E7)*100</f>
        <v>22.776692960797806</v>
      </c>
      <c r="F19" s="9">
        <f>(F8/F7)*100</f>
        <v>29.786927668161194</v>
      </c>
      <c r="G19" s="9">
        <f>(G8/G7)*100</f>
        <v>29.88915001813054</v>
      </c>
    </row>
    <row r="20" spans="1:7" ht="30" x14ac:dyDescent="0.25">
      <c r="A20" s="44"/>
      <c r="B20" s="27" t="s">
        <v>33</v>
      </c>
      <c r="C20" s="11">
        <f>(C16/C13)</f>
        <v>0.99742494701593698</v>
      </c>
      <c r="D20" s="11">
        <f>(D16/D13)</f>
        <v>1.13028119080649</v>
      </c>
      <c r="E20" s="11">
        <f>(E16/E13)</f>
        <v>1.1055692936968424</v>
      </c>
      <c r="F20" s="11">
        <f>(F16/F13)</f>
        <v>0.97571974791898131</v>
      </c>
      <c r="G20" s="11">
        <f>(G16/G13)</f>
        <v>0.91913055113148345</v>
      </c>
    </row>
    <row r="21" spans="1:7" ht="30" x14ac:dyDescent="0.25">
      <c r="A21" s="44"/>
      <c r="B21" s="26" t="s">
        <v>21</v>
      </c>
      <c r="C21" s="5"/>
      <c r="D21" s="16">
        <f>((D7-C7)/ABS(C7))</f>
        <v>0.70029427345201856</v>
      </c>
      <c r="E21" s="16">
        <f t="shared" ref="E21:G21" si="0">((E7-D7)/ABS(D7))</f>
        <v>1.0963504432779594</v>
      </c>
      <c r="F21" s="16">
        <f t="shared" si="0"/>
        <v>0.27468424298037664</v>
      </c>
      <c r="G21" s="16">
        <f t="shared" si="0"/>
        <v>0.13437569452572323</v>
      </c>
    </row>
    <row r="22" spans="1:7" ht="30" x14ac:dyDescent="0.25">
      <c r="A22" s="44"/>
      <c r="B22" s="27" t="s">
        <v>23</v>
      </c>
      <c r="C22" s="6"/>
      <c r="D22" s="23">
        <f>((D8-C8)/ABS(C8))</f>
        <v>0.29515399398074765</v>
      </c>
      <c r="E22" s="23">
        <f t="shared" ref="E22:G22" si="1">((E8-D8)/ABS(D8))</f>
        <v>5.0882392333603441</v>
      </c>
      <c r="F22" s="23">
        <f t="shared" si="1"/>
        <v>0.66700791070730303</v>
      </c>
      <c r="G22" s="23">
        <f t="shared" si="1"/>
        <v>0.13826862871935178</v>
      </c>
    </row>
    <row r="23" spans="1:7" ht="30" x14ac:dyDescent="0.25">
      <c r="A23" s="44"/>
      <c r="B23" s="26" t="s">
        <v>24</v>
      </c>
      <c r="C23" s="5"/>
      <c r="D23" s="16">
        <f>((D9-C9)/ABS(C9))</f>
        <v>0.52636399013475521</v>
      </c>
      <c r="E23" s="16">
        <f t="shared" ref="E23:G23" si="2">((E9-D9)/ABS(D9))</f>
        <v>0.71244879909177039</v>
      </c>
      <c r="F23" s="16">
        <f t="shared" si="2"/>
        <v>0.12451634801766562</v>
      </c>
      <c r="G23" s="16">
        <f t="shared" si="2"/>
        <v>0.21086665168135135</v>
      </c>
    </row>
    <row r="24" spans="1:7" ht="30" x14ac:dyDescent="0.25">
      <c r="A24" s="44"/>
      <c r="B24" s="27" t="s">
        <v>22</v>
      </c>
      <c r="C24" s="6"/>
      <c r="D24" s="23">
        <f>((D10-C10)/ABS(C10))</f>
        <v>-6.1211137244987328E-2</v>
      </c>
      <c r="E24" s="23">
        <f>((E10-D10)/ABS(D10))</f>
        <v>0.9503737922651414</v>
      </c>
      <c r="F24" s="23">
        <f>((F10-E10)/ABS(E10))</f>
        <v>27.72584036705048</v>
      </c>
      <c r="G24" s="23">
        <f>((G10-F10)/ABS(F10))</f>
        <v>-0.1118472412495221</v>
      </c>
    </row>
    <row r="25" spans="1:7" ht="30" x14ac:dyDescent="0.25">
      <c r="A25" s="44"/>
      <c r="B25" s="26" t="s">
        <v>25</v>
      </c>
      <c r="C25" s="5"/>
      <c r="D25" s="16">
        <f>(D13-C13)/ABS(C13)</f>
        <v>6.7627573180211814E-2</v>
      </c>
      <c r="E25" s="16">
        <f>(E13-D13)/ABS(D13)</f>
        <v>0.28734713821007241</v>
      </c>
      <c r="F25" s="16">
        <f>(F13-E13)/ABS(E13)</f>
        <v>0.38963610823281397</v>
      </c>
      <c r="G25" s="16">
        <f>(G13-F13)/ABS(F13)</f>
        <v>0.40886811168498555</v>
      </c>
    </row>
    <row r="26" spans="1:7" ht="30" x14ac:dyDescent="0.25">
      <c r="A26" s="44"/>
      <c r="B26" s="27" t="s">
        <v>26</v>
      </c>
      <c r="C26" s="6"/>
      <c r="D26" s="23">
        <f>(D16-C16)/C16</f>
        <v>0.20983475334379401</v>
      </c>
      <c r="E26" s="23">
        <f>(E16-D16)/D16</f>
        <v>0.25920123055222016</v>
      </c>
      <c r="F26" s="23">
        <f>(F16-E16)/E16</f>
        <v>0.22642280402899367</v>
      </c>
      <c r="G26" s="23">
        <f>(G16-F16)/F16</f>
        <v>0.32715744118783346</v>
      </c>
    </row>
    <row r="27" spans="1:7" ht="30" x14ac:dyDescent="0.25">
      <c r="A27" s="44"/>
      <c r="B27" s="26" t="s">
        <v>27</v>
      </c>
      <c r="C27" s="25"/>
      <c r="D27" s="16">
        <f>(D17-C17)/ABS(C17)</f>
        <v>-2.1576722347868631</v>
      </c>
      <c r="E27" s="16">
        <f>(E17-D17)/ABS(D17)</f>
        <v>2.0499515368596359</v>
      </c>
      <c r="F27" s="16">
        <f>(F17-E17)/ABS(E17)</f>
        <v>1.2000650252789011</v>
      </c>
      <c r="G27" s="16">
        <f>(G17-F17)/ABS(F17)</f>
        <v>2.2613166220852703</v>
      </c>
    </row>
    <row r="28" spans="1:7" ht="30" x14ac:dyDescent="0.25">
      <c r="A28" s="44"/>
      <c r="B28" s="27" t="s">
        <v>28</v>
      </c>
      <c r="C28" s="6"/>
      <c r="D28" s="23">
        <f>(D18-C18)/ABS(C18)</f>
        <v>0.3758661933910617</v>
      </c>
      <c r="E28" s="23">
        <f t="shared" ref="E28:G28" si="3">(E18-D18)/ABS(D18)</f>
        <v>0.97632733215289103</v>
      </c>
      <c r="F28" s="23">
        <f t="shared" si="3"/>
        <v>21.966635866276977</v>
      </c>
      <c r="G28" s="23">
        <f t="shared" si="3"/>
        <v>-0.21705589864404665</v>
      </c>
    </row>
    <row r="29" spans="1:7" ht="30" x14ac:dyDescent="0.25">
      <c r="A29" s="44"/>
      <c r="B29" s="26" t="s">
        <v>29</v>
      </c>
      <c r="C29" s="5"/>
      <c r="D29" s="16">
        <f>(D19-C19)/ABS(C19)</f>
        <v>-0.23827656529639166</v>
      </c>
      <c r="E29" s="16">
        <f t="shared" ref="E29:G29" si="4">(E19-D19)/ABS(D19)</f>
        <v>1.90420871800445</v>
      </c>
      <c r="F29" s="16">
        <f t="shared" si="4"/>
        <v>0.30778106020171941</v>
      </c>
      <c r="G29" s="16">
        <f t="shared" si="4"/>
        <v>3.431785617776528E-3</v>
      </c>
    </row>
    <row r="30" spans="1:7" ht="30" x14ac:dyDescent="0.25">
      <c r="A30" s="44"/>
      <c r="B30" s="27" t="s">
        <v>34</v>
      </c>
      <c r="C30" s="6"/>
      <c r="D30" s="23">
        <f>(D20-C20)/ABS(C20)</f>
        <v>0.13319923888812685</v>
      </c>
      <c r="E30" s="23">
        <f t="shared" ref="E30:G30" si="5">(E20-D20)/ABS(D20)</f>
        <v>-2.1863494952096756E-2</v>
      </c>
      <c r="F30" s="23">
        <f t="shared" si="5"/>
        <v>-0.1174503909598154</v>
      </c>
      <c r="G30" s="23">
        <f t="shared" si="5"/>
        <v>-5.7997387987884327E-2</v>
      </c>
    </row>
  </sheetData>
  <mergeCells count="5">
    <mergeCell ref="N3:O3"/>
    <mergeCell ref="M4:P4"/>
    <mergeCell ref="B4:L4"/>
    <mergeCell ref="A17:A30"/>
    <mergeCell ref="A6:A1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E1B4-0687-41C3-92DA-2FF419105893}">
  <dimension ref="C2:AA14"/>
  <sheetViews>
    <sheetView tabSelected="1" topLeftCell="F1" workbookViewId="0">
      <selection activeCell="L18" sqref="L18"/>
    </sheetView>
  </sheetViews>
  <sheetFormatPr defaultRowHeight="15" x14ac:dyDescent="0.25"/>
  <cols>
    <col min="3" max="3" width="7.7109375" bestFit="1" customWidth="1"/>
    <col min="4" max="4" width="15.85546875" customWidth="1"/>
    <col min="5" max="5" width="19" customWidth="1"/>
    <col min="6" max="6" width="20.28515625" customWidth="1"/>
    <col min="7" max="7" width="13.42578125" customWidth="1"/>
    <col min="8" max="8" width="12.28515625" bestFit="1" customWidth="1"/>
    <col min="9" max="9" width="15.7109375" customWidth="1"/>
    <col min="10" max="10" width="14.140625" customWidth="1"/>
    <col min="11" max="11" width="12.28515625" bestFit="1" customWidth="1"/>
    <col min="12" max="12" width="18.5703125" customWidth="1"/>
    <col min="13" max="13" width="16.5703125" customWidth="1"/>
    <col min="14" max="14" width="17.28515625" customWidth="1"/>
    <col min="15" max="15" width="7.85546875" bestFit="1" customWidth="1"/>
    <col min="16" max="16" width="18.7109375" customWidth="1"/>
    <col min="17" max="17" width="8.5703125" bestFit="1" customWidth="1"/>
    <col min="18" max="18" width="8.42578125" bestFit="1" customWidth="1"/>
    <col min="19" max="19" width="8.140625" bestFit="1" customWidth="1"/>
    <col min="20" max="20" width="8.42578125" bestFit="1" customWidth="1"/>
    <col min="22" max="22" width="7.28515625" bestFit="1" customWidth="1"/>
    <col min="23" max="23" width="8.7109375" bestFit="1" customWidth="1"/>
    <col min="24" max="24" width="8.85546875" bestFit="1" customWidth="1"/>
    <col min="26" max="26" width="8.140625" bestFit="1" customWidth="1"/>
    <col min="27" max="27" width="8.5703125" bestFit="1" customWidth="1"/>
  </cols>
  <sheetData>
    <row r="2" spans="3:27" x14ac:dyDescent="0.25">
      <c r="C2" s="15" t="s">
        <v>20</v>
      </c>
      <c r="D2" s="1"/>
      <c r="E2" s="1"/>
      <c r="F2" s="1"/>
      <c r="G2" s="3"/>
    </row>
    <row r="3" spans="3:27" ht="60" x14ac:dyDescent="0.25">
      <c r="C3" s="2" t="s">
        <v>15</v>
      </c>
      <c r="D3" s="2" t="s">
        <v>17</v>
      </c>
      <c r="E3" s="2" t="s">
        <v>18</v>
      </c>
      <c r="F3" s="2" t="s">
        <v>19</v>
      </c>
      <c r="G3" s="2" t="s">
        <v>35</v>
      </c>
    </row>
    <row r="9" spans="3:27" ht="75" x14ac:dyDescent="0.25">
      <c r="C9" s="39" t="s">
        <v>0</v>
      </c>
      <c r="D9" s="40" t="s">
        <v>1</v>
      </c>
      <c r="E9" s="41" t="s">
        <v>16</v>
      </c>
      <c r="F9" s="40" t="s">
        <v>12</v>
      </c>
      <c r="G9" s="41" t="s">
        <v>11</v>
      </c>
      <c r="H9" s="40" t="s">
        <v>30</v>
      </c>
      <c r="I9" s="41" t="s">
        <v>10</v>
      </c>
      <c r="J9" s="40" t="s">
        <v>3</v>
      </c>
      <c r="K9" s="41" t="s">
        <v>31</v>
      </c>
      <c r="L9" s="40" t="s">
        <v>4</v>
      </c>
      <c r="M9" s="41" t="s">
        <v>2</v>
      </c>
      <c r="N9" s="40" t="s">
        <v>14</v>
      </c>
      <c r="O9" s="41" t="s">
        <v>32</v>
      </c>
      <c r="P9" s="42" t="s">
        <v>13</v>
      </c>
      <c r="Q9" s="41" t="s">
        <v>33</v>
      </c>
      <c r="R9" s="40" t="s">
        <v>21</v>
      </c>
      <c r="S9" s="41" t="s">
        <v>23</v>
      </c>
      <c r="T9" s="40" t="s">
        <v>24</v>
      </c>
      <c r="U9" s="41" t="s">
        <v>22</v>
      </c>
      <c r="V9" s="40" t="s">
        <v>25</v>
      </c>
      <c r="W9" s="41" t="s">
        <v>26</v>
      </c>
      <c r="X9" s="40" t="s">
        <v>27</v>
      </c>
      <c r="Y9" s="41" t="s">
        <v>28</v>
      </c>
      <c r="Z9" s="40" t="s">
        <v>29</v>
      </c>
      <c r="AA9" s="41" t="s">
        <v>34</v>
      </c>
    </row>
    <row r="10" spans="3:27" x14ac:dyDescent="0.25">
      <c r="C10" s="30" t="s">
        <v>9</v>
      </c>
      <c r="D10" s="31">
        <v>156775.95000000001</v>
      </c>
      <c r="E10" s="32">
        <v>16141.54</v>
      </c>
      <c r="F10" s="31">
        <v>214956.65</v>
      </c>
      <c r="G10" s="32">
        <v>-58064.27</v>
      </c>
      <c r="H10" s="31">
        <v>222372.36</v>
      </c>
      <c r="I10" s="32">
        <v>208139.17</v>
      </c>
      <c r="J10" s="31">
        <v>430511.53</v>
      </c>
      <c r="K10" s="32">
        <v>240166.02</v>
      </c>
      <c r="L10" s="31">
        <v>189236.92</v>
      </c>
      <c r="M10" s="32">
        <v>429402.94</v>
      </c>
      <c r="N10" s="31">
        <f>I10-L10</f>
        <v>18902.25</v>
      </c>
      <c r="O10" s="33">
        <f>(G10/D10)*100</f>
        <v>-37.036465095571096</v>
      </c>
      <c r="P10" s="34">
        <f>(E10/D10)*100</f>
        <v>10.295928680387521</v>
      </c>
      <c r="Q10" s="35">
        <f>(M10/J10)</f>
        <v>0.99742494701593698</v>
      </c>
      <c r="R10" s="36"/>
      <c r="S10" s="13"/>
      <c r="T10" s="36"/>
      <c r="U10" s="13"/>
      <c r="V10" s="36"/>
      <c r="W10" s="13"/>
      <c r="X10" s="37"/>
      <c r="Y10" s="13"/>
      <c r="Z10" s="36"/>
      <c r="AA10" s="13"/>
    </row>
    <row r="11" spans="3:27" x14ac:dyDescent="0.25">
      <c r="C11" s="30" t="s">
        <v>8</v>
      </c>
      <c r="D11" s="31">
        <v>266565.25</v>
      </c>
      <c r="E11" s="32">
        <v>20905.78</v>
      </c>
      <c r="F11" s="31">
        <v>328102.09000000003</v>
      </c>
      <c r="G11" s="32">
        <v>-61618.45</v>
      </c>
      <c r="H11" s="31">
        <v>257337.19</v>
      </c>
      <c r="I11" s="32">
        <v>202288.79</v>
      </c>
      <c r="J11" s="31">
        <v>459625.98</v>
      </c>
      <c r="K11" s="32">
        <v>295335.2</v>
      </c>
      <c r="L11" s="31">
        <v>224171.4</v>
      </c>
      <c r="M11" s="32">
        <v>519506.6</v>
      </c>
      <c r="N11" s="31">
        <f>I11-L11</f>
        <v>-21882.609999999986</v>
      </c>
      <c r="O11" s="33">
        <f>(G11/D11)*100</f>
        <v>-23.115709943437864</v>
      </c>
      <c r="P11" s="34">
        <f>(E11/D11)*100</f>
        <v>7.8426501578881718</v>
      </c>
      <c r="Q11" s="35">
        <f>(M11/J11)</f>
        <v>1.13028119080649</v>
      </c>
      <c r="R11" s="38">
        <f t="shared" ref="R11:U14" si="0">((D11-D10)/ABS(D10))</f>
        <v>0.70029427345201856</v>
      </c>
      <c r="S11" s="17">
        <f t="shared" si="0"/>
        <v>0.29515399398074765</v>
      </c>
      <c r="T11" s="38">
        <f t="shared" si="0"/>
        <v>0.52636399013475521</v>
      </c>
      <c r="U11" s="17">
        <f t="shared" si="0"/>
        <v>-6.1211137244987328E-2</v>
      </c>
      <c r="V11" s="38">
        <f>(J11-J10)/ABS(J10)</f>
        <v>6.7627573180211814E-2</v>
      </c>
      <c r="W11" s="17">
        <f>(M11-M10)/M10</f>
        <v>0.20983475334379401</v>
      </c>
      <c r="X11" s="38">
        <f t="shared" ref="X11:AA14" si="1">(N11-N10)/ABS(N10)</f>
        <v>-2.1576722347868631</v>
      </c>
      <c r="Y11" s="17">
        <f t="shared" si="1"/>
        <v>0.3758661933910617</v>
      </c>
      <c r="Z11" s="38">
        <f t="shared" si="1"/>
        <v>-0.23827656529639166</v>
      </c>
      <c r="AA11" s="17">
        <f t="shared" si="1"/>
        <v>0.13319923888812685</v>
      </c>
    </row>
    <row r="12" spans="3:27" x14ac:dyDescent="0.25">
      <c r="C12" s="30" t="s">
        <v>7</v>
      </c>
      <c r="D12" s="31">
        <v>558814.18000000005</v>
      </c>
      <c r="E12" s="32">
        <v>127279.39</v>
      </c>
      <c r="F12" s="31">
        <v>561858.03</v>
      </c>
      <c r="G12" s="32">
        <v>-3057.89</v>
      </c>
      <c r="H12" s="31">
        <v>330211.05</v>
      </c>
      <c r="I12" s="32">
        <v>261487.14</v>
      </c>
      <c r="J12" s="31">
        <v>591698.18999999994</v>
      </c>
      <c r="K12" s="32">
        <v>415651.89</v>
      </c>
      <c r="L12" s="31">
        <v>238511.46</v>
      </c>
      <c r="M12" s="32">
        <v>654163.35</v>
      </c>
      <c r="N12" s="31">
        <f>I12-L12</f>
        <v>22975.680000000022</v>
      </c>
      <c r="O12" s="33">
        <f>(G12/D12)*100</f>
        <v>-0.54721052354111699</v>
      </c>
      <c r="P12" s="34">
        <f>(E12/D12)*100</f>
        <v>22.776692960797806</v>
      </c>
      <c r="Q12" s="35">
        <f>(M12/J12)</f>
        <v>1.1055692936968424</v>
      </c>
      <c r="R12" s="38">
        <f t="shared" si="0"/>
        <v>1.0963504432779594</v>
      </c>
      <c r="S12" s="17">
        <f t="shared" si="0"/>
        <v>5.0882392333603441</v>
      </c>
      <c r="T12" s="38">
        <f t="shared" si="0"/>
        <v>0.71244879909177039</v>
      </c>
      <c r="U12" s="17">
        <f t="shared" si="0"/>
        <v>0.9503737922651414</v>
      </c>
      <c r="V12" s="38">
        <f>(J12-J11)/ABS(J11)</f>
        <v>0.28734713821007241</v>
      </c>
      <c r="W12" s="17">
        <f>(M12-M11)/M11</f>
        <v>0.25920123055222016</v>
      </c>
      <c r="X12" s="38">
        <f t="shared" si="1"/>
        <v>2.0499515368596359</v>
      </c>
      <c r="Y12" s="17">
        <f t="shared" si="1"/>
        <v>0.97632733215289103</v>
      </c>
      <c r="Z12" s="38">
        <f t="shared" si="1"/>
        <v>1.90420871800445</v>
      </c>
      <c r="AA12" s="17">
        <f t="shared" si="1"/>
        <v>-2.1863494952096756E-2</v>
      </c>
    </row>
    <row r="13" spans="3:27" x14ac:dyDescent="0.25">
      <c r="C13" s="30" t="s">
        <v>6</v>
      </c>
      <c r="D13" s="31">
        <v>712311.63</v>
      </c>
      <c r="E13" s="32">
        <v>212175.75</v>
      </c>
      <c r="F13" s="31">
        <v>631818.54</v>
      </c>
      <c r="G13" s="32">
        <v>81724.679999999993</v>
      </c>
      <c r="H13" s="31">
        <v>463714</v>
      </c>
      <c r="I13" s="32">
        <v>358531.17</v>
      </c>
      <c r="J13" s="31">
        <v>822245.17</v>
      </c>
      <c r="K13" s="32">
        <v>494297.67</v>
      </c>
      <c r="L13" s="31">
        <v>307983.18</v>
      </c>
      <c r="M13" s="32">
        <v>802280.85</v>
      </c>
      <c r="N13" s="31">
        <f>I13-L13</f>
        <v>50547.989999999991</v>
      </c>
      <c r="O13" s="33">
        <f>(G13/D13)*100</f>
        <v>11.473163789281385</v>
      </c>
      <c r="P13" s="34">
        <f>(E13/D13)*100</f>
        <v>29.786927668161194</v>
      </c>
      <c r="Q13" s="35">
        <f>(M13/J13)</f>
        <v>0.97571974791898131</v>
      </c>
      <c r="R13" s="38">
        <f t="shared" si="0"/>
        <v>0.27468424298037664</v>
      </c>
      <c r="S13" s="17">
        <f t="shared" si="0"/>
        <v>0.66700791070730303</v>
      </c>
      <c r="T13" s="38">
        <f t="shared" si="0"/>
        <v>0.12451634801766562</v>
      </c>
      <c r="U13" s="17">
        <f t="shared" si="0"/>
        <v>27.72584036705048</v>
      </c>
      <c r="V13" s="38">
        <f>(J13-J12)/ABS(J12)</f>
        <v>0.38963610823281397</v>
      </c>
      <c r="W13" s="17">
        <f>(M13-M12)/M12</f>
        <v>0.22642280402899367</v>
      </c>
      <c r="X13" s="38">
        <f t="shared" si="1"/>
        <v>1.2000650252789011</v>
      </c>
      <c r="Y13" s="17">
        <f t="shared" si="1"/>
        <v>21.966635866276977</v>
      </c>
      <c r="Z13" s="38">
        <f t="shared" si="1"/>
        <v>0.30778106020171941</v>
      </c>
      <c r="AA13" s="17">
        <f t="shared" si="1"/>
        <v>-0.1174503909598154</v>
      </c>
    </row>
    <row r="14" spans="3:27" x14ac:dyDescent="0.25">
      <c r="C14" s="4" t="s">
        <v>5</v>
      </c>
      <c r="D14" s="19">
        <v>808029</v>
      </c>
      <c r="E14" s="21">
        <v>241513</v>
      </c>
      <c r="F14" s="19">
        <v>765048</v>
      </c>
      <c r="G14" s="21">
        <v>72584</v>
      </c>
      <c r="H14" s="19">
        <v>651404</v>
      </c>
      <c r="I14" s="21">
        <v>507031</v>
      </c>
      <c r="J14" s="19">
        <v>1158435</v>
      </c>
      <c r="K14" s="21">
        <v>722575</v>
      </c>
      <c r="L14" s="19">
        <v>342178</v>
      </c>
      <c r="M14" s="21">
        <v>1064753</v>
      </c>
      <c r="N14" s="19">
        <f>I14-L14</f>
        <v>164853</v>
      </c>
      <c r="O14" s="8">
        <f>(G14/D14)*100</f>
        <v>8.9828459127085782</v>
      </c>
      <c r="P14" s="10">
        <f>(E14/D14)*100</f>
        <v>29.88915001813054</v>
      </c>
      <c r="Q14" s="12">
        <f>(M14/J14)</f>
        <v>0.91913055113148345</v>
      </c>
      <c r="R14" s="22">
        <f t="shared" si="0"/>
        <v>0.13437569452572323</v>
      </c>
      <c r="S14" s="24">
        <f t="shared" si="0"/>
        <v>0.13826862871935178</v>
      </c>
      <c r="T14" s="22">
        <f t="shared" si="0"/>
        <v>0.21086665168135135</v>
      </c>
      <c r="U14" s="24">
        <f t="shared" si="0"/>
        <v>-0.1118472412495221</v>
      </c>
      <c r="V14" s="22">
        <f>(J14-J13)/ABS(J13)</f>
        <v>0.40886811168498555</v>
      </c>
      <c r="W14" s="24">
        <f>(M14-M13)/M13</f>
        <v>0.32715744118783346</v>
      </c>
      <c r="X14" s="22">
        <f t="shared" si="1"/>
        <v>2.2613166220852703</v>
      </c>
      <c r="Y14" s="24">
        <f t="shared" si="1"/>
        <v>-0.21705589864404665</v>
      </c>
      <c r="Z14" s="22">
        <f t="shared" si="1"/>
        <v>3.431785617776528E-3</v>
      </c>
      <c r="AA14" s="24">
        <f t="shared" si="1"/>
        <v>-5.7997387987884327E-2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</dc:creator>
  <cp:lastModifiedBy>soumitra</cp:lastModifiedBy>
  <dcterms:created xsi:type="dcterms:W3CDTF">2025-10-06T12:51:55Z</dcterms:created>
  <dcterms:modified xsi:type="dcterms:W3CDTF">2025-10-07T13:52:35Z</dcterms:modified>
</cp:coreProperties>
</file>