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pgrad\Udemy dump\My_lab\MS_Excel\"/>
    </mc:Choice>
  </mc:AlternateContent>
  <bookViews>
    <workbookView xWindow="0" yWindow="0" windowWidth="23040" windowHeight="9192"/>
  </bookViews>
  <sheets>
    <sheet name="Products" sheetId="1" r:id="rId1"/>
  </sheets>
  <definedNames>
    <definedName name="Products">Products!$A$1:$N$46</definedName>
  </definedNames>
  <calcPr calcId="162913"/>
</workbook>
</file>

<file path=xl/calcChain.xml><?xml version="1.0" encoding="utf-8"?>
<calcChain xmlns="http://schemas.openxmlformats.org/spreadsheetml/2006/main">
  <c r="T51" i="1" l="1"/>
  <c r="U17" i="1"/>
  <c r="T17" i="1"/>
  <c r="S47" i="1"/>
  <c r="S43" i="1"/>
  <c r="S39" i="1"/>
  <c r="S35" i="1"/>
  <c r="S30" i="1"/>
  <c r="S25" i="1"/>
  <c r="S21" i="1"/>
  <c r="V15" i="1"/>
  <c r="U15" i="1"/>
  <c r="T15" i="1"/>
  <c r="S15" i="1"/>
</calcChain>
</file>

<file path=xl/sharedStrings.xml><?xml version="1.0" encoding="utf-8"?>
<sst xmlns="http://schemas.openxmlformats.org/spreadsheetml/2006/main" count="261" uniqueCount="189">
  <si>
    <t>Supplier IDs</t>
  </si>
  <si>
    <t>ID</t>
  </si>
  <si>
    <t>Product Code</t>
  </si>
  <si>
    <t>Product Name</t>
  </si>
  <si>
    <t>Description</t>
  </si>
  <si>
    <t>Standard Cost</t>
  </si>
  <si>
    <t>List Price</t>
  </si>
  <si>
    <t>Reorder Level</t>
  </si>
  <si>
    <t>Target Level</t>
  </si>
  <si>
    <t>Quantity Per Unit</t>
  </si>
  <si>
    <t>Discontinued</t>
  </si>
  <si>
    <t>Minimum Reorder Quantity</t>
  </si>
  <si>
    <t>Category</t>
  </si>
  <si>
    <t>Attachments</t>
  </si>
  <si>
    <t>4</t>
  </si>
  <si>
    <t>NWTB-1</t>
  </si>
  <si>
    <t>Northwind Traders Chai</t>
  </si>
  <si>
    <t>10 boxes x 20 bags</t>
  </si>
  <si>
    <t>Beverages</t>
  </si>
  <si>
    <t>10</t>
  </si>
  <si>
    <t>NWTCO-3</t>
  </si>
  <si>
    <t>Northwind Traders Syrup</t>
  </si>
  <si>
    <t>12 - 550 ml bottles</t>
  </si>
  <si>
    <t>Condiments</t>
  </si>
  <si>
    <t>NWTCO-4</t>
  </si>
  <si>
    <t>Northwind Traders Cajun Seasoning</t>
  </si>
  <si>
    <t>48 - 6 oz jars</t>
  </si>
  <si>
    <t>NWTO-5</t>
  </si>
  <si>
    <t>Northwind Traders Olive Oil</t>
  </si>
  <si>
    <t>36 boxes</t>
  </si>
  <si>
    <t>Oil</t>
  </si>
  <si>
    <t>2;6</t>
  </si>
  <si>
    <t>NWTJP-6</t>
  </si>
  <si>
    <t>Northwind Traders Boysenberry Spread</t>
  </si>
  <si>
    <t>12 - 8 oz jars</t>
  </si>
  <si>
    <t>Jams, Preserves</t>
  </si>
  <si>
    <t>2</t>
  </si>
  <si>
    <t>NWTDFN-7</t>
  </si>
  <si>
    <t>Northwind Traders Dried Pears</t>
  </si>
  <si>
    <t>12 - 1 lb pkgs.</t>
  </si>
  <si>
    <t>Dried Fruit &amp; Nuts</t>
  </si>
  <si>
    <t>8</t>
  </si>
  <si>
    <t>NWTS-8</t>
  </si>
  <si>
    <t>Northwind Traders Curry Sauce</t>
  </si>
  <si>
    <t>12 - 12 oz jars</t>
  </si>
  <si>
    <t>Sauces</t>
  </si>
  <si>
    <t>NWTDFN-14</t>
  </si>
  <si>
    <t>Northwind Traders Walnuts</t>
  </si>
  <si>
    <t>40 - 100 g pkgs.</t>
  </si>
  <si>
    <t>6</t>
  </si>
  <si>
    <t>NWTCFV-17</t>
  </si>
  <si>
    <t>Northwind Traders Fruit Cocktail</t>
  </si>
  <si>
    <t>15.25 OZ</t>
  </si>
  <si>
    <t>Canned Fruit &amp; Vegetables</t>
  </si>
  <si>
    <t>1</t>
  </si>
  <si>
    <t>NWTBGM-19</t>
  </si>
  <si>
    <t>Northwind Traders Chocolate Biscuits Mix</t>
  </si>
  <si>
    <t>10 boxes x 12 pieces</t>
  </si>
  <si>
    <t>Baked Goods &amp; Mixes</t>
  </si>
  <si>
    <t>Northwind Traders Marmalade</t>
  </si>
  <si>
    <t>30 gift boxes</t>
  </si>
  <si>
    <t>NWTBGM-21</t>
  </si>
  <si>
    <t>Northwind Traders Scones</t>
  </si>
  <si>
    <t>24 pkgs. x 4 pieces</t>
  </si>
  <si>
    <t>NWTB-34</t>
  </si>
  <si>
    <t>Northwind Traders Beer</t>
  </si>
  <si>
    <t>24 - 12 oz bottles</t>
  </si>
  <si>
    <t>7</t>
  </si>
  <si>
    <t>NWTCM-40</t>
  </si>
  <si>
    <t>Northwind Traders Crab Meat</t>
  </si>
  <si>
    <t>24 - 4 oz tins</t>
  </si>
  <si>
    <t>Canned Meat</t>
  </si>
  <si>
    <t>NWTSO-41</t>
  </si>
  <si>
    <t>Northwind Traders Clam Chowder</t>
  </si>
  <si>
    <t>12 - 12 oz cans</t>
  </si>
  <si>
    <t>Soups</t>
  </si>
  <si>
    <t>3;4</t>
  </si>
  <si>
    <t>NWTB-43</t>
  </si>
  <si>
    <t>Northwind Traders Coffee</t>
  </si>
  <si>
    <t>16 - 500 g tins</t>
  </si>
  <si>
    <t>NWTCA-48</t>
  </si>
  <si>
    <t>Northwind Traders Chocolate</t>
  </si>
  <si>
    <t>10 pkgs</t>
  </si>
  <si>
    <t>Candy</t>
  </si>
  <si>
    <t>NWTDFN-51</t>
  </si>
  <si>
    <t>Northwind Traders Dried Apples</t>
  </si>
  <si>
    <t>50 - 300 g pkgs.</t>
  </si>
  <si>
    <t>NWTG-52</t>
  </si>
  <si>
    <t>Northwind Traders Long Grain Rice</t>
  </si>
  <si>
    <t>16 - 2 kg boxes</t>
  </si>
  <si>
    <t>Grains</t>
  </si>
  <si>
    <t>NWTP-56</t>
  </si>
  <si>
    <t>Northwind Traders Gnocchi</t>
  </si>
  <si>
    <t>24 - 250 g pkgs.</t>
  </si>
  <si>
    <t>Pasta</t>
  </si>
  <si>
    <t>NWTP-57</t>
  </si>
  <si>
    <t>Northwind Traders Ravioli</t>
  </si>
  <si>
    <t>NWTS-65</t>
  </si>
  <si>
    <t>Northwind Traders Hot Pepper Sauce</t>
  </si>
  <si>
    <t>32 - 8 oz bottles</t>
  </si>
  <si>
    <t>NWTS-66</t>
  </si>
  <si>
    <t>Northwind Traders Tomato Sauce</t>
  </si>
  <si>
    <t>24 - 8 oz jars</t>
  </si>
  <si>
    <t>5</t>
  </si>
  <si>
    <t>NWTD-72</t>
  </si>
  <si>
    <t>Northwind Traders Mozzarella</t>
  </si>
  <si>
    <t>24 - 200 g pkgs.</t>
  </si>
  <si>
    <t>Dairy Products</t>
  </si>
  <si>
    <t>NWTDFN-74</t>
  </si>
  <si>
    <t>Northwind Traders Almonds</t>
  </si>
  <si>
    <t>5 kg pkg.</t>
  </si>
  <si>
    <t>NWTCO-77</t>
  </si>
  <si>
    <t>Northwind Traders Mustard</t>
  </si>
  <si>
    <t>12 boxes</t>
  </si>
  <si>
    <t>NWTDFN-80</t>
  </si>
  <si>
    <t>Northwind Traders Dried Plums</t>
  </si>
  <si>
    <t>1 lb bag</t>
  </si>
  <si>
    <t>3</t>
  </si>
  <si>
    <t>NWTB-81</t>
  </si>
  <si>
    <t>Northwind Traders Green Tea</t>
  </si>
  <si>
    <t>20 bags per box</t>
  </si>
  <si>
    <t>NWTC-82</t>
  </si>
  <si>
    <t>Northwind Traders Granola</t>
  </si>
  <si>
    <t>Cereal</t>
  </si>
  <si>
    <t>9</t>
  </si>
  <si>
    <t>NWTCS-83</t>
  </si>
  <si>
    <t>Northwind Traders Potato Chips</t>
  </si>
  <si>
    <t>Chips, Snacks</t>
  </si>
  <si>
    <t>NWTBGM-85</t>
  </si>
  <si>
    <t>Northwind Traders Brownie Mix</t>
  </si>
  <si>
    <t>3 boxes</t>
  </si>
  <si>
    <t>NWTBGM-86</t>
  </si>
  <si>
    <t>Northwind Traders Cake Mix</t>
  </si>
  <si>
    <t>4 boxes</t>
  </si>
  <si>
    <t>NWTB-87</t>
  </si>
  <si>
    <t>Northwind Traders Tea</t>
  </si>
  <si>
    <t>100 count per box</t>
  </si>
  <si>
    <t>NWTCFV-88</t>
  </si>
  <si>
    <t>Northwind Traders Pears</t>
  </si>
  <si>
    <t>NWTCFV-89</t>
  </si>
  <si>
    <t>Northwind Traders Peaches</t>
  </si>
  <si>
    <t>NWTCFV-90</t>
  </si>
  <si>
    <t>Northwind Traders Pineapple</t>
  </si>
  <si>
    <t>NWTCFV-91</t>
  </si>
  <si>
    <t>Northwind Traders Cherry Pie Filling</t>
  </si>
  <si>
    <t>NWTCFV-92</t>
  </si>
  <si>
    <t>Northwind Traders Green Beans</t>
  </si>
  <si>
    <t>14.5 OZ</t>
  </si>
  <si>
    <t>NWTCFV-93</t>
  </si>
  <si>
    <t>Northwind Traders Corn</t>
  </si>
  <si>
    <t>NWTCFV-94</t>
  </si>
  <si>
    <t>Northwind Traders Peas</t>
  </si>
  <si>
    <t>NWTCM-95</t>
  </si>
  <si>
    <t>Northwind Traders Tuna Fish</t>
  </si>
  <si>
    <t>5 oz</t>
  </si>
  <si>
    <t>NWTCM-96</t>
  </si>
  <si>
    <t>Northwind Traders Smoked Salmon</t>
  </si>
  <si>
    <t>Northwind Traders Hot Cereal</t>
  </si>
  <si>
    <t>NWTSO-98</t>
  </si>
  <si>
    <t>Northwind Traders Vegetable Soup</t>
  </si>
  <si>
    <t>NWTSO-99</t>
  </si>
  <si>
    <t>Northwind Traders Chicken Soup</t>
  </si>
  <si>
    <t>Total price</t>
  </si>
  <si>
    <t>AVG</t>
  </si>
  <si>
    <t>Min</t>
  </si>
  <si>
    <t>Max</t>
  </si>
  <si>
    <t>SUM(G:G)</t>
  </si>
  <si>
    <t>AVERAGE(G:G)</t>
  </si>
  <si>
    <t>MIN(G:G)</t>
  </si>
  <si>
    <t>MAX(G:G)</t>
  </si>
  <si>
    <t>SUMIF(M:M,"pasta",G:G)</t>
  </si>
  <si>
    <t xml:space="preserve">SUMIF (Function for select a specific conditions) 
check Sum of price where Category= Pasta </t>
  </si>
  <si>
    <t>SUMIF (Function for select a specific conditions) 
check Sum of price where list price is greater than 50</t>
  </si>
  <si>
    <t>SUMIF(G:G,"&gt;50") here [] is optional and it gives the sum of G col which is greater than 50</t>
  </si>
  <si>
    <t>SUMIFS (Function for multiple conditions conditions) 
check Sum of price where list price is greater than 50</t>
  </si>
  <si>
    <t>SUMIFS(G:G,M:M,"Pasta",F:F,"&gt;5") here multiple condition is used</t>
  </si>
  <si>
    <t>COUNT(A,B,C)
check Sum of price where list price is greater than 50</t>
  </si>
  <si>
    <t>Count(H:H) this is for counting the num of values in the col</t>
  </si>
  <si>
    <t>COUNTA(A:A)</t>
  </si>
  <si>
    <t>CountA(H:H) this is for counting the num of values + TEXT vales in the col</t>
  </si>
  <si>
    <t>Countif(range , condition) this is for counting the num of values + TEXT vales in the col</t>
  </si>
  <si>
    <t>COUNTIFS(H:H, "&gt;10", M:M,"Pasta") this is for counting the num of values + TEXT vales in the col</t>
  </si>
  <si>
    <t>COUNTIFS(A:A, condition)</t>
  </si>
  <si>
    <t>COUNTIF(A:A, condition)</t>
  </si>
  <si>
    <t>A</t>
  </si>
  <si>
    <t>AVERAGEA(L:L)</t>
  </si>
  <si>
    <t>AVERAGEIF(M:M,"pasta",G:G)</t>
  </si>
  <si>
    <t>Round function</t>
  </si>
  <si>
    <t>ROUND(F41,1)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</si>
</sst>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4" fontId="0" fillId="0" borderId="0" xfId="0" applyNumberFormat="1" applyAlignment="1" applyProtection="1">
      <alignment vertical="center"/>
    </xf>
    <xf numFmtId="4" fontId="0" fillId="0" borderId="0" xfId="0" applyNumberFormat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3" borderId="10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12" xfId="0" applyFill="1" applyBorder="1" applyAlignment="1">
      <alignment wrapText="1"/>
    </xf>
    <xf numFmtId="0" fontId="0" fillId="0" borderId="13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4" xfId="0" applyBorder="1" applyAlignment="1">
      <alignment wrapText="1"/>
    </xf>
    <xf numFmtId="0" fontId="0" fillId="2" borderId="15" xfId="0" applyFill="1" applyBorder="1" applyAlignment="1">
      <alignment wrapText="1"/>
    </xf>
    <xf numFmtId="0" fontId="0" fillId="2" borderId="16" xfId="0" applyFill="1" applyBorder="1" applyAlignment="1">
      <alignment wrapText="1"/>
    </xf>
    <xf numFmtId="0" fontId="0" fillId="2" borderId="17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tabSelected="1" topLeftCell="B1" workbookViewId="0">
      <pane xSplit="15" ySplit="11" topLeftCell="Q39" activePane="bottomRight" state="frozen"/>
      <selection activeCell="B1" sqref="B1"/>
      <selection pane="topRight" activeCell="Q1" sqref="Q1"/>
      <selection pane="bottomLeft" activeCell="B12" sqref="B12"/>
      <selection pane="bottomRight" activeCell="O41" sqref="O41"/>
    </sheetView>
  </sheetViews>
  <sheetFormatPr defaultRowHeight="14.4" x14ac:dyDescent="0.3"/>
  <cols>
    <col min="19" max="19" width="12.77734375" customWidth="1"/>
    <col min="20" max="20" width="12.109375" customWidth="1"/>
    <col min="21" max="21" width="24.109375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22" x14ac:dyDescent="0.3">
      <c r="A2" t="s">
        <v>49</v>
      </c>
      <c r="B2">
        <v>92</v>
      </c>
      <c r="C2" t="s">
        <v>145</v>
      </c>
      <c r="D2" t="s">
        <v>146</v>
      </c>
      <c r="F2" s="1">
        <v>1</v>
      </c>
      <c r="G2" s="1">
        <v>1.2</v>
      </c>
      <c r="H2">
        <v>10</v>
      </c>
      <c r="I2">
        <v>40</v>
      </c>
      <c r="J2" t="s">
        <v>147</v>
      </c>
      <c r="K2" t="b">
        <v>0</v>
      </c>
      <c r="M2" t="s">
        <v>53</v>
      </c>
    </row>
    <row r="3" spans="1:22" x14ac:dyDescent="0.3">
      <c r="A3" t="s">
        <v>49</v>
      </c>
      <c r="B3">
        <v>93</v>
      </c>
      <c r="C3" t="s">
        <v>148</v>
      </c>
      <c r="D3" t="s">
        <v>149</v>
      </c>
      <c r="F3" s="1">
        <v>1</v>
      </c>
      <c r="G3" s="1">
        <v>1.2</v>
      </c>
      <c r="H3">
        <v>10</v>
      </c>
      <c r="I3">
        <v>40</v>
      </c>
      <c r="J3" t="s">
        <v>147</v>
      </c>
      <c r="K3" t="b">
        <v>0</v>
      </c>
      <c r="M3" t="s">
        <v>53</v>
      </c>
    </row>
    <row r="4" spans="1:22" x14ac:dyDescent="0.3">
      <c r="A4" t="s">
        <v>49</v>
      </c>
      <c r="B4">
        <v>88</v>
      </c>
      <c r="C4" t="s">
        <v>137</v>
      </c>
      <c r="D4" t="s">
        <v>138</v>
      </c>
      <c r="F4" s="1">
        <v>1</v>
      </c>
      <c r="G4" s="1">
        <v>1.3</v>
      </c>
      <c r="H4">
        <v>10</v>
      </c>
      <c r="I4">
        <v>40</v>
      </c>
      <c r="J4" t="s">
        <v>52</v>
      </c>
      <c r="K4" t="b">
        <v>0</v>
      </c>
      <c r="M4" t="s">
        <v>53</v>
      </c>
    </row>
    <row r="5" spans="1:22" x14ac:dyDescent="0.3">
      <c r="A5" t="s">
        <v>49</v>
      </c>
      <c r="B5">
        <v>89</v>
      </c>
      <c r="C5" t="s">
        <v>139</v>
      </c>
      <c r="D5" t="s">
        <v>140</v>
      </c>
      <c r="F5" s="1">
        <v>1</v>
      </c>
      <c r="G5" s="1">
        <v>1.5</v>
      </c>
      <c r="H5">
        <v>10</v>
      </c>
      <c r="I5">
        <v>40</v>
      </c>
      <c r="J5" t="s">
        <v>52</v>
      </c>
      <c r="K5" t="b">
        <v>0</v>
      </c>
      <c r="M5" t="s">
        <v>53</v>
      </c>
    </row>
    <row r="6" spans="1:22" x14ac:dyDescent="0.3">
      <c r="A6" t="s">
        <v>49</v>
      </c>
      <c r="B6">
        <v>94</v>
      </c>
      <c r="C6" t="s">
        <v>150</v>
      </c>
      <c r="D6" t="s">
        <v>151</v>
      </c>
      <c r="F6" s="1">
        <v>1</v>
      </c>
      <c r="G6" s="1">
        <v>1.5</v>
      </c>
      <c r="H6">
        <v>10</v>
      </c>
      <c r="I6">
        <v>40</v>
      </c>
      <c r="J6" t="s">
        <v>147</v>
      </c>
      <c r="K6" t="b">
        <v>0</v>
      </c>
      <c r="M6" t="s">
        <v>53</v>
      </c>
    </row>
    <row r="7" spans="1:22" x14ac:dyDescent="0.3">
      <c r="A7" t="s">
        <v>124</v>
      </c>
      <c r="B7">
        <v>83</v>
      </c>
      <c r="C7" t="s">
        <v>125</v>
      </c>
      <c r="D7" t="s">
        <v>126</v>
      </c>
      <c r="F7" s="1">
        <v>0.5</v>
      </c>
      <c r="G7" s="1">
        <v>1.8</v>
      </c>
      <c r="H7">
        <v>30</v>
      </c>
      <c r="I7">
        <v>200</v>
      </c>
      <c r="K7" t="b">
        <v>0</v>
      </c>
      <c r="M7" t="s">
        <v>127</v>
      </c>
    </row>
    <row r="8" spans="1:22" x14ac:dyDescent="0.3">
      <c r="A8" t="s">
        <v>49</v>
      </c>
      <c r="B8">
        <v>90</v>
      </c>
      <c r="C8" t="s">
        <v>141</v>
      </c>
      <c r="D8" t="s">
        <v>142</v>
      </c>
      <c r="F8" s="1">
        <v>1</v>
      </c>
      <c r="G8" s="1">
        <v>1.8</v>
      </c>
      <c r="H8">
        <v>10</v>
      </c>
      <c r="I8">
        <v>40</v>
      </c>
      <c r="J8" t="s">
        <v>52</v>
      </c>
      <c r="K8" t="b">
        <v>0</v>
      </c>
      <c r="M8" t="s">
        <v>53</v>
      </c>
    </row>
    <row r="9" spans="1:22" x14ac:dyDescent="0.3">
      <c r="A9" t="s">
        <v>49</v>
      </c>
      <c r="B9">
        <v>98</v>
      </c>
      <c r="C9" t="s">
        <v>158</v>
      </c>
      <c r="D9" t="s">
        <v>159</v>
      </c>
      <c r="F9" s="1">
        <v>1</v>
      </c>
      <c r="G9" s="1">
        <v>1.89</v>
      </c>
      <c r="H9">
        <v>100</v>
      </c>
      <c r="I9">
        <v>200</v>
      </c>
      <c r="K9" t="b">
        <v>0</v>
      </c>
      <c r="M9" t="s">
        <v>75</v>
      </c>
      <c r="S9" s="2"/>
    </row>
    <row r="10" spans="1:22" x14ac:dyDescent="0.3">
      <c r="A10" t="s">
        <v>49</v>
      </c>
      <c r="B10">
        <v>99</v>
      </c>
      <c r="C10" t="s">
        <v>160</v>
      </c>
      <c r="D10" t="s">
        <v>161</v>
      </c>
      <c r="F10" s="1">
        <v>1</v>
      </c>
      <c r="G10" s="1">
        <v>1.95</v>
      </c>
      <c r="H10">
        <v>100</v>
      </c>
      <c r="I10">
        <v>200</v>
      </c>
      <c r="K10" t="b">
        <v>0</v>
      </c>
      <c r="M10" t="s">
        <v>75</v>
      </c>
      <c r="S10" s="2"/>
    </row>
    <row r="11" spans="1:22" x14ac:dyDescent="0.3">
      <c r="A11" t="s">
        <v>49</v>
      </c>
      <c r="B11">
        <v>91</v>
      </c>
      <c r="C11" t="s">
        <v>143</v>
      </c>
      <c r="D11" t="s">
        <v>144</v>
      </c>
      <c r="F11" s="1">
        <v>1</v>
      </c>
      <c r="G11" s="1">
        <v>2</v>
      </c>
      <c r="H11">
        <v>10</v>
      </c>
      <c r="I11">
        <v>40</v>
      </c>
      <c r="J11" t="s">
        <v>52</v>
      </c>
      <c r="K11" t="b">
        <v>0</v>
      </c>
      <c r="M11" t="s">
        <v>53</v>
      </c>
    </row>
    <row r="12" spans="1:22" x14ac:dyDescent="0.3">
      <c r="A12" t="s">
        <v>67</v>
      </c>
      <c r="B12">
        <v>95</v>
      </c>
      <c r="C12" t="s">
        <v>152</v>
      </c>
      <c r="D12" t="s">
        <v>153</v>
      </c>
      <c r="F12" s="1">
        <v>0.5</v>
      </c>
      <c r="G12" s="1">
        <v>2</v>
      </c>
      <c r="H12">
        <v>30</v>
      </c>
      <c r="I12">
        <v>50</v>
      </c>
      <c r="J12" t="s">
        <v>154</v>
      </c>
      <c r="K12" t="b">
        <v>0</v>
      </c>
      <c r="M12" t="s">
        <v>71</v>
      </c>
    </row>
    <row r="13" spans="1:22" ht="15" thickBot="1" x14ac:dyDescent="0.35">
      <c r="A13" t="s">
        <v>117</v>
      </c>
      <c r="B13">
        <v>81</v>
      </c>
      <c r="C13" t="s">
        <v>118</v>
      </c>
      <c r="D13" t="s">
        <v>119</v>
      </c>
      <c r="F13" s="1">
        <v>2</v>
      </c>
      <c r="G13" s="1">
        <v>2.99</v>
      </c>
      <c r="H13">
        <v>100</v>
      </c>
      <c r="I13">
        <v>125</v>
      </c>
      <c r="J13" t="s">
        <v>120</v>
      </c>
      <c r="K13" t="b">
        <v>0</v>
      </c>
      <c r="L13">
        <v>25</v>
      </c>
      <c r="M13" t="s">
        <v>18</v>
      </c>
    </row>
    <row r="14" spans="1:22" x14ac:dyDescent="0.3">
      <c r="A14" t="s">
        <v>36</v>
      </c>
      <c r="B14">
        <v>80</v>
      </c>
      <c r="C14" t="s">
        <v>114</v>
      </c>
      <c r="D14" t="s">
        <v>115</v>
      </c>
      <c r="F14" s="1">
        <v>3</v>
      </c>
      <c r="G14" s="1">
        <v>3.5</v>
      </c>
      <c r="H14">
        <v>50</v>
      </c>
      <c r="I14">
        <v>75</v>
      </c>
      <c r="J14" t="s">
        <v>116</v>
      </c>
      <c r="K14" t="b">
        <v>0</v>
      </c>
      <c r="L14">
        <v>25</v>
      </c>
      <c r="M14" t="s">
        <v>40</v>
      </c>
      <c r="S14" s="15" t="s">
        <v>162</v>
      </c>
      <c r="T14" s="16" t="s">
        <v>163</v>
      </c>
      <c r="U14" s="16" t="s">
        <v>164</v>
      </c>
      <c r="V14" s="17" t="s">
        <v>165</v>
      </c>
    </row>
    <row r="15" spans="1:22" x14ac:dyDescent="0.3">
      <c r="A15" t="s">
        <v>54</v>
      </c>
      <c r="B15">
        <v>82</v>
      </c>
      <c r="C15" t="s">
        <v>121</v>
      </c>
      <c r="D15" t="s">
        <v>122</v>
      </c>
      <c r="F15" s="1">
        <v>2</v>
      </c>
      <c r="G15" s="1">
        <v>4</v>
      </c>
      <c r="H15">
        <v>20</v>
      </c>
      <c r="I15">
        <v>100</v>
      </c>
      <c r="K15" t="b">
        <v>0</v>
      </c>
      <c r="M15" t="s">
        <v>123</v>
      </c>
      <c r="S15" s="18">
        <f>SUM(G:G)</f>
        <v>713.06000000000006</v>
      </c>
      <c r="T15" s="19">
        <f>AVERAGE(G:G)</f>
        <v>15.84577777777778</v>
      </c>
      <c r="U15" s="19">
        <f>MIN(G:G)</f>
        <v>1.2</v>
      </c>
      <c r="V15" s="20">
        <f>MAX(G:G)</f>
        <v>81</v>
      </c>
    </row>
    <row r="16" spans="1:22" ht="29.4" thickBot="1" x14ac:dyDescent="0.35">
      <c r="A16" t="s">
        <v>67</v>
      </c>
      <c r="B16">
        <v>87</v>
      </c>
      <c r="C16" t="s">
        <v>134</v>
      </c>
      <c r="D16" t="s">
        <v>135</v>
      </c>
      <c r="F16" s="1">
        <v>2</v>
      </c>
      <c r="G16" s="1">
        <v>4</v>
      </c>
      <c r="H16">
        <v>20</v>
      </c>
      <c r="I16">
        <v>50</v>
      </c>
      <c r="J16" t="s">
        <v>136</v>
      </c>
      <c r="K16" t="b">
        <v>0</v>
      </c>
      <c r="L16" t="s">
        <v>184</v>
      </c>
      <c r="M16" t="s">
        <v>18</v>
      </c>
      <c r="S16" s="21" t="s">
        <v>166</v>
      </c>
      <c r="T16" s="22" t="s">
        <v>167</v>
      </c>
      <c r="U16" s="22" t="s">
        <v>168</v>
      </c>
      <c r="V16" s="23" t="s">
        <v>169</v>
      </c>
    </row>
    <row r="17" spans="1:22" x14ac:dyDescent="0.3">
      <c r="A17" t="s">
        <v>67</v>
      </c>
      <c r="B17">
        <v>96</v>
      </c>
      <c r="C17" t="s">
        <v>155</v>
      </c>
      <c r="D17" t="s">
        <v>156</v>
      </c>
      <c r="F17" s="1">
        <v>2</v>
      </c>
      <c r="G17" s="1">
        <v>4</v>
      </c>
      <c r="H17">
        <v>30</v>
      </c>
      <c r="I17">
        <v>50</v>
      </c>
      <c r="J17" t="s">
        <v>154</v>
      </c>
      <c r="K17" t="b">
        <v>0</v>
      </c>
      <c r="M17" t="s">
        <v>71</v>
      </c>
      <c r="S17" s="18"/>
      <c r="T17" s="19">
        <f>AVERAGEA(L:L)</f>
        <v>14.0625</v>
      </c>
      <c r="U17" s="19">
        <f>AVERAGEIF(M:M,"pasta",G:G)</f>
        <v>28.75</v>
      </c>
      <c r="V17" s="20"/>
    </row>
    <row r="18" spans="1:22" ht="29.4" thickBot="1" x14ac:dyDescent="0.35">
      <c r="A18" t="s">
        <v>54</v>
      </c>
      <c r="B18">
        <v>97</v>
      </c>
      <c r="C18" t="s">
        <v>121</v>
      </c>
      <c r="D18" t="s">
        <v>157</v>
      </c>
      <c r="F18" s="1">
        <v>3</v>
      </c>
      <c r="G18" s="1">
        <v>5</v>
      </c>
      <c r="H18">
        <v>50</v>
      </c>
      <c r="I18">
        <v>200</v>
      </c>
      <c r="K18" t="b">
        <v>0</v>
      </c>
      <c r="M18" t="s">
        <v>123</v>
      </c>
      <c r="S18" s="21"/>
      <c r="T18" s="22" t="s">
        <v>185</v>
      </c>
      <c r="U18" s="22" t="s">
        <v>186</v>
      </c>
      <c r="V18" s="23"/>
    </row>
    <row r="19" spans="1:22" ht="15" thickBot="1" x14ac:dyDescent="0.35">
      <c r="A19" t="s">
        <v>54</v>
      </c>
      <c r="B19">
        <v>52</v>
      </c>
      <c r="C19" t="s">
        <v>87</v>
      </c>
      <c r="D19" t="s">
        <v>88</v>
      </c>
      <c r="F19" s="1">
        <v>5.25</v>
      </c>
      <c r="G19" s="1">
        <v>7</v>
      </c>
      <c r="H19">
        <v>25</v>
      </c>
      <c r="I19">
        <v>100</v>
      </c>
      <c r="J19" t="s">
        <v>89</v>
      </c>
      <c r="K19" t="b">
        <v>0</v>
      </c>
      <c r="L19">
        <v>25</v>
      </c>
      <c r="M19" t="s">
        <v>90</v>
      </c>
    </row>
    <row r="20" spans="1:22" ht="33.6" customHeight="1" x14ac:dyDescent="0.3">
      <c r="A20" t="s">
        <v>54</v>
      </c>
      <c r="B20">
        <v>19</v>
      </c>
      <c r="C20" t="s">
        <v>55</v>
      </c>
      <c r="D20" t="s">
        <v>56</v>
      </c>
      <c r="F20" s="1">
        <v>6.9</v>
      </c>
      <c r="G20" s="1">
        <v>9.1999999999999993</v>
      </c>
      <c r="H20">
        <v>5</v>
      </c>
      <c r="I20">
        <v>20</v>
      </c>
      <c r="J20" t="s">
        <v>57</v>
      </c>
      <c r="K20" t="b">
        <v>0</v>
      </c>
      <c r="L20">
        <v>5</v>
      </c>
      <c r="M20" t="s">
        <v>58</v>
      </c>
      <c r="S20" s="9" t="s">
        <v>171</v>
      </c>
      <c r="T20" s="10"/>
      <c r="U20" s="10"/>
      <c r="V20" s="11"/>
    </row>
    <row r="21" spans="1:22" x14ac:dyDescent="0.3">
      <c r="A21" t="s">
        <v>49</v>
      </c>
      <c r="B21">
        <v>41</v>
      </c>
      <c r="C21" t="s">
        <v>72</v>
      </c>
      <c r="D21" t="s">
        <v>73</v>
      </c>
      <c r="F21" s="1">
        <v>7.2374999999999998</v>
      </c>
      <c r="G21" s="1">
        <v>9.65</v>
      </c>
      <c r="H21">
        <v>10</v>
      </c>
      <c r="I21">
        <v>40</v>
      </c>
      <c r="J21" t="s">
        <v>74</v>
      </c>
      <c r="K21" t="b">
        <v>0</v>
      </c>
      <c r="L21">
        <v>10</v>
      </c>
      <c r="M21" t="s">
        <v>75</v>
      </c>
      <c r="S21" s="3">
        <f>SUMIF(M:M,"pasta",G:G)</f>
        <v>57.5</v>
      </c>
      <c r="T21" s="4"/>
      <c r="U21" s="4"/>
      <c r="V21" s="5"/>
    </row>
    <row r="22" spans="1:22" ht="15" thickBot="1" x14ac:dyDescent="0.35">
      <c r="A22" t="s">
        <v>19</v>
      </c>
      <c r="B22">
        <v>3</v>
      </c>
      <c r="C22" t="s">
        <v>20</v>
      </c>
      <c r="D22" t="s">
        <v>21</v>
      </c>
      <c r="F22" s="1">
        <v>7.5</v>
      </c>
      <c r="G22" s="1">
        <v>10</v>
      </c>
      <c r="H22">
        <v>25</v>
      </c>
      <c r="I22">
        <v>100</v>
      </c>
      <c r="J22" t="s">
        <v>22</v>
      </c>
      <c r="K22" t="b">
        <v>0</v>
      </c>
      <c r="L22">
        <v>25</v>
      </c>
      <c r="M22" t="s">
        <v>23</v>
      </c>
      <c r="S22" s="6" t="s">
        <v>170</v>
      </c>
      <c r="T22" s="7"/>
      <c r="U22" s="7"/>
      <c r="V22" s="8"/>
    </row>
    <row r="23" spans="1:22" ht="15" thickBot="1" x14ac:dyDescent="0.35">
      <c r="A23" t="s">
        <v>54</v>
      </c>
      <c r="B23">
        <v>21</v>
      </c>
      <c r="C23" t="s">
        <v>61</v>
      </c>
      <c r="D23" t="s">
        <v>62</v>
      </c>
      <c r="F23" s="1">
        <v>7.5</v>
      </c>
      <c r="G23" s="1">
        <v>10</v>
      </c>
      <c r="H23">
        <v>5</v>
      </c>
      <c r="I23">
        <v>20</v>
      </c>
      <c r="J23" t="s">
        <v>63</v>
      </c>
      <c r="K23" t="b">
        <v>0</v>
      </c>
      <c r="L23">
        <v>5</v>
      </c>
      <c r="M23" t="s">
        <v>58</v>
      </c>
    </row>
    <row r="24" spans="1:22" ht="29.4" customHeight="1" x14ac:dyDescent="0.3">
      <c r="A24" t="s">
        <v>31</v>
      </c>
      <c r="B24">
        <v>74</v>
      </c>
      <c r="C24" t="s">
        <v>108</v>
      </c>
      <c r="D24" t="s">
        <v>109</v>
      </c>
      <c r="F24" s="1">
        <v>7.5</v>
      </c>
      <c r="G24" s="1">
        <v>10</v>
      </c>
      <c r="H24">
        <v>5</v>
      </c>
      <c r="I24">
        <v>20</v>
      </c>
      <c r="J24" t="s">
        <v>110</v>
      </c>
      <c r="K24" t="b">
        <v>0</v>
      </c>
      <c r="L24">
        <v>5</v>
      </c>
      <c r="M24" t="s">
        <v>40</v>
      </c>
      <c r="S24" s="9" t="s">
        <v>172</v>
      </c>
      <c r="T24" s="10"/>
      <c r="U24" s="10"/>
      <c r="V24" s="11"/>
    </row>
    <row r="25" spans="1:22" ht="10.199999999999999" customHeight="1" x14ac:dyDescent="0.3">
      <c r="A25" t="s">
        <v>54</v>
      </c>
      <c r="B25">
        <v>85</v>
      </c>
      <c r="C25" t="s">
        <v>128</v>
      </c>
      <c r="D25" t="s">
        <v>129</v>
      </c>
      <c r="F25" s="1">
        <v>9</v>
      </c>
      <c r="G25" s="1">
        <v>12.49</v>
      </c>
      <c r="H25">
        <v>10</v>
      </c>
      <c r="I25">
        <v>20</v>
      </c>
      <c r="J25" t="s">
        <v>130</v>
      </c>
      <c r="K25" t="b">
        <v>0</v>
      </c>
      <c r="L25">
        <v>5</v>
      </c>
      <c r="M25" t="s">
        <v>58</v>
      </c>
      <c r="S25" s="3">
        <f>SUMIF(G:G,"&gt;50")</f>
        <v>134</v>
      </c>
      <c r="T25" s="4"/>
      <c r="U25" s="4"/>
      <c r="V25" s="5"/>
    </row>
    <row r="26" spans="1:22" ht="27" customHeight="1" thickBot="1" x14ac:dyDescent="0.35">
      <c r="A26" t="s">
        <v>19</v>
      </c>
      <c r="B26">
        <v>48</v>
      </c>
      <c r="C26" t="s">
        <v>80</v>
      </c>
      <c r="D26" t="s">
        <v>81</v>
      </c>
      <c r="F26" s="1">
        <v>9.5625</v>
      </c>
      <c r="G26" s="1">
        <v>12.75</v>
      </c>
      <c r="H26">
        <v>25</v>
      </c>
      <c r="I26">
        <v>100</v>
      </c>
      <c r="J26" t="s">
        <v>82</v>
      </c>
      <c r="K26" t="b">
        <v>0</v>
      </c>
      <c r="L26">
        <v>25</v>
      </c>
      <c r="M26" t="s">
        <v>83</v>
      </c>
      <c r="S26" s="12" t="s">
        <v>173</v>
      </c>
      <c r="T26" s="13"/>
      <c r="U26" s="13"/>
      <c r="V26" s="14"/>
    </row>
    <row r="27" spans="1:22" x14ac:dyDescent="0.3">
      <c r="A27" t="s">
        <v>19</v>
      </c>
      <c r="B27">
        <v>77</v>
      </c>
      <c r="C27" t="s">
        <v>111</v>
      </c>
      <c r="D27" t="s">
        <v>112</v>
      </c>
      <c r="F27" s="1">
        <v>9.75</v>
      </c>
      <c r="G27" s="1">
        <v>13</v>
      </c>
      <c r="H27">
        <v>15</v>
      </c>
      <c r="I27">
        <v>60</v>
      </c>
      <c r="J27" t="s">
        <v>113</v>
      </c>
      <c r="K27" t="b">
        <v>0</v>
      </c>
      <c r="L27">
        <v>15</v>
      </c>
      <c r="M27" t="s">
        <v>23</v>
      </c>
    </row>
    <row r="28" spans="1:22" ht="15" thickBot="1" x14ac:dyDescent="0.35">
      <c r="A28" t="s">
        <v>14</v>
      </c>
      <c r="B28">
        <v>34</v>
      </c>
      <c r="C28" t="s">
        <v>64</v>
      </c>
      <c r="D28" t="s">
        <v>65</v>
      </c>
      <c r="F28" s="1">
        <v>10.5</v>
      </c>
      <c r="G28" s="1">
        <v>14</v>
      </c>
      <c r="H28">
        <v>15</v>
      </c>
      <c r="I28">
        <v>60</v>
      </c>
      <c r="J28" t="s">
        <v>66</v>
      </c>
      <c r="K28" t="b">
        <v>0</v>
      </c>
      <c r="L28">
        <v>15</v>
      </c>
      <c r="M28" t="s">
        <v>18</v>
      </c>
    </row>
    <row r="29" spans="1:22" x14ac:dyDescent="0.3">
      <c r="A29" t="s">
        <v>54</v>
      </c>
      <c r="B29">
        <v>86</v>
      </c>
      <c r="C29" t="s">
        <v>131</v>
      </c>
      <c r="D29" t="s">
        <v>132</v>
      </c>
      <c r="F29" s="1">
        <v>10.5</v>
      </c>
      <c r="G29" s="1">
        <v>15.99</v>
      </c>
      <c r="H29">
        <v>10</v>
      </c>
      <c r="I29">
        <v>20</v>
      </c>
      <c r="J29" t="s">
        <v>133</v>
      </c>
      <c r="K29" t="b">
        <v>0</v>
      </c>
      <c r="L29">
        <v>5</v>
      </c>
      <c r="M29" t="s">
        <v>58</v>
      </c>
      <c r="S29" s="9" t="s">
        <v>174</v>
      </c>
      <c r="T29" s="10"/>
      <c r="U29" s="10"/>
      <c r="V29" s="11"/>
    </row>
    <row r="30" spans="1:22" x14ac:dyDescent="0.3">
      <c r="A30" t="s">
        <v>41</v>
      </c>
      <c r="B30">
        <v>66</v>
      </c>
      <c r="C30" t="s">
        <v>100</v>
      </c>
      <c r="D30" t="s">
        <v>101</v>
      </c>
      <c r="F30" s="1">
        <v>12.75</v>
      </c>
      <c r="G30" s="1">
        <v>17</v>
      </c>
      <c r="H30">
        <v>20</v>
      </c>
      <c r="I30">
        <v>80</v>
      </c>
      <c r="J30" t="s">
        <v>102</v>
      </c>
      <c r="K30" t="b">
        <v>0</v>
      </c>
      <c r="L30">
        <v>20</v>
      </c>
      <c r="M30" t="s">
        <v>45</v>
      </c>
      <c r="S30" s="3">
        <f>SUMIFS(G:G,M:M,"Pasta",F:F,"&gt;5")</f>
        <v>57.5</v>
      </c>
      <c r="T30" s="4"/>
      <c r="U30" s="4"/>
      <c r="V30" s="5"/>
    </row>
    <row r="31" spans="1:22" ht="15" thickBot="1" x14ac:dyDescent="0.35">
      <c r="A31" t="s">
        <v>14</v>
      </c>
      <c r="B31">
        <v>1</v>
      </c>
      <c r="C31" t="s">
        <v>15</v>
      </c>
      <c r="D31" t="s">
        <v>16</v>
      </c>
      <c r="F31" s="1">
        <v>13.5</v>
      </c>
      <c r="G31" s="1">
        <v>18</v>
      </c>
      <c r="H31">
        <v>10</v>
      </c>
      <c r="I31">
        <v>40</v>
      </c>
      <c r="J31" t="s">
        <v>17</v>
      </c>
      <c r="K31" t="b">
        <v>0</v>
      </c>
      <c r="L31">
        <v>10</v>
      </c>
      <c r="M31" t="s">
        <v>18</v>
      </c>
      <c r="S31" s="12" t="s">
        <v>175</v>
      </c>
      <c r="T31" s="13"/>
      <c r="U31" s="13"/>
      <c r="V31" s="14"/>
    </row>
    <row r="32" spans="1:22" x14ac:dyDescent="0.3">
      <c r="A32" t="s">
        <v>67</v>
      </c>
      <c r="B32">
        <v>40</v>
      </c>
      <c r="C32" t="s">
        <v>68</v>
      </c>
      <c r="D32" t="s">
        <v>69</v>
      </c>
      <c r="F32" s="1">
        <v>13.8</v>
      </c>
      <c r="G32" s="1">
        <v>18.399999999999999</v>
      </c>
      <c r="H32">
        <v>30</v>
      </c>
      <c r="I32">
        <v>120</v>
      </c>
      <c r="J32" t="s">
        <v>70</v>
      </c>
      <c r="K32" t="b">
        <v>0</v>
      </c>
      <c r="L32">
        <v>30</v>
      </c>
      <c r="M32" t="s">
        <v>71</v>
      </c>
    </row>
    <row r="33" spans="1:22" ht="15" thickBot="1" x14ac:dyDescent="0.35">
      <c r="A33" t="s">
        <v>54</v>
      </c>
      <c r="B33">
        <v>57</v>
      </c>
      <c r="C33" t="s">
        <v>95</v>
      </c>
      <c r="D33" t="s">
        <v>96</v>
      </c>
      <c r="F33" s="1">
        <v>14.625</v>
      </c>
      <c r="G33" s="1">
        <v>19.5</v>
      </c>
      <c r="H33">
        <v>20</v>
      </c>
      <c r="I33">
        <v>80</v>
      </c>
      <c r="J33" t="s">
        <v>93</v>
      </c>
      <c r="K33" t="b">
        <v>0</v>
      </c>
      <c r="L33">
        <v>20</v>
      </c>
      <c r="M33" t="s">
        <v>94</v>
      </c>
    </row>
    <row r="34" spans="1:22" x14ac:dyDescent="0.3">
      <c r="A34" t="s">
        <v>41</v>
      </c>
      <c r="B34">
        <v>65</v>
      </c>
      <c r="C34" t="s">
        <v>97</v>
      </c>
      <c r="D34" t="s">
        <v>98</v>
      </c>
      <c r="F34" s="1">
        <v>15.7875</v>
      </c>
      <c r="G34" s="1">
        <v>21.05</v>
      </c>
      <c r="H34">
        <v>10</v>
      </c>
      <c r="I34">
        <v>40</v>
      </c>
      <c r="J34" t="s">
        <v>99</v>
      </c>
      <c r="K34" t="b">
        <v>0</v>
      </c>
      <c r="L34">
        <v>10</v>
      </c>
      <c r="M34" t="s">
        <v>45</v>
      </c>
      <c r="S34" s="9" t="s">
        <v>176</v>
      </c>
      <c r="T34" s="10"/>
      <c r="U34" s="10"/>
      <c r="V34" s="11"/>
    </row>
    <row r="35" spans="1:22" x14ac:dyDescent="0.3">
      <c r="A35" t="s">
        <v>19</v>
      </c>
      <c r="B35">
        <v>5</v>
      </c>
      <c r="C35" t="s">
        <v>27</v>
      </c>
      <c r="D35" t="s">
        <v>28</v>
      </c>
      <c r="F35" s="1">
        <v>16.012499999999999</v>
      </c>
      <c r="G35" s="1">
        <v>21.35</v>
      </c>
      <c r="H35">
        <v>10</v>
      </c>
      <c r="I35">
        <v>40</v>
      </c>
      <c r="J35" t="s">
        <v>29</v>
      </c>
      <c r="K35" t="b">
        <v>0</v>
      </c>
      <c r="L35">
        <v>10</v>
      </c>
      <c r="M35" t="s">
        <v>30</v>
      </c>
      <c r="S35" s="3">
        <f>COUNT(H:H)</f>
        <v>45</v>
      </c>
      <c r="T35" s="4"/>
      <c r="U35" s="4"/>
      <c r="V35" s="5"/>
    </row>
    <row r="36" spans="1:22" ht="15" thickBot="1" x14ac:dyDescent="0.35">
      <c r="A36" t="s">
        <v>19</v>
      </c>
      <c r="B36">
        <v>4</v>
      </c>
      <c r="C36" t="s">
        <v>24</v>
      </c>
      <c r="D36" t="s">
        <v>25</v>
      </c>
      <c r="F36" s="1">
        <v>16.5</v>
      </c>
      <c r="G36" s="1">
        <v>22</v>
      </c>
      <c r="H36">
        <v>10</v>
      </c>
      <c r="I36">
        <v>40</v>
      </c>
      <c r="J36" t="s">
        <v>26</v>
      </c>
      <c r="K36" t="b">
        <v>0</v>
      </c>
      <c r="L36">
        <v>10</v>
      </c>
      <c r="M36" t="s">
        <v>23</v>
      </c>
      <c r="S36" s="12" t="s">
        <v>177</v>
      </c>
      <c r="T36" s="13"/>
      <c r="U36" s="13"/>
      <c r="V36" s="14"/>
    </row>
    <row r="37" spans="1:22" ht="15" thickBot="1" x14ac:dyDescent="0.35">
      <c r="A37" t="s">
        <v>31</v>
      </c>
      <c r="B37">
        <v>14</v>
      </c>
      <c r="C37" t="s">
        <v>46</v>
      </c>
      <c r="D37" t="s">
        <v>47</v>
      </c>
      <c r="F37" s="1">
        <v>17.4375</v>
      </c>
      <c r="G37" s="1">
        <v>23.25</v>
      </c>
      <c r="H37">
        <v>10</v>
      </c>
      <c r="I37">
        <v>40</v>
      </c>
      <c r="J37" t="s">
        <v>48</v>
      </c>
      <c r="K37" t="b">
        <v>0</v>
      </c>
      <c r="L37">
        <v>10</v>
      </c>
      <c r="M37" t="s">
        <v>40</v>
      </c>
    </row>
    <row r="38" spans="1:22" x14ac:dyDescent="0.3">
      <c r="A38" t="s">
        <v>31</v>
      </c>
      <c r="B38">
        <v>6</v>
      </c>
      <c r="C38" t="s">
        <v>32</v>
      </c>
      <c r="D38" t="s">
        <v>33</v>
      </c>
      <c r="F38" s="1">
        <v>18.75</v>
      </c>
      <c r="G38" s="1">
        <v>25</v>
      </c>
      <c r="H38">
        <v>25</v>
      </c>
      <c r="I38">
        <v>100</v>
      </c>
      <c r="J38" t="s">
        <v>34</v>
      </c>
      <c r="K38" t="b">
        <v>0</v>
      </c>
      <c r="L38">
        <v>25</v>
      </c>
      <c r="M38" t="s">
        <v>35</v>
      </c>
      <c r="S38" s="9" t="s">
        <v>178</v>
      </c>
      <c r="T38" s="10"/>
      <c r="U38" s="10"/>
      <c r="V38" s="11"/>
    </row>
    <row r="39" spans="1:22" x14ac:dyDescent="0.3">
      <c r="A39" t="s">
        <v>36</v>
      </c>
      <c r="B39">
        <v>7</v>
      </c>
      <c r="C39" t="s">
        <v>37</v>
      </c>
      <c r="D39" t="s">
        <v>38</v>
      </c>
      <c r="F39" s="1">
        <v>22.5</v>
      </c>
      <c r="G39" s="1">
        <v>30</v>
      </c>
      <c r="H39">
        <v>10</v>
      </c>
      <c r="I39">
        <v>40</v>
      </c>
      <c r="J39" t="s">
        <v>39</v>
      </c>
      <c r="K39" t="b">
        <v>0</v>
      </c>
      <c r="L39">
        <v>10</v>
      </c>
      <c r="M39" t="s">
        <v>40</v>
      </c>
      <c r="S39" s="3">
        <f>COUNTA(H:H)</f>
        <v>46</v>
      </c>
      <c r="T39" s="4"/>
      <c r="U39" s="4"/>
      <c r="V39" s="5"/>
    </row>
    <row r="40" spans="1:22" ht="36" customHeight="1" thickBot="1" x14ac:dyDescent="0.35">
      <c r="A40" t="s">
        <v>103</v>
      </c>
      <c r="B40">
        <v>72</v>
      </c>
      <c r="C40" t="s">
        <v>104</v>
      </c>
      <c r="D40" t="s">
        <v>105</v>
      </c>
      <c r="F40" s="1">
        <v>26.1</v>
      </c>
      <c r="G40" s="1">
        <v>34.799999999999997</v>
      </c>
      <c r="H40">
        <v>10</v>
      </c>
      <c r="I40">
        <v>40</v>
      </c>
      <c r="J40" t="s">
        <v>106</v>
      </c>
      <c r="K40" t="b">
        <v>0</v>
      </c>
      <c r="L40">
        <v>10</v>
      </c>
      <c r="M40" t="s">
        <v>107</v>
      </c>
      <c r="S40" s="12" t="s">
        <v>179</v>
      </c>
      <c r="T40" s="13"/>
      <c r="U40" s="13"/>
      <c r="V40" s="14"/>
    </row>
    <row r="41" spans="1:22" ht="15" thickBot="1" x14ac:dyDescent="0.35">
      <c r="A41" t="s">
        <v>54</v>
      </c>
      <c r="B41">
        <v>56</v>
      </c>
      <c r="C41" t="s">
        <v>91</v>
      </c>
      <c r="D41" t="s">
        <v>92</v>
      </c>
      <c r="F41" s="1">
        <v>28.5</v>
      </c>
      <c r="G41" s="1">
        <v>38</v>
      </c>
      <c r="H41">
        <v>30</v>
      </c>
      <c r="I41">
        <v>120</v>
      </c>
      <c r="J41" t="s">
        <v>93</v>
      </c>
      <c r="K41" t="b">
        <v>0</v>
      </c>
      <c r="L41">
        <v>30</v>
      </c>
      <c r="M41" t="s">
        <v>94</v>
      </c>
    </row>
    <row r="42" spans="1:22" x14ac:dyDescent="0.3">
      <c r="A42" t="s">
        <v>49</v>
      </c>
      <c r="B42">
        <v>17</v>
      </c>
      <c r="C42" t="s">
        <v>50</v>
      </c>
      <c r="D42" t="s">
        <v>51</v>
      </c>
      <c r="F42" s="1">
        <v>29.25</v>
      </c>
      <c r="G42" s="1">
        <v>39</v>
      </c>
      <c r="H42">
        <v>10</v>
      </c>
      <c r="I42">
        <v>40</v>
      </c>
      <c r="J42" t="s">
        <v>52</v>
      </c>
      <c r="K42" t="b">
        <v>0</v>
      </c>
      <c r="L42">
        <v>10</v>
      </c>
      <c r="M42" t="s">
        <v>53</v>
      </c>
      <c r="S42" s="9" t="s">
        <v>183</v>
      </c>
      <c r="T42" s="10"/>
      <c r="U42" s="10"/>
      <c r="V42" s="11"/>
    </row>
    <row r="43" spans="1:22" x14ac:dyDescent="0.3">
      <c r="A43" t="s">
        <v>41</v>
      </c>
      <c r="B43">
        <v>8</v>
      </c>
      <c r="C43" t="s">
        <v>42</v>
      </c>
      <c r="D43" t="s">
        <v>43</v>
      </c>
      <c r="F43" s="1">
        <v>30</v>
      </c>
      <c r="G43" s="1">
        <v>40</v>
      </c>
      <c r="H43">
        <v>10</v>
      </c>
      <c r="I43">
        <v>40</v>
      </c>
      <c r="J43" t="s">
        <v>44</v>
      </c>
      <c r="K43" t="b">
        <v>0</v>
      </c>
      <c r="L43">
        <v>10</v>
      </c>
      <c r="M43" t="s">
        <v>45</v>
      </c>
      <c r="S43" s="3">
        <f>COUNTIF(H:H, "&gt;10")</f>
        <v>21</v>
      </c>
      <c r="T43" s="4"/>
      <c r="U43" s="4"/>
      <c r="V43" s="5"/>
    </row>
    <row r="44" spans="1:22" ht="31.2" customHeight="1" thickBot="1" x14ac:dyDescent="0.35">
      <c r="A44" t="s">
        <v>76</v>
      </c>
      <c r="B44">
        <v>43</v>
      </c>
      <c r="C44" t="s">
        <v>77</v>
      </c>
      <c r="D44" t="s">
        <v>78</v>
      </c>
      <c r="F44" s="1">
        <v>34.5</v>
      </c>
      <c r="G44" s="1">
        <v>46</v>
      </c>
      <c r="H44">
        <v>25</v>
      </c>
      <c r="I44">
        <v>100</v>
      </c>
      <c r="J44" t="s">
        <v>79</v>
      </c>
      <c r="K44" t="b">
        <v>0</v>
      </c>
      <c r="L44">
        <v>25</v>
      </c>
      <c r="M44" t="s">
        <v>18</v>
      </c>
      <c r="S44" s="12" t="s">
        <v>180</v>
      </c>
      <c r="T44" s="13"/>
      <c r="U44" s="13"/>
      <c r="V44" s="14"/>
    </row>
    <row r="45" spans="1:22" ht="15" thickBot="1" x14ac:dyDescent="0.35">
      <c r="A45" t="s">
        <v>36</v>
      </c>
      <c r="B45">
        <v>51</v>
      </c>
      <c r="C45" t="s">
        <v>84</v>
      </c>
      <c r="D45" t="s">
        <v>85</v>
      </c>
      <c r="F45" s="1">
        <v>39.75</v>
      </c>
      <c r="G45" s="1">
        <v>53</v>
      </c>
      <c r="H45">
        <v>10</v>
      </c>
      <c r="I45">
        <v>40</v>
      </c>
      <c r="J45" t="s">
        <v>86</v>
      </c>
      <c r="K45" t="b">
        <v>0</v>
      </c>
      <c r="L45">
        <v>10</v>
      </c>
      <c r="M45" t="s">
        <v>40</v>
      </c>
    </row>
    <row r="46" spans="1:22" ht="14.4" customHeight="1" x14ac:dyDescent="0.3">
      <c r="A46" t="s">
        <v>31</v>
      </c>
      <c r="B46">
        <v>20</v>
      </c>
      <c r="C46" t="s">
        <v>32</v>
      </c>
      <c r="D46" t="s">
        <v>59</v>
      </c>
      <c r="F46" s="1">
        <v>60.75</v>
      </c>
      <c r="G46" s="1">
        <v>81</v>
      </c>
      <c r="H46">
        <v>10</v>
      </c>
      <c r="I46">
        <v>40</v>
      </c>
      <c r="J46" t="s">
        <v>60</v>
      </c>
      <c r="K46" t="b">
        <v>0</v>
      </c>
      <c r="L46">
        <v>10</v>
      </c>
      <c r="M46" t="s">
        <v>35</v>
      </c>
      <c r="S46" s="9" t="s">
        <v>182</v>
      </c>
      <c r="T46" s="10"/>
      <c r="U46" s="10"/>
      <c r="V46" s="11"/>
    </row>
    <row r="47" spans="1:22" ht="16.8" customHeight="1" x14ac:dyDescent="0.3">
      <c r="S47" s="3">
        <f>COUNTIFS(H:H, "&gt;10", M:M,"Pasta")</f>
        <v>2</v>
      </c>
      <c r="T47" s="4"/>
      <c r="U47" s="4"/>
      <c r="V47" s="5"/>
    </row>
    <row r="48" spans="1:22" ht="27" customHeight="1" thickBot="1" x14ac:dyDescent="0.35">
      <c r="S48" s="12" t="s">
        <v>181</v>
      </c>
      <c r="T48" s="13"/>
      <c r="U48" s="13"/>
      <c r="V48" s="14"/>
    </row>
    <row r="51" spans="19:21" x14ac:dyDescent="0.3">
      <c r="S51" t="s">
        <v>187</v>
      </c>
      <c r="T51" s="2">
        <f>ROUND(F41,1)</f>
        <v>28.5</v>
      </c>
      <c r="U51" t="s">
        <v>188</v>
      </c>
    </row>
  </sheetData>
  <sortState ref="A2:N46">
    <sortCondition ref="G2:G46"/>
  </sortState>
  <mergeCells count="21">
    <mergeCell ref="S46:V46"/>
    <mergeCell ref="S47:V47"/>
    <mergeCell ref="S48:V48"/>
    <mergeCell ref="S38:V38"/>
    <mergeCell ref="S39:V39"/>
    <mergeCell ref="S40:V40"/>
    <mergeCell ref="S42:V42"/>
    <mergeCell ref="S43:V43"/>
    <mergeCell ref="S44:V44"/>
    <mergeCell ref="S29:V29"/>
    <mergeCell ref="S30:V30"/>
    <mergeCell ref="S31:V31"/>
    <mergeCell ref="S34:V34"/>
    <mergeCell ref="S35:V35"/>
    <mergeCell ref="S36:V36"/>
    <mergeCell ref="S20:V20"/>
    <mergeCell ref="S21:V21"/>
    <mergeCell ref="S22:V22"/>
    <mergeCell ref="S24:V24"/>
    <mergeCell ref="S25:V25"/>
    <mergeCell ref="S26:V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Products</vt:lpstr>
      <vt:lpstr>Products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soumyadeep sengupta</cp:lastModifiedBy>
  <dcterms:created xsi:type="dcterms:W3CDTF">2019-08-13T19:15:38Z</dcterms:created>
  <dcterms:modified xsi:type="dcterms:W3CDTF">2020-12-29T17:48:31Z</dcterms:modified>
</cp:coreProperties>
</file>