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20" windowHeight="7230" firstSheet="2" activeTab="11"/>
  </bookViews>
  <sheets>
    <sheet name="Data Sorting_Filter" sheetId="1" r:id="rId1"/>
    <sheet name="Advanced Filter" sheetId="2" r:id="rId2"/>
    <sheet name="Goal Seek" sheetId="3" r:id="rId3"/>
    <sheet name="Solver" sheetId="4" r:id="rId4"/>
    <sheet name="Data Table" sheetId="5" r:id="rId5"/>
    <sheet name="Text to Column" sheetId="6" r:id="rId6"/>
    <sheet name="Data Validation" sheetId="7" r:id="rId7"/>
    <sheet name="Mum" sheetId="8" r:id="rId8"/>
    <sheet name="Del" sheetId="9" r:id="rId9"/>
    <sheet name="Kol" sheetId="10" r:id="rId10"/>
    <sheet name="Consoildation" sheetId="11" r:id="rId11"/>
    <sheet name="Subtotal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1" hidden="1">'Advanced Filter'!$A$2:$E$21</definedName>
    <definedName name="_xlnm._FilterDatabase" localSheetId="0" hidden="1">'Data Sorting_Filter'!$E$3:$G$78</definedName>
    <definedName name="a">[1]CM!$P$3:$R$3</definedName>
    <definedName name="aa" localSheetId="0">#REF!</definedName>
    <definedName name="aa" localSheetId="5">#REF!</definedName>
    <definedName name="aa">#REF!</definedName>
    <definedName name="Apr">'[2]Intersector Operator'!$C$11:$G$11</definedName>
    <definedName name="BoomName">[2]VLOOKUP!$B$31:$B$39</definedName>
    <definedName name="CCF" localSheetId="0">#REF!</definedName>
    <definedName name="CCF" localSheetId="5">#REF!</definedName>
    <definedName name="CCF">#REF!</definedName>
    <definedName name="CCFNew" localSheetId="0">#REF!</definedName>
    <definedName name="CCFNew" localSheetId="5">#REF!</definedName>
    <definedName name="CCFNew">#REF!</definedName>
    <definedName name="Costs_per_Unit" localSheetId="0">#REF!</definedName>
    <definedName name="Costs_per_Unit" localSheetId="5">#REF!</definedName>
    <definedName name="Costs_per_Unit">#REF!</definedName>
    <definedName name="_xlnm.Criteria">'Advanced Filter'!$I$2:$M$3</definedName>
    <definedName name="Current_market_price" localSheetId="3">[3]Array_Worksheet!$D$2:$D$20</definedName>
    <definedName name="_xlnm.Database" localSheetId="0">#REF!</definedName>
    <definedName name="_xlnm.Database" localSheetId="5">#REF!</definedName>
    <definedName name="_xlnm.Database">#REF!</definedName>
    <definedName name="Dept03">'[2]Intersector Operator'!$E$8:$E$19</definedName>
    <definedName name="Dept04">'[2]Intersector Operator'!$F$8:$F$19</definedName>
    <definedName name="_xlnm.Extract" localSheetId="1">'Advanced Filter'!$I$5:$M$5</definedName>
    <definedName name="Fac" localSheetId="0">#REF!</definedName>
    <definedName name="Fac" localSheetId="5">#REF!</definedName>
    <definedName name="Fac">#REF!</definedName>
    <definedName name="FebSales" localSheetId="0">#REF!</definedName>
    <definedName name="FebSales" localSheetId="5">#REF!</definedName>
    <definedName name="FebSales">#REF!</definedName>
    <definedName name="FunctionalAreas">[4]Sheet3!$I$4:$I$20</definedName>
    <definedName name="GROCERY_STORE_SALES_DETAILS">#REF!</definedName>
    <definedName name="iemr" localSheetId="0">#REF!</definedName>
    <definedName name="iemr" localSheetId="5">#REF!</definedName>
    <definedName name="iemr">#REF!</definedName>
    <definedName name="Industry" localSheetId="3">[3]Array_Worksheet!$B$2:$B$20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JanSales">#REF!</definedName>
    <definedName name="k" localSheetId="0">'Data Sorting_Filter'!p</definedName>
    <definedName name="k" localSheetId="5">'Text to Column'!p</definedName>
    <definedName name="k">'Data Sorting_Filter'!p</definedName>
    <definedName name="list">[1]CM!$P$3:$P$8</definedName>
    <definedName name="Market_Cap__Bn_INR" localSheetId="3">[3]Array_Worksheet!$C$2:$C$20</definedName>
    <definedName name="MarSales" localSheetId="0">#REF!</definedName>
    <definedName name="MarSales" localSheetId="5">#REF!</definedName>
    <definedName name="MarSales">#REF!</definedName>
    <definedName name="Max_CFA" localSheetId="0">#REF!</definedName>
    <definedName name="Max_CFA" localSheetId="5">#REF!</definedName>
    <definedName name="Max_CFA">#REF!</definedName>
    <definedName name="Max_FRMPRM" localSheetId="0">#REF!</definedName>
    <definedName name="Max_FRMPRM" localSheetId="5">#REF!</definedName>
    <definedName name="Max_FRMPRM">#REF!</definedName>
    <definedName name="May">'[2]Intersector Operator'!$C$12:$G$12</definedName>
    <definedName name="NAME">[2]Table1!$A$1:$B$4</definedName>
    <definedName name="NFB">#REF!</definedName>
    <definedName name="p" localSheetId="0">INDEX(#REF!,MATCH(#REF!,#REF!,0),1)</definedName>
    <definedName name="p" localSheetId="5">INDEX(#REF!,MATCH(#REF!,#REF!,0),1)</definedName>
    <definedName name="p">INDEX(#REF!,MATCH(#REF!,#REF!,0),1)</definedName>
    <definedName name="Pristine_Month">'[5]D-I'!$K$3:$K$5</definedName>
    <definedName name="Pristine_product">'[6]D-I'!$I$3:$I$6</definedName>
    <definedName name="pristine_region">'[6]D-I'!$G$3:$G$7</definedName>
    <definedName name="Prov">#REF!</definedName>
    <definedName name="RAROC" localSheetId="0">#REF!</definedName>
    <definedName name="RAROC" localSheetId="5">#REF!</definedName>
    <definedName name="RAROC">#REF!</definedName>
    <definedName name="Rating" localSheetId="0">#REF!</definedName>
    <definedName name="Rating" localSheetId="5">#REF!</definedName>
    <definedName name="Rating">#REF!</definedName>
    <definedName name="RR" localSheetId="0">#REF!</definedName>
    <definedName name="RR" localSheetId="5">#REF!</definedName>
    <definedName name="RR">#REF!</definedName>
    <definedName name="RW" localSheetId="0">#REF!</definedName>
    <definedName name="RW" localSheetId="5">#REF!</definedName>
    <definedName name="RW">#REF!</definedName>
    <definedName name="solver_adj" localSheetId="3" hidden="1">Solver!$B$27:$D$27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100</definedName>
    <definedName name="solver_lhs1" localSheetId="3" hidden="1">Solver!$B$22</definedName>
    <definedName name="solver_lhs2" localSheetId="3" hidden="1">Solver!$C$22</definedName>
    <definedName name="solver_lhs3" localSheetId="3" hidden="1">Solver!$B$27:$D$27</definedName>
    <definedName name="solver_lhs4" localSheetId="3" hidden="1">Solver!$B$6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Solver!$B$29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3</definedName>
    <definedName name="solver_rel4" localSheetId="3" hidden="1">3</definedName>
    <definedName name="solver_rhs1" localSheetId="3" hidden="1">Solver!$B$23</definedName>
    <definedName name="solver_rhs2" localSheetId="3" hidden="1">Solver!$C$23</definedName>
    <definedName name="solver_rhs3" localSheetId="3" hidden="1">0</definedName>
    <definedName name="solver_rhs4" localSheetId="3" hidden="1">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solver_ver" localSheetId="3" hidden="1">3</definedName>
    <definedName name="ss">#REF!</definedName>
    <definedName name="Student_ID">'Data Validation'!$B$13:$B$17</definedName>
    <definedName name="Tax">[2]VLOOKUP!$I$70:$M$77</definedName>
    <definedName name="Tenor" localSheetId="0">#REF!</definedName>
    <definedName name="Tenor" localSheetId="5">#REF!</definedName>
    <definedName name="Tenor">#REF!</definedName>
    <definedName name="test">'[7]Scroll Bars and Spinners'!#REF!</definedName>
    <definedName name="TL">#REF!</definedName>
    <definedName name="Total_Costs">'[8]Break Even (Solver)'!$B$10:$C$10</definedName>
    <definedName name="Total_Revenue">#REF!</definedName>
    <definedName name="valuevx">42.314159</definedName>
    <definedName name="WC">#REF!</definedName>
    <definedName name="WCFB" localSheetId="0">#REF!</definedName>
    <definedName name="WCFB" localSheetId="5">#REF!</definedName>
    <definedName name="WCFB">#REF!</definedName>
    <definedName name="Weekdays">[9]Sheet3!$F$2:$F$7</definedName>
  </definedNames>
  <calcPr calcId="124519"/>
  <fileRecoveryPr repairLoad="1"/>
</workbook>
</file>

<file path=xl/calcChain.xml><?xml version="1.0" encoding="utf-8"?>
<calcChain xmlns="http://schemas.openxmlformats.org/spreadsheetml/2006/main">
  <c r="C22" i="4"/>
  <c r="B22"/>
  <c r="B7"/>
  <c r="B8"/>
  <c r="A13" i="12"/>
  <c r="A12"/>
  <c r="B20" i="5"/>
  <c r="D23" s="1"/>
  <c r="B5"/>
  <c r="D8" s="1"/>
  <c r="B29" i="4"/>
  <c r="B5"/>
  <c r="B6" s="1"/>
  <c r="B5" i="3"/>
  <c r="B8" s="1"/>
  <c r="B10" i="4" l="1"/>
  <c r="B9" i="3"/>
  <c r="B10" s="1"/>
  <c r="B11" s="1"/>
</calcChain>
</file>

<file path=xl/sharedStrings.xml><?xml version="1.0" encoding="utf-8"?>
<sst xmlns="http://schemas.openxmlformats.org/spreadsheetml/2006/main" count="593" uniqueCount="173">
  <si>
    <t>Name</t>
  </si>
  <si>
    <t>Unique names?</t>
  </si>
  <si>
    <t>Subject</t>
  </si>
  <si>
    <t>Score</t>
  </si>
  <si>
    <t>Dates Sorting (Mixed Text and Number format)</t>
  </si>
  <si>
    <t>Ranbir</t>
  </si>
  <si>
    <t>Hrithik</t>
  </si>
  <si>
    <t>Law</t>
  </si>
  <si>
    <t>Deepika</t>
  </si>
  <si>
    <t>Priyanka</t>
  </si>
  <si>
    <t>F&amp;O</t>
  </si>
  <si>
    <t>varun</t>
  </si>
  <si>
    <t>Kareena</t>
  </si>
  <si>
    <t>Gul</t>
  </si>
  <si>
    <t>CF</t>
  </si>
  <si>
    <t>Katrina</t>
  </si>
  <si>
    <t>Arjun</t>
  </si>
  <si>
    <t>Tax</t>
  </si>
  <si>
    <t>Aamir</t>
  </si>
  <si>
    <t>gupta</t>
  </si>
  <si>
    <t>Ranveer</t>
  </si>
  <si>
    <t>Salman</t>
  </si>
  <si>
    <t>Amen</t>
  </si>
  <si>
    <t>Sunny</t>
  </si>
  <si>
    <t>Saif</t>
  </si>
  <si>
    <t>FM</t>
  </si>
  <si>
    <t>Diana</t>
  </si>
  <si>
    <t>Vidya</t>
  </si>
  <si>
    <t>Company</t>
  </si>
  <si>
    <t>Industry</t>
  </si>
  <si>
    <t>Country</t>
  </si>
  <si>
    <t>Market Cap (Bn INR)</t>
  </si>
  <si>
    <t>Shares #</t>
  </si>
  <si>
    <t>Indian Oil Corporation Ltd.</t>
  </si>
  <si>
    <t>Refineries</t>
  </si>
  <si>
    <t>US</t>
  </si>
  <si>
    <t>UK</t>
  </si>
  <si>
    <t>&gt;50000</t>
  </si>
  <si>
    <t>OR</t>
  </si>
  <si>
    <t>Reliance Industries Ltd.</t>
  </si>
  <si>
    <t>Diversified</t>
  </si>
  <si>
    <t>AND</t>
  </si>
  <si>
    <t>Bharat Petroleum Corporation Ltd.</t>
  </si>
  <si>
    <t>India</t>
  </si>
  <si>
    <t>Hindustan Petroleum Corporation Ltd.</t>
  </si>
  <si>
    <t>China</t>
  </si>
  <si>
    <t>State Bank of India</t>
  </si>
  <si>
    <t>Finance - Banks - Public Sector</t>
  </si>
  <si>
    <t>Steel</t>
  </si>
  <si>
    <t>Tata Motors Ltd.</t>
  </si>
  <si>
    <t>Auto - LCVs/HCVs</t>
  </si>
  <si>
    <t>Oil And Natural Gas Corporation Ltd.</t>
  </si>
  <si>
    <t>Oil Drilling And Exploration</t>
  </si>
  <si>
    <t>Tata Steel Ltd.</t>
  </si>
  <si>
    <t>Coal India Ltd.</t>
  </si>
  <si>
    <t>Mining/Minerals</t>
  </si>
  <si>
    <t>Hindalco Industries Ltd.</t>
  </si>
  <si>
    <t>Aluminium</t>
  </si>
  <si>
    <t>Bharti Airtel Ltd.</t>
  </si>
  <si>
    <t>Telecommunications - Service</t>
  </si>
  <si>
    <t>NTPC Ltd.</t>
  </si>
  <si>
    <t>Power - Generation/Distribution</t>
  </si>
  <si>
    <t>ICICI Bank Ltd.</t>
  </si>
  <si>
    <t>Finance - Banks - Private Sector</t>
  </si>
  <si>
    <t>Larsen &amp; Toubro Ltd.</t>
  </si>
  <si>
    <t>Mahindra &amp; Mahindra Ltd.</t>
  </si>
  <si>
    <t>Auto - Cars &amp; Jeeps</t>
  </si>
  <si>
    <t>Essar Oil Ltd.</t>
  </si>
  <si>
    <t>Mangalore Refinery And Petrochemicals Ltd.</t>
  </si>
  <si>
    <t>Bharat Heavy Electricals Ltd.</t>
  </si>
  <si>
    <t>Engineering - Heavy</t>
  </si>
  <si>
    <t>Tata Consultancy Services Ltd.</t>
  </si>
  <si>
    <t>Computers - Software</t>
  </si>
  <si>
    <t>Net Sales</t>
  </si>
  <si>
    <t>Cost of sales</t>
  </si>
  <si>
    <t>Gross Profit</t>
  </si>
  <si>
    <t>Admin</t>
  </si>
  <si>
    <t>Marketing</t>
  </si>
  <si>
    <t>EBIT</t>
  </si>
  <si>
    <t>Taxes</t>
  </si>
  <si>
    <t xml:space="preserve">Net income  </t>
  </si>
  <si>
    <t>Net income  (%)</t>
  </si>
  <si>
    <t>What should be my marketing expenses so that my Net Income (%) is 30%?</t>
  </si>
  <si>
    <t>Example 1</t>
  </si>
  <si>
    <t>Determining Base rate using Solver</t>
  </si>
  <si>
    <t>Base rate</t>
  </si>
  <si>
    <t>&lt;=</t>
  </si>
  <si>
    <t>&gt;=</t>
  </si>
  <si>
    <t>Deposit (bn)</t>
  </si>
  <si>
    <t>Loans (bn)</t>
  </si>
  <si>
    <t>Deposit Rate</t>
  </si>
  <si>
    <t>Loan rate</t>
  </si>
  <si>
    <t>Annual Income (mn)</t>
  </si>
  <si>
    <t xml:space="preserve">Example 2 </t>
  </si>
  <si>
    <t>Determining Produc mix using Solver</t>
  </si>
  <si>
    <t>Product A</t>
  </si>
  <si>
    <t>Product B</t>
  </si>
  <si>
    <t>Product C</t>
  </si>
  <si>
    <t>Profit/Unit</t>
  </si>
  <si>
    <t>Capital cost/Unit</t>
  </si>
  <si>
    <t>Storage cost/unit</t>
  </si>
  <si>
    <t>Capital Exp</t>
  </si>
  <si>
    <t>Storage Cost</t>
  </si>
  <si>
    <t>Total Cost</t>
  </si>
  <si>
    <t>Maximum Budget</t>
  </si>
  <si>
    <t>Order Size</t>
  </si>
  <si>
    <t>Total Profit</t>
  </si>
  <si>
    <t>Solver Add-in can be loaded from excel add-ins option</t>
  </si>
  <si>
    <t>Price</t>
  </si>
  <si>
    <t>Volume</t>
  </si>
  <si>
    <t>Revenue</t>
  </si>
  <si>
    <t>Mortgage Loan Amount (USD)</t>
  </si>
  <si>
    <t>Interest Rate</t>
  </si>
  <si>
    <t>Tenure (In years)</t>
  </si>
  <si>
    <t>PMT</t>
  </si>
  <si>
    <t>Tenure</t>
  </si>
  <si>
    <t>Convert this text to Data Column</t>
  </si>
  <si>
    <t>Country,Revenue (USD billions),Capitalization (USD billions)</t>
  </si>
  <si>
    <t>UK,491,438</t>
  </si>
  <si>
    <t>US,486,400</t>
  </si>
  <si>
    <t>Dubai,478,243</t>
  </si>
  <si>
    <t>Spain,476,203</t>
  </si>
  <si>
    <t>Germany,455,200</t>
  </si>
  <si>
    <t>France,379,89</t>
  </si>
  <si>
    <t>Canada,365,87</t>
  </si>
  <si>
    <t>UK,338,86</t>
  </si>
  <si>
    <t>US,307,85</t>
  </si>
  <si>
    <t>Dubai,263,77</t>
  </si>
  <si>
    <t>Spain,253,120</t>
  </si>
  <si>
    <t>Germany,249,149</t>
  </si>
  <si>
    <t>France,239,41.66</t>
  </si>
  <si>
    <t>Data Validation</t>
  </si>
  <si>
    <t>Restricting User Input</t>
  </si>
  <si>
    <t>Input Message</t>
  </si>
  <si>
    <t>Error Alert</t>
  </si>
  <si>
    <t>Copy Data Validation settings</t>
  </si>
  <si>
    <t>Student name</t>
  </si>
  <si>
    <t>ID No.</t>
  </si>
  <si>
    <t>Gender</t>
  </si>
  <si>
    <t>Course Applied</t>
  </si>
  <si>
    <t>Epected Date of joining (dd/mm/yyyy)</t>
  </si>
  <si>
    <t>Male</t>
  </si>
  <si>
    <t>Have to be a 5 digit number</t>
  </si>
  <si>
    <t>Female</t>
  </si>
  <si>
    <t>Decline to State</t>
  </si>
  <si>
    <t>Custom Data Validation</t>
  </si>
  <si>
    <t>BBA</t>
  </si>
  <si>
    <t>Unique id only</t>
  </si>
  <si>
    <t>B Com.</t>
  </si>
  <si>
    <t>BBM</t>
  </si>
  <si>
    <t>5 digit unique id only</t>
  </si>
  <si>
    <t>No extra spaces before or after the name</t>
  </si>
  <si>
    <t>Varun</t>
  </si>
  <si>
    <t>Amit</t>
  </si>
  <si>
    <t>Anjali</t>
  </si>
  <si>
    <t>Row Labels</t>
  </si>
  <si>
    <t>MBA</t>
  </si>
  <si>
    <t>CPT</t>
  </si>
  <si>
    <t>LBA</t>
  </si>
  <si>
    <t>To roll up these figures into a corporate expense worksheet</t>
  </si>
  <si>
    <t>Period</t>
  </si>
  <si>
    <t>Year</t>
  </si>
  <si>
    <t>Qtr1</t>
  </si>
  <si>
    <t>Qtr2</t>
  </si>
  <si>
    <t>Qtr3</t>
  </si>
  <si>
    <t>Qtr4</t>
  </si>
  <si>
    <t>For excluding hidden rows from calculations</t>
  </si>
  <si>
    <t>&lt;80000</t>
  </si>
  <si>
    <t>In?ia</t>
  </si>
  <si>
    <t>*ied</t>
  </si>
  <si>
    <t>Goal Seek</t>
  </si>
  <si>
    <t>Sensitivity Table</t>
  </si>
  <si>
    <t xml:space="preserve"> </t>
  </si>
</sst>
</file>

<file path=xl/styles.xml><?xml version="1.0" encoding="utf-8"?>
<styleSheet xmlns="http://schemas.openxmlformats.org/spreadsheetml/2006/main">
  <numFmts count="2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m/d/yyyy;@"/>
    <numFmt numFmtId="169" formatCode="#,##0.0\ \x"/>
    <numFmt numFmtId="170" formatCode="0.000_]"/>
    <numFmt numFmtId="171" formatCode="#,##0.0\ _]"/>
    <numFmt numFmtId="172" formatCode="#,##0.0\x_);\(#,##0.0\x\)"/>
    <numFmt numFmtId="173" formatCode="_###0;_(* \(#,##0\);_(* &quot;-&quot;??_);_(@_)"/>
    <numFmt numFmtId="174" formatCode="#,##0.0000_);[Red]\(#,##0.0000\)"/>
    <numFmt numFmtId="175" formatCode="#,##0.0_);\(#,##0.0\)"/>
    <numFmt numFmtId="176" formatCode="#,##0;_(* \(#,##0\);_(* &quot;-&quot;??_);_(@_)"/>
    <numFmt numFmtId="177" formatCode="0.0000E+00;\?"/>
    <numFmt numFmtId="178" formatCode="0.000"/>
    <numFmt numFmtId="179" formatCode="#,##0.0_);[Red]\(#,##0.0\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3" tint="0.3999755851924192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12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8"/>
      <color indexed="12"/>
      <name val="Helv"/>
    </font>
    <font>
      <sz val="10"/>
      <name val="Geneva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b/>
      <sz val="8"/>
      <name val="GillSans"/>
    </font>
    <font>
      <sz val="11"/>
      <color indexed="8"/>
      <name val="Calibri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sz val="9"/>
      <name val="GillSans Light"/>
    </font>
    <font>
      <sz val="10"/>
      <name val="Helv"/>
    </font>
    <font>
      <b/>
      <sz val="10"/>
      <color indexed="9"/>
      <name val="Verdana"/>
      <family val="2"/>
    </font>
    <font>
      <sz val="10"/>
      <name val="GillSans Light"/>
    </font>
    <font>
      <sz val="8"/>
      <color indexed="8"/>
      <name val="Helv"/>
    </font>
    <font>
      <sz val="10"/>
      <color indexed="20"/>
      <name val="Times New Roman"/>
      <family val="1"/>
    </font>
    <font>
      <sz val="12"/>
      <name val="BASKERV"/>
    </font>
    <font>
      <sz val="10"/>
      <name val="MS Sans Serif"/>
      <family val="2"/>
    </font>
    <font>
      <b/>
      <sz val="14"/>
      <name val="Times New Roman"/>
      <family val="1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0"/>
      <color indexed="10"/>
      <name val="MS Sans Serif"/>
      <family val="2"/>
    </font>
    <font>
      <sz val="14"/>
      <color indexed="23"/>
      <name val="Verdana"/>
      <family val="2"/>
    </font>
    <font>
      <sz val="10"/>
      <name val="Courier"/>
      <family val="3"/>
    </font>
    <font>
      <sz val="9"/>
      <name val="Arial"/>
      <family val="2"/>
    </font>
    <font>
      <b/>
      <sz val="10"/>
      <name val="GillSans"/>
    </font>
    <font>
      <b/>
      <sz val="10"/>
      <color indexed="23"/>
      <name val="Verdana"/>
      <family val="2"/>
    </font>
    <font>
      <i/>
      <sz val="12"/>
      <color indexed="12"/>
      <name val="Times New Roman"/>
      <family val="1"/>
    </font>
    <font>
      <b/>
      <sz val="10"/>
      <name val="Comic Sans MS"/>
      <family val="4"/>
    </font>
    <font>
      <b/>
      <sz val="11"/>
      <color indexed="9"/>
      <name val="GillSans"/>
    </font>
    <font>
      <b/>
      <sz val="11"/>
      <name val="GillSans"/>
    </font>
    <font>
      <sz val="8"/>
      <name val="Helv"/>
    </font>
    <font>
      <u/>
      <sz val="10"/>
      <name val="Helv"/>
    </font>
    <font>
      <b/>
      <i/>
      <sz val="12"/>
      <name val="Times New Roman"/>
      <family val="1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mediumGray"/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</borders>
  <cellStyleXfs count="8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6" fillId="0" borderId="0" applyNumberFormat="0" applyFill="0" applyBorder="0" applyAlignment="0" applyProtection="0"/>
    <xf numFmtId="164" fontId="8" fillId="0" borderId="0"/>
    <xf numFmtId="169" fontId="11" fillId="0" borderId="0">
      <alignment horizontal="right"/>
    </xf>
    <xf numFmtId="164" fontId="8" fillId="0" borderId="0"/>
    <xf numFmtId="170" fontId="12" fillId="0" borderId="7"/>
    <xf numFmtId="171" fontId="13" fillId="0" borderId="8" applyBorder="0"/>
    <xf numFmtId="164" fontId="14" fillId="0" borderId="9" applyNumberFormat="0" applyFill="0" applyAlignment="0" applyProtection="0"/>
    <xf numFmtId="164" fontId="15" fillId="0" borderId="10">
      <protection hidden="1"/>
    </xf>
    <xf numFmtId="164" fontId="16" fillId="7" borderId="10" applyNumberFormat="0" applyFont="0" applyBorder="0" applyAlignment="0" applyProtection="0">
      <protection hidden="1"/>
    </xf>
    <xf numFmtId="164" fontId="17" fillId="8" borderId="0">
      <alignment horizontal="center"/>
    </xf>
    <xf numFmtId="4" fontId="18" fillId="9" borderId="0" applyBorder="0" applyAlignment="0" applyProtection="0"/>
    <xf numFmtId="4" fontId="19" fillId="10" borderId="0" applyBorder="0" applyAlignment="0" applyProtection="0"/>
    <xf numFmtId="164" fontId="20" fillId="0" borderId="11" applyNumberFormat="0" applyFill="0" applyProtection="0">
      <alignment horizontal="left" vertical="center"/>
    </xf>
    <xf numFmtId="164" fontId="13" fillId="0" borderId="0"/>
    <xf numFmtId="166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22" fillId="0" borderId="0" applyNumberFormat="0">
      <alignment vertical="top" wrapText="1"/>
    </xf>
    <xf numFmtId="164" fontId="22" fillId="0" borderId="0" applyNumberFormat="0">
      <alignment vertical="top"/>
    </xf>
    <xf numFmtId="164" fontId="23" fillId="0" borderId="0" applyNumberFormat="0">
      <alignment vertical="top" wrapText="1"/>
    </xf>
    <xf numFmtId="164" fontId="24" fillId="0" borderId="0" applyNumberFormat="0">
      <alignment vertical="top" wrapText="1"/>
    </xf>
    <xf numFmtId="164" fontId="25" fillId="0" borderId="0" applyNumberFormat="0">
      <alignment vertical="top" wrapText="1"/>
    </xf>
    <xf numFmtId="172" fontId="8" fillId="0" borderId="0" applyFont="0" applyFill="0" applyBorder="0" applyAlignment="0" applyProtection="0"/>
    <xf numFmtId="4" fontId="17" fillId="11" borderId="0" applyBorder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3" fontId="18" fillId="12" borderId="0" applyNumberFormat="0" applyBorder="0" applyAlignment="0" applyProtection="0"/>
    <xf numFmtId="15" fontId="8" fillId="0" borderId="0" applyProtection="0"/>
    <xf numFmtId="173" fontId="16" fillId="0" borderId="0"/>
    <xf numFmtId="164" fontId="8" fillId="0" borderId="0" applyFon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0" applyNumberFormat="0" applyFill="0" applyBorder="0" applyProtection="0">
      <alignment horizontal="left" vertical="center"/>
    </xf>
    <xf numFmtId="174" fontId="28" fillId="0" borderId="0"/>
    <xf numFmtId="164" fontId="8" fillId="7" borderId="0" applyNumberFormat="0" applyFont="0" applyBorder="0" applyAlignment="0" applyProtection="0"/>
    <xf numFmtId="164" fontId="29" fillId="13" borderId="0" applyNumberFormat="0" applyProtection="0">
      <alignment horizontal="right"/>
    </xf>
    <xf numFmtId="164" fontId="30" fillId="0" borderId="0" applyNumberFormat="0" applyFill="0" applyBorder="0" applyProtection="0">
      <alignment horizontal="left" vertical="center"/>
    </xf>
    <xf numFmtId="164" fontId="31" fillId="0" borderId="10">
      <alignment horizontal="left"/>
      <protection locked="0"/>
    </xf>
    <xf numFmtId="164" fontId="32" fillId="0" borderId="0" applyBorder="0"/>
    <xf numFmtId="175" fontId="9" fillId="0" borderId="12" applyFont="0" applyFill="0" applyBorder="0" applyAlignment="0" applyProtection="0">
      <alignment horizontal="center"/>
    </xf>
    <xf numFmtId="172" fontId="33" fillId="0" borderId="0" applyFont="0" applyFill="0" applyBorder="0" applyAlignment="0" applyProtection="0"/>
    <xf numFmtId="0" fontId="8" fillId="0" borderId="0" applyFont="0" applyFill="0" applyBorder="0" applyAlignment="0"/>
    <xf numFmtId="164" fontId="34" fillId="0" borderId="0"/>
    <xf numFmtId="164" fontId="8" fillId="0" borderId="0"/>
    <xf numFmtId="164" fontId="8" fillId="0" borderId="0"/>
    <xf numFmtId="164" fontId="1" fillId="0" borderId="0"/>
    <xf numFmtId="164" fontId="18" fillId="0" borderId="0"/>
    <xf numFmtId="164" fontId="8" fillId="0" borderId="0"/>
    <xf numFmtId="176" fontId="16" fillId="0" borderId="0"/>
    <xf numFmtId="177" fontId="16" fillId="0" borderId="0" applyFont="0" applyFill="0" applyBorder="0" applyAlignment="0"/>
    <xf numFmtId="9" fontId="8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5" fillId="0" borderId="0"/>
    <xf numFmtId="164" fontId="35" fillId="0" borderId="13">
      <alignment horizontal="right"/>
    </xf>
    <xf numFmtId="164" fontId="36" fillId="0" borderId="14">
      <alignment horizontal="right"/>
    </xf>
    <xf numFmtId="164" fontId="36" fillId="11" borderId="14">
      <alignment horizontal="right"/>
    </xf>
    <xf numFmtId="164" fontId="37" fillId="0" borderId="15"/>
    <xf numFmtId="164" fontId="38" fillId="0" borderId="10" applyNumberFormat="0" applyFill="0" applyBorder="0" applyAlignment="0" applyProtection="0">
      <protection hidden="1"/>
    </xf>
    <xf numFmtId="4" fontId="29" fillId="14" borderId="0" applyBorder="0" applyProtection="0"/>
    <xf numFmtId="164" fontId="30" fillId="0" borderId="0" applyNumberFormat="0" applyFill="0" applyBorder="0" applyProtection="0">
      <alignment horizontal="right" vertical="center"/>
    </xf>
    <xf numFmtId="164" fontId="39" fillId="0" borderId="16"/>
    <xf numFmtId="178" fontId="13" fillId="0" borderId="0"/>
    <xf numFmtId="175" fontId="40" fillId="0" borderId="0" applyFill="0" applyBorder="0" applyProtection="0">
      <alignment horizontal="right"/>
    </xf>
    <xf numFmtId="3" fontId="41" fillId="0" borderId="0"/>
    <xf numFmtId="164" fontId="42" fillId="0" borderId="0" applyNumberFormat="0" applyFill="0" applyBorder="0" applyProtection="0">
      <alignment horizontal="left" vertical="center"/>
    </xf>
    <xf numFmtId="164" fontId="43" fillId="0" borderId="0" applyNumberFormat="0" applyAlignment="0" applyProtection="0"/>
    <xf numFmtId="164" fontId="44" fillId="0" borderId="0"/>
    <xf numFmtId="164" fontId="42" fillId="0" borderId="12" applyNumberFormat="0" applyFill="0" applyProtection="0">
      <alignment horizontal="left" vertical="center"/>
    </xf>
    <xf numFmtId="164" fontId="45" fillId="0" borderId="0" applyNumberFormat="0" applyFill="0" applyBorder="0" applyProtection="0">
      <alignment horizontal="left"/>
    </xf>
    <xf numFmtId="164" fontId="46" fillId="15" borderId="0" applyNumberFormat="0" applyBorder="0" applyProtection="0">
      <alignment horizontal="left" vertical="center"/>
    </xf>
    <xf numFmtId="164" fontId="47" fillId="1" borderId="0" applyNumberFormat="0" applyBorder="0" applyProtection="0">
      <alignment horizontal="left" vertical="center"/>
    </xf>
    <xf numFmtId="164" fontId="48" fillId="7" borderId="10"/>
    <xf numFmtId="40" fontId="28" fillId="0" borderId="0"/>
    <xf numFmtId="179" fontId="49" fillId="0" borderId="0"/>
    <xf numFmtId="1" fontId="50" fillId="0" borderId="0">
      <alignment horizontal="right"/>
    </xf>
    <xf numFmtId="169" fontId="13" fillId="0" borderId="0"/>
    <xf numFmtId="164" fontId="8" fillId="16" borderId="0" applyNumberFormat="0" applyFon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0" fillId="4" borderId="0" xfId="0" applyFill="1"/>
    <xf numFmtId="0" fontId="0" fillId="0" borderId="0" xfId="0" applyNumberForma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2" fillId="5" borderId="0" xfId="0" applyFont="1" applyFill="1" applyAlignment="1">
      <alignment wrapText="1"/>
    </xf>
    <xf numFmtId="0" fontId="7" fillId="0" borderId="0" xfId="0" applyFont="1"/>
    <xf numFmtId="164" fontId="9" fillId="0" borderId="0" xfId="5" applyNumberFormat="1" applyFont="1"/>
    <xf numFmtId="165" fontId="0" fillId="0" borderId="0" xfId="1" applyNumberFormat="1" applyFont="1"/>
    <xf numFmtId="164" fontId="8" fillId="0" borderId="0" xfId="5" applyNumberFormat="1" applyFont="1"/>
    <xf numFmtId="9" fontId="0" fillId="0" borderId="0" xfId="0" applyNumberFormat="1"/>
    <xf numFmtId="165" fontId="4" fillId="0" borderId="0" xfId="1" applyNumberFormat="1" applyFont="1"/>
    <xf numFmtId="9" fontId="0" fillId="0" borderId="0" xfId="0" applyNumberFormat="1" applyAlignment="1">
      <alignment horizontal="right"/>
    </xf>
    <xf numFmtId="9" fontId="0" fillId="0" borderId="0" xfId="3" applyFont="1"/>
    <xf numFmtId="164" fontId="9" fillId="0" borderId="0" xfId="5" applyFont="1"/>
    <xf numFmtId="166" fontId="0" fillId="0" borderId="0" xfId="0" applyNumberFormat="1"/>
    <xf numFmtId="0" fontId="0" fillId="6" borderId="3" xfId="0" applyFill="1" applyBorder="1"/>
    <xf numFmtId="0" fontId="4" fillId="0" borderId="0" xfId="0" applyFont="1"/>
    <xf numFmtId="0" fontId="10" fillId="0" borderId="0" xfId="0" applyFont="1" applyFill="1"/>
    <xf numFmtId="164" fontId="6" fillId="0" borderId="0" xfId="4"/>
    <xf numFmtId="6" fontId="0" fillId="0" borderId="0" xfId="0" applyNumberFormat="1"/>
    <xf numFmtId="8" fontId="5" fillId="0" borderId="0" xfId="0" applyNumberFormat="1" applyFont="1"/>
    <xf numFmtId="167" fontId="0" fillId="4" borderId="0" xfId="2" applyNumberFormat="1" applyFont="1" applyFill="1"/>
    <xf numFmtId="0" fontId="2" fillId="5" borderId="0" xfId="0" applyFont="1" applyFill="1" applyAlignment="1"/>
    <xf numFmtId="0" fontId="0" fillId="0" borderId="0" xfId="0" applyFont="1"/>
    <xf numFmtId="0" fontId="3" fillId="0" borderId="0" xfId="0" applyFont="1" applyFill="1"/>
    <xf numFmtId="168" fontId="0" fillId="0" borderId="0" xfId="0" applyNumberFormat="1"/>
    <xf numFmtId="0" fontId="0" fillId="0" borderId="0" xfId="1" applyNumberFormat="1" applyFont="1"/>
    <xf numFmtId="164" fontId="8" fillId="0" borderId="4" xfId="5" applyBorder="1"/>
    <xf numFmtId="164" fontId="8" fillId="0" borderId="5" xfId="5" applyBorder="1"/>
    <xf numFmtId="164" fontId="8" fillId="0" borderId="6" xfId="5" applyBorder="1"/>
    <xf numFmtId="164" fontId="0" fillId="0" borderId="0" xfId="0" applyNumberFormat="1"/>
    <xf numFmtId="43" fontId="51" fillId="4" borderId="0" xfId="1" applyFont="1" applyFill="1"/>
    <xf numFmtId="43" fontId="0" fillId="4" borderId="0" xfId="1" applyFont="1" applyFill="1"/>
    <xf numFmtId="0" fontId="5" fillId="0" borderId="0" xfId="0" applyFont="1"/>
    <xf numFmtId="164" fontId="9" fillId="2" borderId="0" xfId="5" applyNumberFormat="1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/>
    </xf>
  </cellXfs>
  <cellStyles count="85">
    <cellStyle name="&quot;X&quot; Men" xfId="6"/>
    <cellStyle name="]&#10;&#10;Extension=conv.dll&#10;&#10;MS-DOS Tools Extentions=C:\DOS\MSTOOLS.DLL&#10;&#10;&#10;&#10;[Settings]&#10;&#10;UNDELETE.DLL=C:\DOS\MSTOOLS.DLL&#10;&#10;W" xfId="7"/>
    <cellStyle name="adj_share" xfId="8"/>
    <cellStyle name="Afjusted" xfId="9"/>
    <cellStyle name="ArialNormal" xfId="10"/>
    <cellStyle name="Array" xfId="11"/>
    <cellStyle name="Array Enter" xfId="12"/>
    <cellStyle name="bullet" xfId="13"/>
    <cellStyle name="calc1" xfId="14"/>
    <cellStyle name="calc2" xfId="15"/>
    <cellStyle name="Colhead_left" xfId="16"/>
    <cellStyle name="Comma" xfId="1" builtinId="3"/>
    <cellStyle name="Comma (1)" xfId="17"/>
    <cellStyle name="Comma 2" xfId="18"/>
    <cellStyle name="Comma 2 2" xfId="19"/>
    <cellStyle name="Comma 3" xfId="20"/>
    <cellStyle name="Comma 4" xfId="21"/>
    <cellStyle name="comment1" xfId="22"/>
    <cellStyle name="comment1flat" xfId="23"/>
    <cellStyle name="comment1orange" xfId="24"/>
    <cellStyle name="comment2" xfId="25"/>
    <cellStyle name="comment2bold" xfId="26"/>
    <cellStyle name="Comps" xfId="27"/>
    <cellStyle name="conclusion" xfId="28"/>
    <cellStyle name="Currency" xfId="2" builtinId="4"/>
    <cellStyle name="Currency 2" xfId="29"/>
    <cellStyle name="Currency 2 2" xfId="30"/>
    <cellStyle name="Currency 2 2 2" xfId="31"/>
    <cellStyle name="Currency 2 3" xfId="32"/>
    <cellStyle name="Currency 2 4" xfId="33"/>
    <cellStyle name="Currency 3" xfId="34"/>
    <cellStyle name="data" xfId="35"/>
    <cellStyle name="Date" xfId="36"/>
    <cellStyle name="Dollar" xfId="37"/>
    <cellStyle name="Euro" xfId="38"/>
    <cellStyle name="fade" xfId="39"/>
    <cellStyle name="Footnote" xfId="40"/>
    <cellStyle name="General" xfId="41"/>
    <cellStyle name="GreyOrWhite" xfId="42"/>
    <cellStyle name="head" xfId="43"/>
    <cellStyle name="Hyperlink" xfId="4" builtinId="8"/>
    <cellStyle name="KP_Normal" xfId="44"/>
    <cellStyle name="MacroCode" xfId="45"/>
    <cellStyle name="Mike" xfId="46"/>
    <cellStyle name="Millions" xfId="47"/>
    <cellStyle name="multiple" xfId="48"/>
    <cellStyle name="Normal" xfId="0" builtinId="0"/>
    <cellStyle name="Normal [1]" xfId="49"/>
    <cellStyle name="Normal 2" xfId="5"/>
    <cellStyle name="Normal 3" xfId="50"/>
    <cellStyle name="Normal 3 2" xfId="51"/>
    <cellStyle name="Normal 4" xfId="52"/>
    <cellStyle name="Normal 4 2" xfId="53"/>
    <cellStyle name="Normal 5" xfId="54"/>
    <cellStyle name="Normal 6" xfId="55"/>
    <cellStyle name="Number" xfId="56"/>
    <cellStyle name="Percent" xfId="3" builtinId="5"/>
    <cellStyle name="Percent [2]" xfId="57"/>
    <cellStyle name="Percent 2" xfId="58"/>
    <cellStyle name="Percent 3" xfId="59"/>
    <cellStyle name="PROJECT" xfId="60"/>
    <cellStyle name="PROJECT R" xfId="61"/>
    <cellStyle name="qtag" xfId="62"/>
    <cellStyle name="qtagorange" xfId="63"/>
    <cellStyle name="qtext" xfId="64"/>
    <cellStyle name="Red Text" xfId="65"/>
    <cellStyle name="result" xfId="66"/>
    <cellStyle name="Right" xfId="67"/>
    <cellStyle name="section" xfId="68"/>
    <cellStyle name="Shares" xfId="69"/>
    <cellStyle name="SS1000" xfId="70"/>
    <cellStyle name="Style 1" xfId="71"/>
    <cellStyle name="Subhead" xfId="72"/>
    <cellStyle name="subsection" xfId="73"/>
    <cellStyle name="Subtitle" xfId="74"/>
    <cellStyle name="Subtotal_left" xfId="75"/>
    <cellStyle name="text" xfId="76"/>
    <cellStyle name="title1" xfId="77"/>
    <cellStyle name="title2" xfId="78"/>
    <cellStyle name="TopGrey" xfId="79"/>
    <cellStyle name="Twodig" xfId="80"/>
    <cellStyle name="Underline" xfId="81"/>
    <cellStyle name="WP" xfId="82"/>
    <cellStyle name="x Men" xfId="83"/>
    <cellStyle name="Yellow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Kredent/Kredent%20Financial%20modelling/Excel_Workbook_Soum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D\Documents\Downloads\ExcelLookupFunctionsSeries1-15%20Finis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44087/Desktop/Varun/Kredent/Day%20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44087/Desktop/GCP/Diagnostic/SynergyDrivenDiagnostic_v0.3_WI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Ques-Day7-v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Answers-Day7-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5\Ques-Day5-v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d\HP%20Laptop\PD\HSBC%20v2\Excel%20Books\Excel\examples%202003\Excel%20ExamplesConverted\Chapter14\Analysi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Kredent/Kredent%20Financial%20modelling/Copy%20of%20Book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ortcuts"/>
      <sheetName val="Explaination"/>
      <sheetName val="WPI"/>
      <sheetName val="Formula References"/>
      <sheetName val="Text case"/>
      <sheetName val="Text to columns"/>
      <sheetName val="Text functions"/>
      <sheetName val="Concatenation"/>
      <sheetName val="Rank"/>
      <sheetName val="Absolute"/>
      <sheetName val="Rounding"/>
      <sheetName val="IF"/>
      <sheetName val="AND,OR"/>
      <sheetName val="CM"/>
      <sheetName val="VLOOKUP"/>
      <sheetName val="HLOOKUP"/>
      <sheetName val="VLOOKUP&amp;HLOOKUP"/>
      <sheetName val="Conditional Formatting"/>
      <sheetName val="COUNT"/>
      <sheetName val="COUNTIF"/>
      <sheetName val="FO"/>
      <sheetName val="SUMIF"/>
      <sheetName val="SUMPRODUCT"/>
      <sheetName val="PV"/>
      <sheetName val="NPV IRR"/>
      <sheetName val="Sorting &amp; Filtering"/>
      <sheetName val="Pivot"/>
      <sheetName val="Charts"/>
      <sheetName val="Goal s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rray_1"/>
      <sheetName val="Array_2"/>
      <sheetName val="Array_Worksheet"/>
      <sheetName val="Solver"/>
      <sheetName val="MinMax"/>
      <sheetName val="Circ_Ref"/>
      <sheetName val="Bond Pricing"/>
      <sheetName val="Errors"/>
    </sheetNames>
    <sheetDataSet>
      <sheetData sheetId="0" refreshError="1"/>
      <sheetData sheetId="1" refreshError="1"/>
      <sheetData sheetId="2">
        <row r="2">
          <cell r="B2" t="str">
            <v>Refineries</v>
          </cell>
          <cell r="C2">
            <v>74479</v>
          </cell>
          <cell r="D2">
            <v>3404</v>
          </cell>
        </row>
        <row r="3">
          <cell r="B3" t="str">
            <v>Diversified</v>
          </cell>
          <cell r="C3">
            <v>25422</v>
          </cell>
          <cell r="D3">
            <v>3184</v>
          </cell>
        </row>
        <row r="4">
          <cell r="B4" t="str">
            <v>Refineries</v>
          </cell>
          <cell r="C4">
            <v>61811</v>
          </cell>
          <cell r="D4">
            <v>360</v>
          </cell>
        </row>
        <row r="5">
          <cell r="B5" t="str">
            <v>Refineries</v>
          </cell>
          <cell r="C5">
            <v>88681</v>
          </cell>
          <cell r="D5">
            <v>3502</v>
          </cell>
        </row>
        <row r="6">
          <cell r="B6" t="str">
            <v>Finance - Banks - Public Sector</v>
          </cell>
          <cell r="C6">
            <v>86787</v>
          </cell>
          <cell r="D6">
            <v>2011</v>
          </cell>
        </row>
        <row r="7">
          <cell r="B7" t="str">
            <v>Auto - LCVs/HCVs</v>
          </cell>
          <cell r="C7">
            <v>27642</v>
          </cell>
          <cell r="D7">
            <v>4029</v>
          </cell>
        </row>
        <row r="8">
          <cell r="B8" t="str">
            <v>Oil Drilling And Exploration</v>
          </cell>
          <cell r="C8">
            <v>99413</v>
          </cell>
          <cell r="D8">
            <v>2080</v>
          </cell>
        </row>
        <row r="9">
          <cell r="B9" t="str">
            <v>Steel</v>
          </cell>
          <cell r="C9">
            <v>67887</v>
          </cell>
          <cell r="D9">
            <v>928</v>
          </cell>
        </row>
        <row r="10">
          <cell r="B10" t="str">
            <v>Mining/Minerals</v>
          </cell>
          <cell r="C10">
            <v>90081</v>
          </cell>
          <cell r="D10">
            <v>3627</v>
          </cell>
        </row>
        <row r="11">
          <cell r="B11" t="str">
            <v>Aluminium</v>
          </cell>
          <cell r="C11">
            <v>92628</v>
          </cell>
          <cell r="D11">
            <v>1334</v>
          </cell>
        </row>
        <row r="12">
          <cell r="B12" t="str">
            <v>Telecommunications - Service</v>
          </cell>
          <cell r="C12">
            <v>80983</v>
          </cell>
          <cell r="D12">
            <v>247</v>
          </cell>
        </row>
        <row r="13">
          <cell r="B13" t="str">
            <v>Power - Generation/Distribution</v>
          </cell>
          <cell r="C13">
            <v>48634</v>
          </cell>
          <cell r="D13">
            <v>3717</v>
          </cell>
        </row>
        <row r="14">
          <cell r="B14" t="str">
            <v>Finance - Banks - Private Sector</v>
          </cell>
          <cell r="C14">
            <v>48931</v>
          </cell>
          <cell r="D14">
            <v>4158</v>
          </cell>
        </row>
        <row r="15">
          <cell r="B15" t="str">
            <v>Diversified</v>
          </cell>
          <cell r="C15">
            <v>47321</v>
          </cell>
          <cell r="D15">
            <v>547</v>
          </cell>
        </row>
        <row r="16">
          <cell r="B16" t="str">
            <v>Auto - Cars &amp; Jeeps</v>
          </cell>
          <cell r="C16">
            <v>87071</v>
          </cell>
          <cell r="D16">
            <v>2435</v>
          </cell>
        </row>
        <row r="17">
          <cell r="B17" t="str">
            <v>Refineries</v>
          </cell>
          <cell r="C17">
            <v>23661</v>
          </cell>
          <cell r="D17">
            <v>3807</v>
          </cell>
        </row>
        <row r="18">
          <cell r="B18" t="str">
            <v>Refineries</v>
          </cell>
          <cell r="C18">
            <v>38821</v>
          </cell>
          <cell r="D18">
            <v>1619</v>
          </cell>
        </row>
        <row r="19">
          <cell r="B19" t="str">
            <v>Engineering - Heavy</v>
          </cell>
          <cell r="C19">
            <v>59794</v>
          </cell>
          <cell r="D19">
            <v>3894</v>
          </cell>
        </row>
        <row r="20">
          <cell r="B20" t="str">
            <v>Computers - Software</v>
          </cell>
          <cell r="C20">
            <v>69835</v>
          </cell>
          <cell r="D20">
            <v>2745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ynergy Capture &amp; Tracking"/>
      <sheetName val="PMI Diagnostic"/>
      <sheetName val="Synergy Realization Assessment"/>
      <sheetName val="Sheet3"/>
      <sheetName val="Integration Initiative"/>
      <sheetName val="Sheet1"/>
      <sheetName val="Sheet2"/>
    </sheetNames>
    <sheetDataSet>
      <sheetData sheetId="0"/>
      <sheetData sheetId="1"/>
      <sheetData sheetId="2"/>
      <sheetData sheetId="3">
        <row r="4">
          <cell r="I4" t="str">
            <v>Overall - Enterprise / BU Level</v>
          </cell>
        </row>
        <row r="5">
          <cell r="I5" t="str">
            <v>Product Design &amp; Development</v>
          </cell>
        </row>
        <row r="6">
          <cell r="I6" t="str">
            <v>Operational Planning &amp; Demand Management</v>
          </cell>
        </row>
        <row r="7">
          <cell r="I7" t="str">
            <v>BI, Analytics &amp; Reporting</v>
          </cell>
        </row>
        <row r="8">
          <cell r="I8" t="str">
            <v>Sourcing/Procurement</v>
          </cell>
        </row>
        <row r="9">
          <cell r="I9" t="str">
            <v>Manufacturing Operations</v>
          </cell>
        </row>
        <row r="10">
          <cell r="I10" t="str">
            <v>Distribution &amp; Delivery Logistics</v>
          </cell>
        </row>
        <row r="11">
          <cell r="I11" t="str">
            <v xml:space="preserve">Sales </v>
          </cell>
        </row>
        <row r="12">
          <cell r="I12" t="str">
            <v>Order Management</v>
          </cell>
        </row>
        <row r="13">
          <cell r="I13" t="str">
            <v>Marketing</v>
          </cell>
        </row>
        <row r="14">
          <cell r="I14" t="str">
            <v>Customer Services</v>
          </cell>
        </row>
        <row r="15">
          <cell r="I15" t="str">
            <v>Finance</v>
          </cell>
        </row>
        <row r="16">
          <cell r="I16" t="str">
            <v>Humar Resources</v>
          </cell>
        </row>
        <row r="17">
          <cell r="I17" t="str">
            <v>Legal</v>
          </cell>
        </row>
        <row r="18">
          <cell r="I18" t="str">
            <v>IT</v>
          </cell>
        </row>
        <row r="19">
          <cell r="I19" t="str">
            <v>Corporate Services</v>
          </cell>
        </row>
        <row r="20">
          <cell r="I20" t="str">
            <v>Administration &amp; Facilities</v>
          </cell>
        </row>
      </sheetData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Sheet1"/>
    </sheetNames>
    <sheetDataSet>
      <sheetData sheetId="0">
        <row r="2">
          <cell r="F2" t="str">
            <v>Monday</v>
          </cell>
        </row>
        <row r="3">
          <cell r="F3" t="str">
            <v>Tuesday</v>
          </cell>
        </row>
        <row r="4">
          <cell r="F4" t="str">
            <v>Wednesday</v>
          </cell>
        </row>
        <row r="5">
          <cell r="F5" t="str">
            <v>Thursday</v>
          </cell>
        </row>
        <row r="6">
          <cell r="F6" t="str">
            <v>Friday</v>
          </cell>
        </row>
        <row r="7">
          <cell r="F7" t="str">
            <v>Saturday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externalLinkPath" Target="Excel/Learning%20Excel_Agenda.xlsx" TargetMode="External"/><Relationship Id="rId1" Type="http://schemas.openxmlformats.org/officeDocument/2006/relationships/externalLinkPath" Target="Excel/Learning%20Excel_Agend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10"/>
  <sheetViews>
    <sheetView workbookViewId="0">
      <selection activeCell="B19" sqref="B19"/>
    </sheetView>
  </sheetViews>
  <sheetFormatPr defaultRowHeight="15"/>
  <cols>
    <col min="1" max="1" width="33.140625" style="1" bestFit="1" customWidth="1"/>
    <col min="9" max="9" width="21.42578125" customWidth="1"/>
  </cols>
  <sheetData>
    <row r="3" spans="1:9" ht="45">
      <c r="A3" s="3" t="s">
        <v>0</v>
      </c>
      <c r="C3" s="2" t="s">
        <v>1</v>
      </c>
      <c r="E3" s="3" t="s">
        <v>0</v>
      </c>
      <c r="F3" s="3" t="s">
        <v>2</v>
      </c>
      <c r="G3" s="3" t="s">
        <v>3</v>
      </c>
      <c r="I3" s="4" t="s">
        <v>4</v>
      </c>
    </row>
    <row r="4" spans="1:9">
      <c r="A4" s="5" t="s">
        <v>5</v>
      </c>
      <c r="C4" s="6" t="s">
        <v>5</v>
      </c>
      <c r="E4" s="5" t="s">
        <v>15</v>
      </c>
      <c r="F4" t="s">
        <v>14</v>
      </c>
      <c r="G4" s="7">
        <v>84</v>
      </c>
      <c r="I4" s="7">
        <v>25863</v>
      </c>
    </row>
    <row r="5" spans="1:9">
      <c r="A5" s="5" t="s">
        <v>8</v>
      </c>
      <c r="C5" s="6" t="s">
        <v>8</v>
      </c>
      <c r="E5" s="5" t="s">
        <v>15</v>
      </c>
      <c r="F5" t="s">
        <v>10</v>
      </c>
      <c r="G5" s="7">
        <v>1</v>
      </c>
      <c r="I5" s="7">
        <v>47797</v>
      </c>
    </row>
    <row r="6" spans="1:9">
      <c r="A6" s="5" t="s">
        <v>12</v>
      </c>
      <c r="C6" s="6" t="s">
        <v>12</v>
      </c>
      <c r="E6" s="5" t="s">
        <v>15</v>
      </c>
      <c r="F6" t="s">
        <v>25</v>
      </c>
      <c r="G6" s="7">
        <v>74</v>
      </c>
      <c r="I6" s="7">
        <v>57169</v>
      </c>
    </row>
    <row r="7" spans="1:9">
      <c r="A7" s="5" t="s">
        <v>15</v>
      </c>
      <c r="C7" s="6" t="s">
        <v>15</v>
      </c>
      <c r="E7" s="5" t="s">
        <v>15</v>
      </c>
      <c r="F7" t="s">
        <v>7</v>
      </c>
      <c r="G7" s="7">
        <v>97</v>
      </c>
      <c r="I7" s="7">
        <v>64795</v>
      </c>
    </row>
    <row r="8" spans="1:9">
      <c r="A8" s="5" t="s">
        <v>9</v>
      </c>
      <c r="C8" s="6" t="s">
        <v>9</v>
      </c>
      <c r="E8" s="5" t="s">
        <v>15</v>
      </c>
      <c r="F8" t="s">
        <v>17</v>
      </c>
      <c r="G8" s="7">
        <v>42</v>
      </c>
      <c r="I8" s="7">
        <v>81093</v>
      </c>
    </row>
    <row r="9" spans="1:9">
      <c r="A9" s="5" t="s">
        <v>6</v>
      </c>
      <c r="C9" s="6" t="s">
        <v>6</v>
      </c>
      <c r="E9" s="5" t="s">
        <v>12</v>
      </c>
      <c r="F9" t="s">
        <v>14</v>
      </c>
      <c r="G9" s="7">
        <v>31</v>
      </c>
      <c r="I9" s="7">
        <v>83395</v>
      </c>
    </row>
    <row r="10" spans="1:9">
      <c r="A10" s="5" t="s">
        <v>20</v>
      </c>
      <c r="C10" s="6" t="s">
        <v>20</v>
      </c>
      <c r="E10" s="5" t="s">
        <v>12</v>
      </c>
      <c r="F10" t="s">
        <v>10</v>
      </c>
      <c r="G10" s="7">
        <v>78</v>
      </c>
      <c r="I10" s="7">
        <v>95216</v>
      </c>
    </row>
    <row r="11" spans="1:9">
      <c r="A11" s="5" t="s">
        <v>8</v>
      </c>
      <c r="C11" s="6" t="s">
        <v>23</v>
      </c>
      <c r="E11" s="5" t="s">
        <v>12</v>
      </c>
      <c r="F11" t="s">
        <v>25</v>
      </c>
      <c r="G11" s="7">
        <v>28</v>
      </c>
      <c r="I11" s="7" t="s">
        <v>22</v>
      </c>
    </row>
    <row r="12" spans="1:9">
      <c r="A12" s="5" t="s">
        <v>23</v>
      </c>
      <c r="C12" s="6" t="s">
        <v>18</v>
      </c>
      <c r="E12" s="5" t="s">
        <v>12</v>
      </c>
      <c r="F12" t="s">
        <v>7</v>
      </c>
      <c r="G12" s="7">
        <v>30</v>
      </c>
      <c r="I12" s="7" t="s">
        <v>19</v>
      </c>
    </row>
    <row r="13" spans="1:9">
      <c r="A13" s="5" t="s">
        <v>18</v>
      </c>
      <c r="C13" s="6" t="s">
        <v>21</v>
      </c>
      <c r="E13" s="5" t="s">
        <v>12</v>
      </c>
      <c r="F13" t="s">
        <v>17</v>
      </c>
      <c r="G13" s="7">
        <v>12</v>
      </c>
      <c r="I13" s="7" t="s">
        <v>11</v>
      </c>
    </row>
    <row r="14" spans="1:9">
      <c r="A14" s="5" t="s">
        <v>5</v>
      </c>
      <c r="C14" t="s">
        <v>13</v>
      </c>
      <c r="E14" s="5" t="s">
        <v>8</v>
      </c>
      <c r="F14" t="s">
        <v>14</v>
      </c>
      <c r="G14" s="7">
        <v>34</v>
      </c>
    </row>
    <row r="15" spans="1:9">
      <c r="A15" s="5" t="s">
        <v>21</v>
      </c>
      <c r="C15" t="s">
        <v>24</v>
      </c>
      <c r="E15" s="5" t="s">
        <v>8</v>
      </c>
      <c r="F15" t="s">
        <v>10</v>
      </c>
      <c r="G15" s="7">
        <v>63</v>
      </c>
    </row>
    <row r="16" spans="1:9">
      <c r="A16" s="5" t="s">
        <v>15</v>
      </c>
      <c r="C16" t="s">
        <v>26</v>
      </c>
      <c r="E16" s="5" t="s">
        <v>8</v>
      </c>
      <c r="F16" t="s">
        <v>25</v>
      </c>
      <c r="G16" s="7">
        <v>26</v>
      </c>
    </row>
    <row r="17" spans="1:7">
      <c r="A17" s="5" t="s">
        <v>18</v>
      </c>
      <c r="C17" t="s">
        <v>27</v>
      </c>
      <c r="E17" s="5" t="s">
        <v>8</v>
      </c>
      <c r="F17" t="s">
        <v>7</v>
      </c>
      <c r="G17" s="7">
        <v>39</v>
      </c>
    </row>
    <row r="18" spans="1:7">
      <c r="A18" s="5" t="s">
        <v>15</v>
      </c>
      <c r="C18" t="s">
        <v>16</v>
      </c>
      <c r="E18" s="5" t="s">
        <v>8</v>
      </c>
      <c r="F18" t="s">
        <v>17</v>
      </c>
      <c r="G18" s="7">
        <v>87</v>
      </c>
    </row>
    <row r="19" spans="1:7">
      <c r="A19" s="5" t="s">
        <v>5</v>
      </c>
      <c r="E19" s="5" t="s">
        <v>18</v>
      </c>
      <c r="F19" t="s">
        <v>14</v>
      </c>
      <c r="G19" s="7">
        <v>95</v>
      </c>
    </row>
    <row r="20" spans="1:7">
      <c r="A20" s="5" t="s">
        <v>8</v>
      </c>
      <c r="E20" s="5" t="s">
        <v>18</v>
      </c>
      <c r="F20" t="s">
        <v>10</v>
      </c>
      <c r="G20" s="7">
        <v>89</v>
      </c>
    </row>
    <row r="21" spans="1:7">
      <c r="A21" s="5" t="s">
        <v>6</v>
      </c>
      <c r="E21" s="5" t="s">
        <v>18</v>
      </c>
      <c r="F21" t="s">
        <v>25</v>
      </c>
      <c r="G21" s="7">
        <v>20</v>
      </c>
    </row>
    <row r="22" spans="1:7">
      <c r="A22" s="5" t="s">
        <v>8</v>
      </c>
      <c r="E22" s="5" t="s">
        <v>18</v>
      </c>
      <c r="F22" t="s">
        <v>7</v>
      </c>
      <c r="G22" s="7">
        <v>27</v>
      </c>
    </row>
    <row r="23" spans="1:7">
      <c r="A23" s="5" t="s">
        <v>6</v>
      </c>
      <c r="E23" s="5" t="s">
        <v>18</v>
      </c>
      <c r="F23" t="s">
        <v>17</v>
      </c>
      <c r="G23" s="7">
        <v>17</v>
      </c>
    </row>
    <row r="24" spans="1:7">
      <c r="A24" s="5" t="s">
        <v>12</v>
      </c>
      <c r="E24" s="5" t="s">
        <v>16</v>
      </c>
      <c r="F24" t="s">
        <v>14</v>
      </c>
      <c r="G24" s="7">
        <v>56</v>
      </c>
    </row>
    <row r="25" spans="1:7">
      <c r="A25" s="5" t="s">
        <v>13</v>
      </c>
      <c r="E25" s="5" t="s">
        <v>16</v>
      </c>
      <c r="F25" t="s">
        <v>10</v>
      </c>
      <c r="G25" s="7">
        <v>4</v>
      </c>
    </row>
    <row r="26" spans="1:7">
      <c r="A26" s="5" t="s">
        <v>21</v>
      </c>
      <c r="E26" s="5" t="s">
        <v>16</v>
      </c>
      <c r="F26" t="s">
        <v>25</v>
      </c>
      <c r="G26" s="7">
        <v>59</v>
      </c>
    </row>
    <row r="27" spans="1:7">
      <c r="A27" s="5" t="s">
        <v>15</v>
      </c>
      <c r="E27" s="5" t="s">
        <v>16</v>
      </c>
      <c r="F27" t="s">
        <v>7</v>
      </c>
      <c r="G27" s="7">
        <v>30</v>
      </c>
    </row>
    <row r="28" spans="1:7">
      <c r="A28" s="5" t="s">
        <v>8</v>
      </c>
      <c r="E28" s="5" t="s">
        <v>16</v>
      </c>
      <c r="F28" t="s">
        <v>17</v>
      </c>
      <c r="G28" s="7">
        <v>97</v>
      </c>
    </row>
    <row r="29" spans="1:7">
      <c r="A29" s="5" t="s">
        <v>6</v>
      </c>
      <c r="E29" s="5" t="s">
        <v>26</v>
      </c>
      <c r="F29" t="s">
        <v>14</v>
      </c>
      <c r="G29" s="7">
        <v>36</v>
      </c>
    </row>
    <row r="30" spans="1:7">
      <c r="A30" s="5" t="s">
        <v>23</v>
      </c>
      <c r="E30" s="5" t="s">
        <v>26</v>
      </c>
      <c r="F30" t="s">
        <v>10</v>
      </c>
      <c r="G30" s="7">
        <v>17</v>
      </c>
    </row>
    <row r="31" spans="1:7">
      <c r="A31" s="5" t="s">
        <v>24</v>
      </c>
      <c r="E31" s="5" t="s">
        <v>26</v>
      </c>
      <c r="F31" t="s">
        <v>25</v>
      </c>
      <c r="G31" s="7">
        <v>68</v>
      </c>
    </row>
    <row r="32" spans="1:7">
      <c r="A32" s="5" t="s">
        <v>5</v>
      </c>
      <c r="E32" s="5" t="s">
        <v>26</v>
      </c>
      <c r="F32" t="s">
        <v>7</v>
      </c>
      <c r="G32" s="7">
        <v>25</v>
      </c>
    </row>
    <row r="33" spans="1:7">
      <c r="A33" s="5" t="s">
        <v>5</v>
      </c>
      <c r="E33" s="5" t="s">
        <v>26</v>
      </c>
      <c r="F33" t="s">
        <v>17</v>
      </c>
      <c r="G33" s="7">
        <v>69</v>
      </c>
    </row>
    <row r="34" spans="1:7">
      <c r="A34" s="5" t="s">
        <v>24</v>
      </c>
      <c r="E34" s="5" t="s">
        <v>13</v>
      </c>
      <c r="F34" t="s">
        <v>14</v>
      </c>
      <c r="G34" s="7">
        <v>99</v>
      </c>
    </row>
    <row r="35" spans="1:7">
      <c r="A35" s="5" t="s">
        <v>5</v>
      </c>
      <c r="E35" s="5" t="s">
        <v>13</v>
      </c>
      <c r="F35" t="s">
        <v>10</v>
      </c>
      <c r="G35" s="7">
        <v>85</v>
      </c>
    </row>
    <row r="36" spans="1:7">
      <c r="A36" s="5" t="s">
        <v>13</v>
      </c>
      <c r="E36" s="5" t="s">
        <v>13</v>
      </c>
      <c r="F36" t="s">
        <v>25</v>
      </c>
      <c r="G36" s="7">
        <v>59</v>
      </c>
    </row>
    <row r="37" spans="1:7">
      <c r="A37" s="5" t="s">
        <v>6</v>
      </c>
      <c r="E37" s="5" t="s">
        <v>13</v>
      </c>
      <c r="F37" t="s">
        <v>7</v>
      </c>
      <c r="G37" s="7">
        <v>48</v>
      </c>
    </row>
    <row r="38" spans="1:7">
      <c r="A38" s="5" t="s">
        <v>6</v>
      </c>
      <c r="E38" s="5" t="s">
        <v>13</v>
      </c>
      <c r="F38" t="s">
        <v>17</v>
      </c>
      <c r="G38" s="7">
        <v>66</v>
      </c>
    </row>
    <row r="39" spans="1:7">
      <c r="A39" s="5" t="s">
        <v>8</v>
      </c>
      <c r="E39" s="5" t="s">
        <v>6</v>
      </c>
      <c r="F39" t="s">
        <v>14</v>
      </c>
      <c r="G39" s="7">
        <v>54</v>
      </c>
    </row>
    <row r="40" spans="1:7">
      <c r="A40" s="5" t="s">
        <v>23</v>
      </c>
      <c r="E40" s="5" t="s">
        <v>6</v>
      </c>
      <c r="F40" t="s">
        <v>10</v>
      </c>
      <c r="G40" s="7">
        <v>41</v>
      </c>
    </row>
    <row r="41" spans="1:7">
      <c r="A41" s="5" t="s">
        <v>21</v>
      </c>
      <c r="E41" s="5" t="s">
        <v>6</v>
      </c>
      <c r="F41" t="s">
        <v>25</v>
      </c>
      <c r="G41" s="7">
        <v>1</v>
      </c>
    </row>
    <row r="42" spans="1:7">
      <c r="A42" s="5" t="s">
        <v>20</v>
      </c>
      <c r="E42" s="5" t="s">
        <v>6</v>
      </c>
      <c r="F42" t="s">
        <v>7</v>
      </c>
      <c r="G42" s="7">
        <v>100</v>
      </c>
    </row>
    <row r="43" spans="1:7">
      <c r="A43" s="5" t="s">
        <v>5</v>
      </c>
      <c r="E43" s="5" t="s">
        <v>6</v>
      </c>
      <c r="F43" t="s">
        <v>17</v>
      </c>
      <c r="G43" s="7">
        <v>9</v>
      </c>
    </row>
    <row r="44" spans="1:7">
      <c r="A44" s="5" t="s">
        <v>8</v>
      </c>
      <c r="E44" s="5" t="s">
        <v>9</v>
      </c>
      <c r="F44" t="s">
        <v>14</v>
      </c>
      <c r="G44" s="7">
        <v>29</v>
      </c>
    </row>
    <row r="45" spans="1:7">
      <c r="A45" s="5" t="s">
        <v>21</v>
      </c>
      <c r="E45" s="5" t="s">
        <v>9</v>
      </c>
      <c r="F45" t="s">
        <v>10</v>
      </c>
      <c r="G45" s="7">
        <v>100</v>
      </c>
    </row>
    <row r="46" spans="1:7">
      <c r="A46" s="5" t="s">
        <v>13</v>
      </c>
      <c r="E46" s="5" t="s">
        <v>9</v>
      </c>
      <c r="F46" t="s">
        <v>25</v>
      </c>
      <c r="G46" s="7">
        <v>71</v>
      </c>
    </row>
    <row r="47" spans="1:7">
      <c r="A47" s="5" t="s">
        <v>15</v>
      </c>
      <c r="E47" s="5" t="s">
        <v>9</v>
      </c>
      <c r="F47" t="s">
        <v>7</v>
      </c>
      <c r="G47" s="7">
        <v>63</v>
      </c>
    </row>
    <row r="48" spans="1:7">
      <c r="A48" s="5" t="s">
        <v>21</v>
      </c>
      <c r="E48" s="5" t="s">
        <v>9</v>
      </c>
      <c r="F48" t="s">
        <v>17</v>
      </c>
      <c r="G48" s="7">
        <v>92</v>
      </c>
    </row>
    <row r="49" spans="1:7">
      <c r="A49" s="5" t="s">
        <v>5</v>
      </c>
      <c r="E49" s="5" t="s">
        <v>5</v>
      </c>
      <c r="F49" t="s">
        <v>14</v>
      </c>
      <c r="G49" s="7">
        <v>28</v>
      </c>
    </row>
    <row r="50" spans="1:7">
      <c r="A50" s="5" t="s">
        <v>20</v>
      </c>
      <c r="E50" s="5" t="s">
        <v>5</v>
      </c>
      <c r="F50" t="s">
        <v>10</v>
      </c>
      <c r="G50" s="7">
        <v>48</v>
      </c>
    </row>
    <row r="51" spans="1:7">
      <c r="A51" s="5" t="s">
        <v>13</v>
      </c>
      <c r="E51" s="5" t="s">
        <v>5</v>
      </c>
      <c r="F51" t="s">
        <v>25</v>
      </c>
      <c r="G51" s="7">
        <v>16</v>
      </c>
    </row>
    <row r="52" spans="1:7">
      <c r="A52" s="5" t="s">
        <v>13</v>
      </c>
      <c r="E52" s="5" t="s">
        <v>5</v>
      </c>
      <c r="F52" t="s">
        <v>7</v>
      </c>
      <c r="G52" s="7">
        <v>18</v>
      </c>
    </row>
    <row r="53" spans="1:7">
      <c r="A53" s="5" t="s">
        <v>5</v>
      </c>
      <c r="E53" s="5" t="s">
        <v>5</v>
      </c>
      <c r="F53" t="s">
        <v>17</v>
      </c>
      <c r="G53" s="7">
        <v>54</v>
      </c>
    </row>
    <row r="54" spans="1:7">
      <c r="A54" s="5" t="s">
        <v>26</v>
      </c>
      <c r="E54" s="5" t="s">
        <v>20</v>
      </c>
      <c r="F54" t="s">
        <v>14</v>
      </c>
      <c r="G54" s="7">
        <v>33</v>
      </c>
    </row>
    <row r="55" spans="1:7">
      <c r="A55" s="5" t="s">
        <v>24</v>
      </c>
      <c r="E55" s="5" t="s">
        <v>20</v>
      </c>
      <c r="F55" t="s">
        <v>10</v>
      </c>
      <c r="G55" s="7">
        <v>3</v>
      </c>
    </row>
    <row r="56" spans="1:7">
      <c r="A56" s="5" t="s">
        <v>5</v>
      </c>
      <c r="E56" s="5" t="s">
        <v>20</v>
      </c>
      <c r="F56" t="s">
        <v>25</v>
      </c>
      <c r="G56" s="7">
        <v>84</v>
      </c>
    </row>
    <row r="57" spans="1:7">
      <c r="A57" s="5" t="s">
        <v>9</v>
      </c>
      <c r="E57" s="5" t="s">
        <v>20</v>
      </c>
      <c r="F57" t="s">
        <v>7</v>
      </c>
      <c r="G57" s="7">
        <v>60</v>
      </c>
    </row>
    <row r="58" spans="1:7">
      <c r="A58" s="5" t="s">
        <v>8</v>
      </c>
      <c r="E58" s="5" t="s">
        <v>20</v>
      </c>
      <c r="F58" t="s">
        <v>17</v>
      </c>
      <c r="G58" s="7">
        <v>2</v>
      </c>
    </row>
    <row r="59" spans="1:7">
      <c r="A59" s="5" t="s">
        <v>9</v>
      </c>
      <c r="E59" s="5" t="s">
        <v>24</v>
      </c>
      <c r="F59" t="s">
        <v>14</v>
      </c>
      <c r="G59" s="7">
        <v>83</v>
      </c>
    </row>
    <row r="60" spans="1:7">
      <c r="A60" s="5" t="s">
        <v>6</v>
      </c>
      <c r="E60" s="5" t="s">
        <v>24</v>
      </c>
      <c r="F60" t="s">
        <v>10</v>
      </c>
      <c r="G60" s="7">
        <v>85</v>
      </c>
    </row>
    <row r="61" spans="1:7">
      <c r="A61" s="5" t="s">
        <v>23</v>
      </c>
      <c r="E61" s="5" t="s">
        <v>24</v>
      </c>
      <c r="F61" t="s">
        <v>25</v>
      </c>
      <c r="G61" s="7">
        <v>2</v>
      </c>
    </row>
    <row r="62" spans="1:7">
      <c r="A62" s="5" t="s">
        <v>20</v>
      </c>
      <c r="E62" s="5" t="s">
        <v>24</v>
      </c>
      <c r="F62" t="s">
        <v>7</v>
      </c>
      <c r="G62" s="7">
        <v>72</v>
      </c>
    </row>
    <row r="63" spans="1:7">
      <c r="A63" s="5" t="s">
        <v>15</v>
      </c>
      <c r="E63" s="5" t="s">
        <v>24</v>
      </c>
      <c r="F63" t="s">
        <v>17</v>
      </c>
      <c r="G63" s="7">
        <v>69</v>
      </c>
    </row>
    <row r="64" spans="1:7">
      <c r="A64" s="5" t="s">
        <v>5</v>
      </c>
      <c r="E64" s="5" t="s">
        <v>21</v>
      </c>
      <c r="F64" t="s">
        <v>14</v>
      </c>
      <c r="G64" s="7">
        <v>28</v>
      </c>
    </row>
    <row r="65" spans="1:7">
      <c r="A65" s="5" t="s">
        <v>5</v>
      </c>
      <c r="E65" s="5" t="s">
        <v>21</v>
      </c>
      <c r="F65" t="s">
        <v>10</v>
      </c>
      <c r="G65" s="7">
        <v>15</v>
      </c>
    </row>
    <row r="66" spans="1:7">
      <c r="A66" s="5" t="s">
        <v>27</v>
      </c>
      <c r="E66" s="5" t="s">
        <v>21</v>
      </c>
      <c r="F66" t="s">
        <v>25</v>
      </c>
      <c r="G66" s="7">
        <v>6</v>
      </c>
    </row>
    <row r="67" spans="1:7">
      <c r="A67" s="5" t="s">
        <v>27</v>
      </c>
      <c r="E67" s="5" t="s">
        <v>21</v>
      </c>
      <c r="F67" t="s">
        <v>7</v>
      </c>
      <c r="G67" s="7">
        <v>53</v>
      </c>
    </row>
    <row r="68" spans="1:7">
      <c r="A68" s="5" t="s">
        <v>24</v>
      </c>
      <c r="E68" s="5" t="s">
        <v>21</v>
      </c>
      <c r="F68" t="s">
        <v>17</v>
      </c>
      <c r="G68" s="7">
        <v>91</v>
      </c>
    </row>
    <row r="69" spans="1:7">
      <c r="A69" s="5" t="s">
        <v>24</v>
      </c>
      <c r="E69" s="5" t="s">
        <v>23</v>
      </c>
      <c r="F69" t="s">
        <v>14</v>
      </c>
      <c r="G69" s="7">
        <v>25</v>
      </c>
    </row>
    <row r="70" spans="1:7">
      <c r="A70" s="5" t="s">
        <v>18</v>
      </c>
      <c r="E70" s="5" t="s">
        <v>23</v>
      </c>
      <c r="F70" t="s">
        <v>10</v>
      </c>
      <c r="G70" s="7">
        <v>60</v>
      </c>
    </row>
    <row r="71" spans="1:7">
      <c r="A71" s="5" t="s">
        <v>23</v>
      </c>
      <c r="E71" s="5" t="s">
        <v>23</v>
      </c>
      <c r="F71" t="s">
        <v>25</v>
      </c>
      <c r="G71" s="7">
        <v>32</v>
      </c>
    </row>
    <row r="72" spans="1:7">
      <c r="A72" s="5" t="s">
        <v>13</v>
      </c>
      <c r="E72" s="5" t="s">
        <v>23</v>
      </c>
      <c r="F72" t="s">
        <v>7</v>
      </c>
      <c r="G72" s="7">
        <v>33</v>
      </c>
    </row>
    <row r="73" spans="1:7">
      <c r="A73" s="5" t="s">
        <v>16</v>
      </c>
      <c r="E73" s="5" t="s">
        <v>23</v>
      </c>
      <c r="F73" t="s">
        <v>17</v>
      </c>
      <c r="G73" s="7">
        <v>62</v>
      </c>
    </row>
    <row r="74" spans="1:7">
      <c r="A74" s="5" t="s">
        <v>27</v>
      </c>
      <c r="E74" s="5" t="s">
        <v>27</v>
      </c>
      <c r="F74" t="s">
        <v>14</v>
      </c>
      <c r="G74" s="7">
        <v>37</v>
      </c>
    </row>
    <row r="75" spans="1:7">
      <c r="A75" s="5" t="s">
        <v>8</v>
      </c>
      <c r="E75" s="5" t="s">
        <v>27</v>
      </c>
      <c r="F75" t="s">
        <v>10</v>
      </c>
      <c r="G75" s="7">
        <v>57</v>
      </c>
    </row>
    <row r="76" spans="1:7">
      <c r="A76" s="5" t="s">
        <v>6</v>
      </c>
      <c r="E76" s="5" t="s">
        <v>27</v>
      </c>
      <c r="F76" t="s">
        <v>25</v>
      </c>
      <c r="G76" s="7">
        <v>8</v>
      </c>
    </row>
    <row r="77" spans="1:7">
      <c r="A77" s="5" t="s">
        <v>23</v>
      </c>
      <c r="E77" s="5" t="s">
        <v>27</v>
      </c>
      <c r="F77" t="s">
        <v>7</v>
      </c>
      <c r="G77" s="7">
        <v>46</v>
      </c>
    </row>
    <row r="78" spans="1:7">
      <c r="A78" s="5" t="s">
        <v>21</v>
      </c>
      <c r="E78" s="5" t="s">
        <v>27</v>
      </c>
      <c r="F78" t="s">
        <v>17</v>
      </c>
      <c r="G78" s="7">
        <v>17</v>
      </c>
    </row>
    <row r="79" spans="1:7">
      <c r="A79" s="5" t="s">
        <v>15</v>
      </c>
      <c r="E79" s="5"/>
    </row>
    <row r="80" spans="1:7">
      <c r="A80" s="5" t="s">
        <v>5</v>
      </c>
      <c r="E80" s="5"/>
    </row>
    <row r="81" spans="1:5">
      <c r="A81" s="5" t="s">
        <v>26</v>
      </c>
      <c r="E81" s="5"/>
    </row>
    <row r="82" spans="1:5">
      <c r="A82" s="5" t="s">
        <v>23</v>
      </c>
      <c r="E82" s="5"/>
    </row>
    <row r="83" spans="1:5">
      <c r="A83" s="5" t="s">
        <v>26</v>
      </c>
      <c r="E83" s="5"/>
    </row>
    <row r="84" spans="1:5">
      <c r="A84" s="5" t="s">
        <v>23</v>
      </c>
      <c r="E84" s="5"/>
    </row>
    <row r="85" spans="1:5">
      <c r="A85" s="5" t="s">
        <v>26</v>
      </c>
    </row>
    <row r="86" spans="1:5">
      <c r="A86" s="5" t="s">
        <v>9</v>
      </c>
    </row>
    <row r="87" spans="1:5">
      <c r="A87" s="5" t="s">
        <v>18</v>
      </c>
    </row>
    <row r="88" spans="1:5">
      <c r="A88" s="5" t="s">
        <v>27</v>
      </c>
    </row>
    <row r="89" spans="1:5">
      <c r="A89" s="5" t="s">
        <v>12</v>
      </c>
    </row>
    <row r="90" spans="1:5">
      <c r="A90" s="5" t="s">
        <v>5</v>
      </c>
    </row>
    <row r="91" spans="1:5">
      <c r="A91" s="5" t="s">
        <v>23</v>
      </c>
    </row>
    <row r="92" spans="1:5">
      <c r="A92" s="5" t="s">
        <v>20</v>
      </c>
    </row>
    <row r="93" spans="1:5">
      <c r="A93" s="5" t="s">
        <v>6</v>
      </c>
    </row>
    <row r="94" spans="1:5">
      <c r="A94" s="5" t="s">
        <v>21</v>
      </c>
    </row>
    <row r="95" spans="1:5">
      <c r="A95" s="5" t="s">
        <v>20</v>
      </c>
    </row>
    <row r="96" spans="1:5">
      <c r="A96" s="5" t="s">
        <v>6</v>
      </c>
    </row>
    <row r="97" spans="1:1">
      <c r="A97" s="5" t="s">
        <v>18</v>
      </c>
    </row>
    <row r="98" spans="1:1">
      <c r="A98" s="5" t="s">
        <v>24</v>
      </c>
    </row>
    <row r="99" spans="1:1">
      <c r="A99" s="5" t="s">
        <v>5</v>
      </c>
    </row>
    <row r="100" spans="1:1">
      <c r="A100" s="5" t="s">
        <v>12</v>
      </c>
    </row>
    <row r="101" spans="1:1">
      <c r="A101" s="5" t="s">
        <v>12</v>
      </c>
    </row>
    <row r="102" spans="1:1">
      <c r="A102" s="5" t="s">
        <v>5</v>
      </c>
    </row>
    <row r="103" spans="1:1">
      <c r="A103" s="5" t="s">
        <v>23</v>
      </c>
    </row>
    <row r="104" spans="1:1">
      <c r="A104" s="5" t="s">
        <v>5</v>
      </c>
    </row>
    <row r="105" spans="1:1">
      <c r="A105" s="5" t="s">
        <v>15</v>
      </c>
    </row>
    <row r="106" spans="1:1">
      <c r="A106" s="5" t="s">
        <v>12</v>
      </c>
    </row>
    <row r="107" spans="1:1">
      <c r="A107" s="5" t="s">
        <v>6</v>
      </c>
    </row>
    <row r="108" spans="1:1">
      <c r="A108" s="5" t="s">
        <v>27</v>
      </c>
    </row>
    <row r="109" spans="1:1">
      <c r="A109" s="5" t="s">
        <v>15</v>
      </c>
    </row>
    <row r="110" spans="1:1">
      <c r="A110" s="5" t="s">
        <v>5</v>
      </c>
    </row>
    <row r="111" spans="1:1">
      <c r="A111" s="5" t="s">
        <v>23</v>
      </c>
    </row>
    <row r="112" spans="1:1">
      <c r="A112" s="5" t="s">
        <v>16</v>
      </c>
    </row>
    <row r="113" spans="1:1">
      <c r="A113" s="5" t="s">
        <v>5</v>
      </c>
    </row>
    <row r="114" spans="1:1">
      <c r="A114" s="5" t="s">
        <v>18</v>
      </c>
    </row>
    <row r="115" spans="1:1">
      <c r="A115" s="5" t="s">
        <v>18</v>
      </c>
    </row>
    <row r="116" spans="1:1">
      <c r="A116" s="5" t="s">
        <v>6</v>
      </c>
    </row>
    <row r="117" spans="1:1">
      <c r="A117" s="5" t="s">
        <v>6</v>
      </c>
    </row>
    <row r="118" spans="1:1">
      <c r="A118" s="5" t="s">
        <v>6</v>
      </c>
    </row>
    <row r="119" spans="1:1">
      <c r="A119" s="5" t="s">
        <v>21</v>
      </c>
    </row>
    <row r="120" spans="1:1">
      <c r="A120" s="5" t="s">
        <v>20</v>
      </c>
    </row>
    <row r="121" spans="1:1">
      <c r="A121" s="5" t="s">
        <v>15</v>
      </c>
    </row>
    <row r="122" spans="1:1">
      <c r="A122" s="5" t="s">
        <v>5</v>
      </c>
    </row>
    <row r="123" spans="1:1">
      <c r="A123" s="5" t="s">
        <v>8</v>
      </c>
    </row>
    <row r="124" spans="1:1">
      <c r="A124" s="5" t="s">
        <v>16</v>
      </c>
    </row>
    <row r="125" spans="1:1">
      <c r="A125" s="5" t="s">
        <v>23</v>
      </c>
    </row>
    <row r="126" spans="1:1">
      <c r="A126" s="5" t="s">
        <v>27</v>
      </c>
    </row>
    <row r="127" spans="1:1">
      <c r="A127" s="5" t="s">
        <v>21</v>
      </c>
    </row>
    <row r="128" spans="1:1">
      <c r="A128" s="5" t="s">
        <v>21</v>
      </c>
    </row>
    <row r="129" spans="1:1">
      <c r="A129" s="5" t="s">
        <v>15</v>
      </c>
    </row>
    <row r="130" spans="1:1">
      <c r="A130" s="5" t="s">
        <v>5</v>
      </c>
    </row>
    <row r="131" spans="1:1">
      <c r="A131" s="5" t="s">
        <v>6</v>
      </c>
    </row>
    <row r="132" spans="1:1">
      <c r="A132" s="5" t="s">
        <v>5</v>
      </c>
    </row>
    <row r="133" spans="1:1">
      <c r="A133" s="5" t="s">
        <v>15</v>
      </c>
    </row>
    <row r="134" spans="1:1">
      <c r="A134" s="5" t="s">
        <v>5</v>
      </c>
    </row>
    <row r="135" spans="1:1">
      <c r="A135" s="5" t="s">
        <v>5</v>
      </c>
    </row>
    <row r="136" spans="1:1">
      <c r="A136" s="5" t="s">
        <v>5</v>
      </c>
    </row>
    <row r="137" spans="1:1">
      <c r="A137" s="5" t="s">
        <v>27</v>
      </c>
    </row>
    <row r="138" spans="1:1">
      <c r="A138" s="5" t="s">
        <v>27</v>
      </c>
    </row>
    <row r="139" spans="1:1">
      <c r="A139" s="5" t="s">
        <v>5</v>
      </c>
    </row>
    <row r="140" spans="1:1">
      <c r="A140" s="5" t="s">
        <v>6</v>
      </c>
    </row>
    <row r="141" spans="1:1">
      <c r="A141" s="5" t="s">
        <v>13</v>
      </c>
    </row>
    <row r="142" spans="1:1">
      <c r="A142" s="5" t="s">
        <v>9</v>
      </c>
    </row>
    <row r="143" spans="1:1">
      <c r="A143" s="5" t="s">
        <v>12</v>
      </c>
    </row>
    <row r="144" spans="1:1">
      <c r="A144" s="5" t="s">
        <v>5</v>
      </c>
    </row>
    <row r="145" spans="1:1">
      <c r="A145" s="5" t="s">
        <v>6</v>
      </c>
    </row>
    <row r="146" spans="1:1">
      <c r="A146" s="5" t="s">
        <v>24</v>
      </c>
    </row>
    <row r="147" spans="1:1">
      <c r="A147" s="5" t="s">
        <v>27</v>
      </c>
    </row>
    <row r="148" spans="1:1">
      <c r="A148" s="5" t="s">
        <v>5</v>
      </c>
    </row>
    <row r="149" spans="1:1">
      <c r="A149" s="5" t="s">
        <v>27</v>
      </c>
    </row>
    <row r="150" spans="1:1">
      <c r="A150" s="5" t="s">
        <v>13</v>
      </c>
    </row>
    <row r="151" spans="1:1">
      <c r="A151" s="5" t="s">
        <v>12</v>
      </c>
    </row>
    <row r="152" spans="1:1">
      <c r="A152" s="5" t="s">
        <v>5</v>
      </c>
    </row>
    <row r="153" spans="1:1">
      <c r="A153" s="5" t="s">
        <v>13</v>
      </c>
    </row>
    <row r="154" spans="1:1">
      <c r="A154" s="5" t="s">
        <v>24</v>
      </c>
    </row>
    <row r="155" spans="1:1">
      <c r="A155" s="5" t="s">
        <v>6</v>
      </c>
    </row>
    <row r="156" spans="1:1">
      <c r="A156" s="5" t="s">
        <v>23</v>
      </c>
    </row>
    <row r="157" spans="1:1">
      <c r="A157" s="5" t="s">
        <v>5</v>
      </c>
    </row>
    <row r="158" spans="1:1">
      <c r="A158" s="5" t="s">
        <v>6</v>
      </c>
    </row>
    <row r="159" spans="1:1">
      <c r="A159" s="5" t="s">
        <v>23</v>
      </c>
    </row>
    <row r="160" spans="1:1">
      <c r="A160" s="5" t="s">
        <v>23</v>
      </c>
    </row>
    <row r="161" spans="1:1">
      <c r="A161" s="5" t="s">
        <v>18</v>
      </c>
    </row>
    <row r="162" spans="1:1">
      <c r="A162" s="5" t="s">
        <v>27</v>
      </c>
    </row>
    <row r="163" spans="1:1">
      <c r="A163" s="5" t="s">
        <v>5</v>
      </c>
    </row>
    <row r="164" spans="1:1">
      <c r="A164" s="5" t="s">
        <v>20</v>
      </c>
    </row>
    <row r="165" spans="1:1">
      <c r="A165" s="5" t="s">
        <v>16</v>
      </c>
    </row>
    <row r="166" spans="1:1">
      <c r="A166" s="5" t="s">
        <v>5</v>
      </c>
    </row>
    <row r="167" spans="1:1">
      <c r="A167" s="5" t="s">
        <v>24</v>
      </c>
    </row>
    <row r="168" spans="1:1">
      <c r="A168" s="5" t="s">
        <v>24</v>
      </c>
    </row>
    <row r="169" spans="1:1">
      <c r="A169" s="5" t="s">
        <v>5</v>
      </c>
    </row>
    <row r="170" spans="1:1">
      <c r="A170" s="5" t="s">
        <v>23</v>
      </c>
    </row>
    <row r="171" spans="1:1">
      <c r="A171" s="5" t="s">
        <v>15</v>
      </c>
    </row>
    <row r="172" spans="1:1">
      <c r="A172" s="5" t="s">
        <v>24</v>
      </c>
    </row>
    <row r="173" spans="1:1">
      <c r="A173" s="5" t="s">
        <v>23</v>
      </c>
    </row>
    <row r="174" spans="1:1">
      <c r="A174" s="5" t="s">
        <v>5</v>
      </c>
    </row>
    <row r="175" spans="1:1">
      <c r="A175" s="5" t="s">
        <v>21</v>
      </c>
    </row>
    <row r="176" spans="1:1">
      <c r="A176" s="5" t="s">
        <v>5</v>
      </c>
    </row>
    <row r="177" spans="1:1">
      <c r="A177" s="5" t="s">
        <v>5</v>
      </c>
    </row>
    <row r="178" spans="1:1">
      <c r="A178" s="5" t="s">
        <v>8</v>
      </c>
    </row>
    <row r="179" spans="1:1">
      <c r="A179" s="5" t="s">
        <v>13</v>
      </c>
    </row>
    <row r="180" spans="1:1">
      <c r="A180" s="5" t="s">
        <v>21</v>
      </c>
    </row>
    <row r="181" spans="1:1">
      <c r="A181" s="5" t="s">
        <v>6</v>
      </c>
    </row>
    <row r="182" spans="1:1">
      <c r="A182" s="5" t="s">
        <v>27</v>
      </c>
    </row>
    <row r="183" spans="1:1">
      <c r="A183" s="5" t="s">
        <v>24</v>
      </c>
    </row>
    <row r="184" spans="1:1">
      <c r="A184" s="5" t="s">
        <v>12</v>
      </c>
    </row>
    <row r="185" spans="1:1">
      <c r="A185" s="5" t="s">
        <v>5</v>
      </c>
    </row>
    <row r="186" spans="1:1">
      <c r="A186" s="5" t="s">
        <v>8</v>
      </c>
    </row>
    <row r="187" spans="1:1">
      <c r="A187" s="5" t="s">
        <v>15</v>
      </c>
    </row>
    <row r="188" spans="1:1">
      <c r="A188" s="5" t="s">
        <v>12</v>
      </c>
    </row>
    <row r="189" spans="1:1">
      <c r="A189" s="5" t="s">
        <v>20</v>
      </c>
    </row>
    <row r="190" spans="1:1">
      <c r="A190" s="8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</sheetData>
  <sortState ref="E4:G78">
    <sortCondition ref="E4:E78" customList="Katrina,Kareena,Deepika"/>
  </sortState>
  <dataValidations disablePrompts="1" count="1">
    <dataValidation type="list" allowBlank="1" showInputMessage="1" showErrorMessage="1" sqref="A190:A210">
      <formula1>FunctionalAreas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24"/>
  <sheetViews>
    <sheetView topLeftCell="A2" workbookViewId="0">
      <selection activeCell="A2" sqref="A2"/>
    </sheetView>
  </sheetViews>
  <sheetFormatPr defaultRowHeight="15"/>
  <cols>
    <col min="10" max="10" width="10.7109375" bestFit="1" customWidth="1"/>
  </cols>
  <sheetData>
    <row r="2" spans="1:19" ht="45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I2" s="10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O2" s="10" t="s">
        <v>31</v>
      </c>
      <c r="P2" s="10" t="s">
        <v>31</v>
      </c>
    </row>
    <row r="3" spans="1:19">
      <c r="A3" t="s">
        <v>33</v>
      </c>
      <c r="B3" t="s">
        <v>34</v>
      </c>
      <c r="C3" t="s">
        <v>35</v>
      </c>
      <c r="D3">
        <v>74479</v>
      </c>
      <c r="E3">
        <v>3404</v>
      </c>
      <c r="J3" t="s">
        <v>169</v>
      </c>
      <c r="K3" t="s">
        <v>168</v>
      </c>
      <c r="N3" t="s">
        <v>41</v>
      </c>
      <c r="O3" t="s">
        <v>37</v>
      </c>
      <c r="P3" t="s">
        <v>167</v>
      </c>
    </row>
    <row r="4" spans="1:19">
      <c r="A4" t="s">
        <v>39</v>
      </c>
      <c r="B4" t="s">
        <v>40</v>
      </c>
      <c r="C4" t="s">
        <v>36</v>
      </c>
      <c r="D4">
        <v>25422</v>
      </c>
      <c r="E4">
        <v>3184</v>
      </c>
      <c r="N4" t="s">
        <v>38</v>
      </c>
    </row>
    <row r="5" spans="1:19" ht="45">
      <c r="A5" t="s">
        <v>42</v>
      </c>
      <c r="B5" t="s">
        <v>34</v>
      </c>
      <c r="C5" t="s">
        <v>43</v>
      </c>
      <c r="D5">
        <v>61811</v>
      </c>
      <c r="E5">
        <v>360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32</v>
      </c>
      <c r="O5" s="10" t="s">
        <v>28</v>
      </c>
      <c r="P5" s="10" t="s">
        <v>29</v>
      </c>
      <c r="Q5" s="10" t="s">
        <v>30</v>
      </c>
      <c r="R5" s="10" t="s">
        <v>31</v>
      </c>
      <c r="S5" s="10" t="s">
        <v>32</v>
      </c>
    </row>
    <row r="6" spans="1:19">
      <c r="A6" t="s">
        <v>44</v>
      </c>
      <c r="B6" t="s">
        <v>34</v>
      </c>
      <c r="C6" t="s">
        <v>45</v>
      </c>
      <c r="D6">
        <v>88681</v>
      </c>
      <c r="E6">
        <v>3502</v>
      </c>
      <c r="I6" t="s">
        <v>69</v>
      </c>
      <c r="J6" t="s">
        <v>70</v>
      </c>
      <c r="K6" t="s">
        <v>43</v>
      </c>
      <c r="L6">
        <v>59794</v>
      </c>
      <c r="M6">
        <v>3894</v>
      </c>
      <c r="O6" t="s">
        <v>33</v>
      </c>
      <c r="P6" t="s">
        <v>34</v>
      </c>
      <c r="Q6" t="s">
        <v>35</v>
      </c>
      <c r="R6">
        <v>74479</v>
      </c>
      <c r="S6">
        <v>3404</v>
      </c>
    </row>
    <row r="7" spans="1:19">
      <c r="A7" t="s">
        <v>46</v>
      </c>
      <c r="B7" t="s">
        <v>47</v>
      </c>
      <c r="C7" t="s">
        <v>35</v>
      </c>
      <c r="D7">
        <v>86787</v>
      </c>
      <c r="E7">
        <v>2011</v>
      </c>
      <c r="O7" t="s">
        <v>42</v>
      </c>
      <c r="P7" t="s">
        <v>34</v>
      </c>
      <c r="Q7" t="s">
        <v>43</v>
      </c>
      <c r="R7">
        <v>61811</v>
      </c>
      <c r="S7">
        <v>360</v>
      </c>
    </row>
    <row r="8" spans="1:19">
      <c r="A8" t="s">
        <v>49</v>
      </c>
      <c r="B8" t="s">
        <v>50</v>
      </c>
      <c r="C8" t="s">
        <v>36</v>
      </c>
      <c r="D8">
        <v>27642</v>
      </c>
      <c r="E8">
        <v>4029</v>
      </c>
      <c r="O8" t="s">
        <v>53</v>
      </c>
      <c r="P8" t="s">
        <v>48</v>
      </c>
      <c r="Q8" t="s">
        <v>36</v>
      </c>
      <c r="R8">
        <v>67887</v>
      </c>
      <c r="S8">
        <v>928</v>
      </c>
    </row>
    <row r="9" spans="1:19">
      <c r="A9" t="s">
        <v>51</v>
      </c>
      <c r="B9" t="s">
        <v>52</v>
      </c>
      <c r="C9" t="s">
        <v>35</v>
      </c>
      <c r="D9">
        <v>99413</v>
      </c>
      <c r="E9">
        <v>2080</v>
      </c>
      <c r="O9" t="s">
        <v>69</v>
      </c>
      <c r="P9" t="s">
        <v>70</v>
      </c>
      <c r="Q9" t="s">
        <v>43</v>
      </c>
      <c r="R9">
        <v>59794</v>
      </c>
      <c r="S9">
        <v>3894</v>
      </c>
    </row>
    <row r="10" spans="1:19">
      <c r="A10" t="s">
        <v>53</v>
      </c>
      <c r="B10" t="s">
        <v>48</v>
      </c>
      <c r="C10" t="s">
        <v>36</v>
      </c>
      <c r="D10">
        <v>67887</v>
      </c>
      <c r="E10">
        <v>928</v>
      </c>
      <c r="O10" t="s">
        <v>71</v>
      </c>
      <c r="P10" t="s">
        <v>72</v>
      </c>
      <c r="Q10" t="s">
        <v>45</v>
      </c>
      <c r="R10">
        <v>69835</v>
      </c>
      <c r="S10">
        <v>2745</v>
      </c>
    </row>
    <row r="11" spans="1:19">
      <c r="A11" t="s">
        <v>54</v>
      </c>
      <c r="B11" t="s">
        <v>55</v>
      </c>
      <c r="C11" t="s">
        <v>43</v>
      </c>
      <c r="D11">
        <v>90081</v>
      </c>
      <c r="E11">
        <v>3627</v>
      </c>
    </row>
    <row r="12" spans="1:19">
      <c r="A12" t="s">
        <v>56</v>
      </c>
      <c r="B12" t="s">
        <v>57</v>
      </c>
      <c r="C12" t="s">
        <v>45</v>
      </c>
      <c r="D12">
        <v>92628</v>
      </c>
      <c r="E12">
        <v>1334</v>
      </c>
    </row>
    <row r="13" spans="1:19">
      <c r="A13" t="s">
        <v>58</v>
      </c>
      <c r="B13" t="s">
        <v>59</v>
      </c>
      <c r="C13" t="s">
        <v>35</v>
      </c>
      <c r="D13">
        <v>80983</v>
      </c>
      <c r="E13">
        <v>247</v>
      </c>
    </row>
    <row r="14" spans="1:19">
      <c r="A14" t="s">
        <v>60</v>
      </c>
      <c r="B14" t="s">
        <v>61</v>
      </c>
      <c r="C14" t="s">
        <v>36</v>
      </c>
      <c r="D14">
        <v>48634</v>
      </c>
      <c r="E14">
        <v>3717</v>
      </c>
    </row>
    <row r="15" spans="1:19">
      <c r="A15" t="s">
        <v>62</v>
      </c>
      <c r="B15" t="s">
        <v>63</v>
      </c>
      <c r="C15" t="s">
        <v>35</v>
      </c>
      <c r="D15">
        <v>48931</v>
      </c>
      <c r="E15">
        <v>4158</v>
      </c>
    </row>
    <row r="16" spans="1:19">
      <c r="A16" t="s">
        <v>64</v>
      </c>
      <c r="B16" t="s">
        <v>40</v>
      </c>
      <c r="C16" t="s">
        <v>36</v>
      </c>
      <c r="D16">
        <v>47321</v>
      </c>
      <c r="E16">
        <v>547</v>
      </c>
    </row>
    <row r="17" spans="1:5">
      <c r="A17" t="s">
        <v>65</v>
      </c>
      <c r="B17" t="s">
        <v>66</v>
      </c>
      <c r="C17" t="s">
        <v>43</v>
      </c>
      <c r="D17">
        <v>87071</v>
      </c>
      <c r="E17">
        <v>2435</v>
      </c>
    </row>
    <row r="18" spans="1:5">
      <c r="A18" t="s">
        <v>67</v>
      </c>
      <c r="B18" t="s">
        <v>34</v>
      </c>
      <c r="C18" t="s">
        <v>35</v>
      </c>
      <c r="D18">
        <v>23661</v>
      </c>
      <c r="E18">
        <v>3807</v>
      </c>
    </row>
    <row r="19" spans="1:5">
      <c r="A19" t="s">
        <v>68</v>
      </c>
      <c r="B19" t="s">
        <v>34</v>
      </c>
      <c r="C19" t="s">
        <v>36</v>
      </c>
      <c r="D19">
        <v>38821</v>
      </c>
      <c r="E19">
        <v>1619</v>
      </c>
    </row>
    <row r="20" spans="1:5">
      <c r="A20" t="s">
        <v>69</v>
      </c>
      <c r="B20" t="s">
        <v>70</v>
      </c>
      <c r="C20" t="s">
        <v>43</v>
      </c>
      <c r="D20">
        <v>59794</v>
      </c>
      <c r="E20">
        <v>3894</v>
      </c>
    </row>
    <row r="21" spans="1:5">
      <c r="A21" t="s">
        <v>71</v>
      </c>
      <c r="B21" t="s">
        <v>72</v>
      </c>
      <c r="C21" t="s">
        <v>45</v>
      </c>
      <c r="D21">
        <v>69835</v>
      </c>
      <c r="E21">
        <v>2745</v>
      </c>
    </row>
    <row r="23" spans="1:5">
      <c r="A23" s="11"/>
    </row>
    <row r="24" spans="1:5">
      <c r="A2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6" sqref="B16"/>
    </sheetView>
  </sheetViews>
  <sheetFormatPr defaultRowHeight="15"/>
  <cols>
    <col min="1" max="1" width="15.140625" bestFit="1" customWidth="1"/>
    <col min="4" max="4" width="17.42578125" customWidth="1"/>
  </cols>
  <sheetData>
    <row r="1" spans="1:6">
      <c r="A1" s="3" t="s">
        <v>170</v>
      </c>
    </row>
    <row r="3" spans="1:6">
      <c r="A3" s="12" t="s">
        <v>73</v>
      </c>
      <c r="B3" s="13">
        <v>500</v>
      </c>
    </row>
    <row r="4" spans="1:6">
      <c r="A4" s="14" t="s">
        <v>74</v>
      </c>
      <c r="B4" s="13">
        <v>200</v>
      </c>
      <c r="E4" s="15"/>
    </row>
    <row r="5" spans="1:6">
      <c r="A5" s="12" t="s">
        <v>75</v>
      </c>
      <c r="B5" s="16">
        <f>B3-B4</f>
        <v>300</v>
      </c>
      <c r="E5" s="17"/>
    </row>
    <row r="6" spans="1:6">
      <c r="A6" s="14" t="s">
        <v>76</v>
      </c>
      <c r="B6" s="13">
        <v>40</v>
      </c>
      <c r="E6" s="15"/>
    </row>
    <row r="7" spans="1:6">
      <c r="A7" s="14" t="s">
        <v>77</v>
      </c>
      <c r="B7" s="13">
        <v>9.9999999999999716</v>
      </c>
      <c r="E7" s="15"/>
    </row>
    <row r="8" spans="1:6">
      <c r="A8" s="12" t="s">
        <v>78</v>
      </c>
      <c r="B8" s="16">
        <f>B5-B6-B7</f>
        <v>250.00000000000003</v>
      </c>
      <c r="E8" s="15"/>
    </row>
    <row r="9" spans="1:6">
      <c r="A9" s="14" t="s">
        <v>79</v>
      </c>
      <c r="B9" s="13">
        <f>B8*0.4</f>
        <v>100.00000000000001</v>
      </c>
    </row>
    <row r="10" spans="1:6">
      <c r="A10" s="12" t="s">
        <v>80</v>
      </c>
      <c r="B10" s="16">
        <f>B8-B9</f>
        <v>150</v>
      </c>
    </row>
    <row r="11" spans="1:6">
      <c r="A11" s="12" t="s">
        <v>81</v>
      </c>
      <c r="B11" s="18">
        <f>B10/B3</f>
        <v>0.3</v>
      </c>
    </row>
    <row r="13" spans="1:6">
      <c r="A13" s="40" t="s">
        <v>82</v>
      </c>
      <c r="B13" s="40"/>
      <c r="C13" s="40"/>
      <c r="D13" s="40"/>
      <c r="E13" s="40"/>
      <c r="F13" s="40"/>
    </row>
    <row r="14" spans="1:6">
      <c r="B14" s="37">
        <v>10</v>
      </c>
    </row>
  </sheetData>
  <mergeCells count="1">
    <mergeCell ref="A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C22" sqref="C22"/>
    </sheetView>
  </sheetViews>
  <sheetFormatPr defaultRowHeight="15"/>
  <cols>
    <col min="1" max="1" width="19.85546875" customWidth="1"/>
    <col min="2" max="2" width="15" bestFit="1" customWidth="1"/>
    <col min="3" max="3" width="12" bestFit="1" customWidth="1"/>
    <col min="4" max="4" width="11.85546875" customWidth="1"/>
    <col min="5" max="5" width="11" bestFit="1" customWidth="1"/>
    <col min="6" max="6" width="11.5703125" bestFit="1" customWidth="1"/>
  </cols>
  <sheetData>
    <row r="1" spans="1:6">
      <c r="A1" s="19" t="s">
        <v>83</v>
      </c>
      <c r="B1" s="13"/>
    </row>
    <row r="2" spans="1:6">
      <c r="A2" s="19" t="s">
        <v>84</v>
      </c>
      <c r="B2" s="16"/>
    </row>
    <row r="3" spans="1:6">
      <c r="A3" s="19"/>
      <c r="B3" s="18"/>
    </row>
    <row r="4" spans="1:6">
      <c r="A4" t="s">
        <v>85</v>
      </c>
      <c r="B4" s="20">
        <v>9.6248482421875003E-2</v>
      </c>
      <c r="C4" t="s">
        <v>86</v>
      </c>
      <c r="D4" s="15">
        <v>0.15</v>
      </c>
      <c r="E4" t="s">
        <v>87</v>
      </c>
      <c r="F4" s="15">
        <v>0.09</v>
      </c>
    </row>
    <row r="5" spans="1:6">
      <c r="A5" t="s">
        <v>88</v>
      </c>
      <c r="B5">
        <f ca="1">IF(B4&gt;=13%,RANDBETWEEN(13,15),IF(B4&gt;=10%,RANDBETWEEN(10,13),RANDBETWEEN(8,10)))</f>
        <v>8</v>
      </c>
    </row>
    <row r="6" spans="1:6">
      <c r="A6" t="s">
        <v>89</v>
      </c>
      <c r="B6">
        <f ca="1">IF(B5&gt;=13%,RANDBETWEEN(6,7),IF(B5&gt;=10%,RANDBETWEEN(7,13),RANDBETWEEN(13,20)))</f>
        <v>6</v>
      </c>
    </row>
    <row r="7" spans="1:6">
      <c r="A7" t="s">
        <v>90</v>
      </c>
      <c r="B7" s="20">
        <f>B4-2%</f>
        <v>7.6248482421875E-2</v>
      </c>
    </row>
    <row r="8" spans="1:6">
      <c r="A8" t="s">
        <v>91</v>
      </c>
      <c r="B8" s="20">
        <f>B4+3.5%</f>
        <v>0.13124848242187501</v>
      </c>
    </row>
    <row r="9" spans="1:6" ht="15.75" thickBot="1"/>
    <row r="10" spans="1:6" ht="15.75" thickBot="1">
      <c r="A10" t="s">
        <v>92</v>
      </c>
      <c r="B10" s="21">
        <f ca="1">((B8*B6)-(B5*B7))*10^3</f>
        <v>177.50303515624998</v>
      </c>
    </row>
    <row r="12" spans="1:6">
      <c r="A12" s="22" t="s">
        <v>93</v>
      </c>
    </row>
    <row r="13" spans="1:6">
      <c r="A13" s="22" t="s">
        <v>94</v>
      </c>
    </row>
    <row r="15" spans="1:6">
      <c r="A15" s="22"/>
      <c r="B15" s="22" t="s">
        <v>95</v>
      </c>
      <c r="C15" s="22" t="s">
        <v>96</v>
      </c>
      <c r="D15" s="22" t="s">
        <v>97</v>
      </c>
    </row>
    <row r="16" spans="1:6">
      <c r="A16" t="s">
        <v>98</v>
      </c>
      <c r="B16">
        <v>100</v>
      </c>
      <c r="C16">
        <v>300</v>
      </c>
      <c r="D16">
        <v>50</v>
      </c>
    </row>
    <row r="18" spans="1:4">
      <c r="A18" t="s">
        <v>99</v>
      </c>
      <c r="B18">
        <v>300</v>
      </c>
      <c r="C18">
        <v>1200</v>
      </c>
      <c r="D18">
        <v>120</v>
      </c>
    </row>
    <row r="19" spans="1:4">
      <c r="A19" t="s">
        <v>100</v>
      </c>
      <c r="B19">
        <v>0.5</v>
      </c>
      <c r="C19">
        <v>1</v>
      </c>
      <c r="D19">
        <v>0.5</v>
      </c>
    </row>
    <row r="21" spans="1:4">
      <c r="B21" t="s">
        <v>101</v>
      </c>
      <c r="C21" t="s">
        <v>102</v>
      </c>
    </row>
    <row r="22" spans="1:4">
      <c r="A22" t="s">
        <v>103</v>
      </c>
      <c r="B22">
        <f>SUMPRODUCT(B18:D18,B27:D27)</f>
        <v>93000.000000000015</v>
      </c>
      <c r="C22">
        <f>SUMPRODUCT(B19:D19,B27:D27)</f>
        <v>101</v>
      </c>
    </row>
    <row r="23" spans="1:4">
      <c r="A23" t="s">
        <v>104</v>
      </c>
      <c r="B23">
        <v>93000</v>
      </c>
      <c r="C23">
        <v>101</v>
      </c>
    </row>
    <row r="27" spans="1:4">
      <c r="A27" t="s">
        <v>105</v>
      </c>
      <c r="B27" s="6">
        <v>93.999999999999943</v>
      </c>
      <c r="C27" s="6">
        <v>54.000000000000021</v>
      </c>
      <c r="D27" s="38">
        <v>1.7763568394002505E-15</v>
      </c>
    </row>
    <row r="28" spans="1:4" ht="15.75" thickBot="1"/>
    <row r="29" spans="1:4" ht="15.75" thickBot="1">
      <c r="A29" t="s">
        <v>106</v>
      </c>
      <c r="B29" s="21">
        <f>SUMPRODUCT(B16:D16,B27:D27)</f>
        <v>25600</v>
      </c>
    </row>
    <row r="32" spans="1:4">
      <c r="A32" s="23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G26" sqref="G26"/>
    </sheetView>
  </sheetViews>
  <sheetFormatPr defaultRowHeight="15"/>
  <cols>
    <col min="1" max="1" width="30.5703125" bestFit="1" customWidth="1"/>
    <col min="2" max="2" width="11.5703125" bestFit="1" customWidth="1"/>
    <col min="3" max="4" width="10.85546875" bestFit="1" customWidth="1"/>
    <col min="5" max="10" width="11.5703125" bestFit="1" customWidth="1"/>
  </cols>
  <sheetData>
    <row r="1" spans="1:10">
      <c r="A1" s="22" t="s">
        <v>171</v>
      </c>
    </row>
    <row r="2" spans="1:10">
      <c r="A2" s="22"/>
    </row>
    <row r="3" spans="1:10">
      <c r="A3" t="s">
        <v>108</v>
      </c>
      <c r="B3">
        <v>12</v>
      </c>
    </row>
    <row r="4" spans="1:10">
      <c r="A4" t="s">
        <v>109</v>
      </c>
      <c r="B4">
        <v>15</v>
      </c>
    </row>
    <row r="5" spans="1:10">
      <c r="A5" t="s">
        <v>110</v>
      </c>
      <c r="B5">
        <f>B3*B4</f>
        <v>180</v>
      </c>
    </row>
    <row r="6" spans="1:10">
      <c r="A6" t="s">
        <v>172</v>
      </c>
    </row>
    <row r="7" spans="1:10">
      <c r="D7" s="41" t="s">
        <v>108</v>
      </c>
      <c r="E7" s="41"/>
      <c r="F7" s="41"/>
      <c r="G7" s="41"/>
      <c r="H7" s="41"/>
      <c r="I7" s="41"/>
      <c r="J7" s="41"/>
    </row>
    <row r="8" spans="1:10" ht="15" customHeight="1">
      <c r="C8" s="42" t="s">
        <v>109</v>
      </c>
      <c r="D8" s="39">
        <f>B5</f>
        <v>180</v>
      </c>
      <c r="E8">
        <v>10</v>
      </c>
      <c r="F8">
        <v>11</v>
      </c>
      <c r="G8">
        <v>12</v>
      </c>
      <c r="H8">
        <v>13</v>
      </c>
      <c r="I8">
        <v>14</v>
      </c>
      <c r="J8">
        <v>15</v>
      </c>
    </row>
    <row r="9" spans="1:10">
      <c r="C9" s="42"/>
      <c r="D9">
        <v>12</v>
      </c>
      <c r="E9" s="6">
        <f t="dataTable" ref="E9:J14" dt2D="1" dtr="1" r1="B3" r2="B4"/>
        <v>120</v>
      </c>
      <c r="F9" s="6">
        <v>132</v>
      </c>
      <c r="G9" s="6">
        <v>144</v>
      </c>
      <c r="H9" s="6">
        <v>156</v>
      </c>
      <c r="I9" s="6">
        <v>168</v>
      </c>
      <c r="J9" s="6">
        <v>180</v>
      </c>
    </row>
    <row r="10" spans="1:10">
      <c r="C10" s="42"/>
      <c r="D10">
        <v>14</v>
      </c>
      <c r="E10" s="6">
        <v>140</v>
      </c>
      <c r="F10" s="6">
        <v>154</v>
      </c>
      <c r="G10" s="6">
        <v>168</v>
      </c>
      <c r="H10" s="6">
        <v>182</v>
      </c>
      <c r="I10" s="6">
        <v>196</v>
      </c>
      <c r="J10" s="6">
        <v>210</v>
      </c>
    </row>
    <row r="11" spans="1:10">
      <c r="C11" s="42"/>
      <c r="D11">
        <v>15</v>
      </c>
      <c r="E11" s="6">
        <v>150</v>
      </c>
      <c r="F11" s="6">
        <v>165</v>
      </c>
      <c r="G11" s="6">
        <v>180</v>
      </c>
      <c r="H11" s="6">
        <v>195</v>
      </c>
      <c r="I11" s="6">
        <v>210</v>
      </c>
      <c r="J11" s="6">
        <v>225</v>
      </c>
    </row>
    <row r="12" spans="1:10">
      <c r="C12" s="42"/>
      <c r="D12">
        <v>17</v>
      </c>
      <c r="E12" s="6">
        <v>170</v>
      </c>
      <c r="F12" s="6">
        <v>187</v>
      </c>
      <c r="G12" s="6">
        <v>204</v>
      </c>
      <c r="H12" s="6">
        <v>221</v>
      </c>
      <c r="I12" s="6">
        <v>238</v>
      </c>
      <c r="J12" s="6">
        <v>255</v>
      </c>
    </row>
    <row r="13" spans="1:10">
      <c r="C13" s="42"/>
      <c r="D13">
        <v>19</v>
      </c>
      <c r="E13" s="6">
        <v>190</v>
      </c>
      <c r="F13" s="6">
        <v>209</v>
      </c>
      <c r="G13" s="6">
        <v>228</v>
      </c>
      <c r="H13" s="6">
        <v>247</v>
      </c>
      <c r="I13" s="6">
        <v>266</v>
      </c>
      <c r="J13" s="6">
        <v>285</v>
      </c>
    </row>
    <row r="14" spans="1:10">
      <c r="C14" s="42"/>
      <c r="D14">
        <v>21</v>
      </c>
      <c r="E14" s="6">
        <v>210</v>
      </c>
      <c r="F14" s="6">
        <v>231</v>
      </c>
      <c r="G14" s="6">
        <v>252</v>
      </c>
      <c r="H14" s="6">
        <v>273</v>
      </c>
      <c r="I14" s="6">
        <v>294</v>
      </c>
      <c r="J14" s="6">
        <v>315</v>
      </c>
    </row>
    <row r="17" spans="1:10">
      <c r="A17" t="s">
        <v>111</v>
      </c>
      <c r="B17">
        <v>5000000</v>
      </c>
    </row>
    <row r="18" spans="1:10">
      <c r="A18" t="s">
        <v>112</v>
      </c>
      <c r="B18" s="15">
        <v>0.1</v>
      </c>
    </row>
    <row r="19" spans="1:10">
      <c r="A19" t="s">
        <v>113</v>
      </c>
      <c r="B19">
        <v>15</v>
      </c>
    </row>
    <row r="20" spans="1:10">
      <c r="A20" t="s">
        <v>114</v>
      </c>
      <c r="B20" s="25">
        <f>PMT(B18/12,B19*12,-B17,0)</f>
        <v>53730.255885405917</v>
      </c>
    </row>
    <row r="22" spans="1:10">
      <c r="D22" s="41" t="s">
        <v>112</v>
      </c>
      <c r="E22" s="41"/>
      <c r="F22" s="41"/>
      <c r="G22" s="41"/>
      <c r="H22" s="41"/>
      <c r="I22" s="41"/>
      <c r="J22" s="41"/>
    </row>
    <row r="23" spans="1:10">
      <c r="C23" s="42" t="s">
        <v>115</v>
      </c>
      <c r="D23" s="26">
        <f>B20</f>
        <v>53730.255885405917</v>
      </c>
      <c r="E23" s="15">
        <v>0.08</v>
      </c>
      <c r="F23" s="15">
        <v>0.09</v>
      </c>
      <c r="G23" s="15">
        <v>0.1</v>
      </c>
      <c r="H23" s="15">
        <v>0.11</v>
      </c>
      <c r="I23" s="15">
        <v>0.12</v>
      </c>
      <c r="J23" s="15">
        <v>0.13</v>
      </c>
    </row>
    <row r="24" spans="1:10">
      <c r="C24" s="42"/>
      <c r="D24">
        <v>10</v>
      </c>
      <c r="E24" s="27">
        <f t="dataTable" ref="E24:J29" dt2D="1" dtr="1" r1="B18" r2="B19"/>
        <v>60663.797177678804</v>
      </c>
      <c r="F24" s="27">
        <v>63337.886875124299</v>
      </c>
      <c r="G24" s="27">
        <v>66075.368440881008</v>
      </c>
      <c r="H24" s="27">
        <v>68875.005645960875</v>
      </c>
      <c r="I24" s="27">
        <v>71735.474201293648</v>
      </c>
      <c r="J24" s="27">
        <v>74655.369988612598</v>
      </c>
    </row>
    <row r="25" spans="1:10">
      <c r="C25" s="42"/>
      <c r="D25">
        <v>12</v>
      </c>
      <c r="E25" s="27">
        <v>54122.629170174347</v>
      </c>
      <c r="F25" s="27">
        <v>56901.534838019943</v>
      </c>
      <c r="G25" s="27">
        <v>59753.913141366829</v>
      </c>
      <c r="H25" s="27">
        <v>62677.762750872462</v>
      </c>
      <c r="I25" s="27">
        <v>65670.95707182058</v>
      </c>
      <c r="J25" s="27">
        <v>68731.262073146616</v>
      </c>
    </row>
    <row r="26" spans="1:10">
      <c r="C26" s="42"/>
      <c r="D26">
        <v>15</v>
      </c>
      <c r="E26" s="27">
        <v>47782.604216517779</v>
      </c>
      <c r="F26" s="27">
        <v>50713.329208088981</v>
      </c>
      <c r="G26" s="27">
        <v>53730.255885405917</v>
      </c>
      <c r="H26" s="27">
        <v>56829.846727804223</v>
      </c>
      <c r="I26" s="27">
        <v>60008.403104575664</v>
      </c>
      <c r="J26" s="27">
        <v>63262.108363948137</v>
      </c>
    </row>
    <row r="27" spans="1:10">
      <c r="C27" s="42"/>
      <c r="D27">
        <v>17</v>
      </c>
      <c r="E27" s="27">
        <v>44912.842169130206</v>
      </c>
      <c r="F27" s="27">
        <v>47940.19512074114</v>
      </c>
      <c r="G27" s="27">
        <v>51060.522843169987</v>
      </c>
      <c r="H27" s="27">
        <v>54269.032225913295</v>
      </c>
      <c r="I27" s="27">
        <v>57560.776339807708</v>
      </c>
      <c r="J27" s="27">
        <v>60930.721817570302</v>
      </c>
    </row>
    <row r="28" spans="1:10">
      <c r="C28" s="42"/>
      <c r="D28">
        <v>20</v>
      </c>
      <c r="E28" s="27">
        <v>41822.003449673284</v>
      </c>
      <c r="F28" s="27">
        <v>44986.297792508471</v>
      </c>
      <c r="G28" s="27">
        <v>48251.082253700457</v>
      </c>
      <c r="H28" s="27">
        <v>51609.419618802705</v>
      </c>
      <c r="I28" s="27">
        <v>55054.306678480483</v>
      </c>
      <c r="J28" s="27">
        <v>58578.785563915233</v>
      </c>
    </row>
    <row r="29" spans="1:10">
      <c r="C29" s="42"/>
      <c r="D29">
        <v>25</v>
      </c>
      <c r="E29" s="27">
        <v>38590.810968650258</v>
      </c>
      <c r="F29" s="27">
        <v>41959.818181742048</v>
      </c>
      <c r="G29" s="27">
        <v>45435.037277003074</v>
      </c>
      <c r="H29" s="27">
        <v>49005.653845837354</v>
      </c>
      <c r="I29" s="27">
        <v>52661.20710988139</v>
      </c>
      <c r="J29" s="27">
        <v>56391.765179342256</v>
      </c>
    </row>
    <row r="31" spans="1:10">
      <c r="D31" s="25"/>
      <c r="E31" s="15"/>
      <c r="F31" s="15"/>
      <c r="G31" s="15"/>
      <c r="H31" s="15"/>
      <c r="I31" s="15"/>
      <c r="J31" s="15"/>
    </row>
  </sheetData>
  <mergeCells count="4">
    <mergeCell ref="D7:J7"/>
    <mergeCell ref="C8:C14"/>
    <mergeCell ref="D22:J22"/>
    <mergeCell ref="C23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3" sqref="A3"/>
    </sheetView>
  </sheetViews>
  <sheetFormatPr defaultRowHeight="15"/>
  <sheetData>
    <row r="1" spans="1:7">
      <c r="A1" s="28" t="s">
        <v>116</v>
      </c>
      <c r="B1" s="28"/>
      <c r="C1" s="28"/>
      <c r="D1" s="28"/>
      <c r="E1" s="28"/>
      <c r="F1" s="28"/>
      <c r="G1" s="28"/>
    </row>
    <row r="3" spans="1:7">
      <c r="A3" t="s">
        <v>117</v>
      </c>
    </row>
    <row r="4" spans="1:7">
      <c r="A4" t="s">
        <v>118</v>
      </c>
    </row>
    <row r="5" spans="1:7">
      <c r="A5" t="s">
        <v>119</v>
      </c>
    </row>
    <row r="6" spans="1:7">
      <c r="A6" t="s">
        <v>120</v>
      </c>
    </row>
    <row r="7" spans="1:7">
      <c r="A7" t="s">
        <v>121</v>
      </c>
    </row>
    <row r="8" spans="1:7">
      <c r="A8" t="s">
        <v>122</v>
      </c>
    </row>
    <row r="9" spans="1:7">
      <c r="A9" t="s">
        <v>123</v>
      </c>
    </row>
    <row r="10" spans="1:7">
      <c r="A10" t="s">
        <v>124</v>
      </c>
    </row>
    <row r="11" spans="1:7">
      <c r="A11" t="s">
        <v>125</v>
      </c>
    </row>
    <row r="12" spans="1:7">
      <c r="A12" t="s">
        <v>126</v>
      </c>
    </row>
    <row r="13" spans="1:7">
      <c r="A13" t="s">
        <v>127</v>
      </c>
    </row>
    <row r="14" spans="1:7">
      <c r="A14" t="s">
        <v>128</v>
      </c>
    </row>
    <row r="15" spans="1:7">
      <c r="A15" t="s">
        <v>129</v>
      </c>
    </row>
    <row r="16" spans="1:7">
      <c r="A16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3" sqref="A3"/>
    </sheetView>
  </sheetViews>
  <sheetFormatPr defaultRowHeight="15"/>
  <cols>
    <col min="1" max="1" width="21" bestFit="1" customWidth="1"/>
    <col min="2" max="2" width="20.140625" customWidth="1"/>
    <col min="4" max="4" width="14.7109375" bestFit="1" customWidth="1"/>
    <col min="5" max="5" width="9.7109375" bestFit="1" customWidth="1"/>
  </cols>
  <sheetData>
    <row r="1" spans="1:12">
      <c r="A1" s="43" t="s">
        <v>131</v>
      </c>
      <c r="B1" s="43"/>
      <c r="C1" s="43"/>
      <c r="D1" s="43"/>
      <c r="E1" s="43"/>
      <c r="F1" s="43"/>
      <c r="G1" s="43"/>
    </row>
    <row r="2" spans="1:12" s="29" customFormat="1">
      <c r="A2" s="29" t="s">
        <v>132</v>
      </c>
    </row>
    <row r="3" spans="1:12" s="29" customFormat="1">
      <c r="A3" s="29" t="s">
        <v>133</v>
      </c>
    </row>
    <row r="4" spans="1:12">
      <c r="A4" t="s">
        <v>134</v>
      </c>
    </row>
    <row r="5" spans="1:12">
      <c r="A5" t="s">
        <v>135</v>
      </c>
    </row>
    <row r="7" spans="1:12">
      <c r="A7" s="22" t="s">
        <v>136</v>
      </c>
      <c r="B7" s="22" t="s">
        <v>137</v>
      </c>
      <c r="C7" s="22" t="s">
        <v>138</v>
      </c>
      <c r="D7" s="22" t="s">
        <v>139</v>
      </c>
      <c r="E7" s="22" t="s">
        <v>140</v>
      </c>
      <c r="K7" s="22" t="s">
        <v>138</v>
      </c>
      <c r="L7" t="s">
        <v>141</v>
      </c>
    </row>
    <row r="8" spans="1:12">
      <c r="B8" s="30" t="s">
        <v>142</v>
      </c>
      <c r="E8" s="31">
        <v>42077</v>
      </c>
      <c r="L8" t="s">
        <v>143</v>
      </c>
    </row>
    <row r="9" spans="1:12">
      <c r="L9" t="s">
        <v>144</v>
      </c>
    </row>
    <row r="10" spans="1:12">
      <c r="A10" s="22" t="s">
        <v>145</v>
      </c>
    </row>
    <row r="11" spans="1:12">
      <c r="A11" s="22" t="s">
        <v>136</v>
      </c>
      <c r="B11" s="22" t="s">
        <v>137</v>
      </c>
      <c r="C11" s="22" t="s">
        <v>138</v>
      </c>
      <c r="D11" s="22" t="s">
        <v>139</v>
      </c>
      <c r="K11" t="s">
        <v>139</v>
      </c>
      <c r="L11" t="s">
        <v>146</v>
      </c>
    </row>
    <row r="12" spans="1:12">
      <c r="B12" s="30" t="s">
        <v>147</v>
      </c>
      <c r="L12" t="s">
        <v>148</v>
      </c>
    </row>
    <row r="13" spans="1:12">
      <c r="B13" s="32">
        <v>97474</v>
      </c>
      <c r="L13" t="s">
        <v>149</v>
      </c>
    </row>
    <row r="14" spans="1:12">
      <c r="B14" s="32">
        <v>29046</v>
      </c>
    </row>
    <row r="15" spans="1:12">
      <c r="B15" s="32">
        <v>97474</v>
      </c>
    </row>
    <row r="16" spans="1:12">
      <c r="B16" s="32">
        <v>29906</v>
      </c>
    </row>
    <row r="17" spans="1:4">
      <c r="B17" s="32">
        <v>59505</v>
      </c>
    </row>
    <row r="19" spans="1:4">
      <c r="A19" s="22" t="s">
        <v>136</v>
      </c>
      <c r="B19" s="22" t="s">
        <v>137</v>
      </c>
      <c r="C19" s="22" t="s">
        <v>138</v>
      </c>
      <c r="D19" s="22" t="s">
        <v>139</v>
      </c>
    </row>
    <row r="20" spans="1:4">
      <c r="B20" s="30" t="s">
        <v>150</v>
      </c>
    </row>
    <row r="21" spans="1:4">
      <c r="B21">
        <v>97474</v>
      </c>
    </row>
    <row r="22" spans="1:4">
      <c r="B22">
        <v>29046</v>
      </c>
    </row>
    <row r="23" spans="1:4">
      <c r="B23">
        <v>12343</v>
      </c>
    </row>
    <row r="24" spans="1:4">
      <c r="B24">
        <v>29906</v>
      </c>
    </row>
    <row r="25" spans="1:4">
      <c r="B25">
        <v>59505</v>
      </c>
    </row>
    <row r="27" spans="1:4">
      <c r="A27" s="22" t="s">
        <v>136</v>
      </c>
      <c r="B27" s="22" t="s">
        <v>137</v>
      </c>
      <c r="C27" s="22" t="s">
        <v>138</v>
      </c>
      <c r="D27" s="22" t="s">
        <v>139</v>
      </c>
    </row>
    <row r="28" spans="1:4">
      <c r="A28" s="30" t="s">
        <v>151</v>
      </c>
      <c r="B28" s="30"/>
    </row>
    <row r="29" spans="1:4">
      <c r="A29" t="s">
        <v>152</v>
      </c>
    </row>
    <row r="30" spans="1:4">
      <c r="A30" t="s">
        <v>153</v>
      </c>
    </row>
    <row r="31" spans="1:4">
      <c r="A31" t="s">
        <v>154</v>
      </c>
    </row>
  </sheetData>
  <mergeCells count="1">
    <mergeCell ref="A1:G1"/>
  </mergeCells>
  <dataValidations count="5">
    <dataValidation type="custom" allowBlank="1" showInputMessage="1" showErrorMessage="1" sqref="A29:A33">
      <formula1>A29=TRIM(A29)</formula1>
    </dataValidation>
    <dataValidation type="custom" allowBlank="1" showInputMessage="1" showErrorMessage="1" sqref="B21:B25 B29:B33">
      <formula1>AND(LEN(B21)=5,COUNTIF($B$21:$B$25,B21)&lt;=1)</formula1>
    </dataValidation>
    <dataValidation type="custom" allowBlank="1" showInputMessage="1" showErrorMessage="1" sqref="B13:B17">
      <formula1>COUNTIF($B$13:$B$17,B13)&lt;=1</formula1>
    </dataValidation>
    <dataValidation type="date" allowBlank="1" showInputMessage="1" showErrorMessage="1" sqref="E8">
      <formula1>TODAY()</formula1>
      <formula2>TODAY()+365</formula2>
    </dataValidation>
    <dataValidation type="whole" errorStyle="warning" allowBlank="1" showInputMessage="1" showErrorMessage="1" errorTitle="Student Id No" error="Please Enter your student id between 10000 to 99999" sqref="B9">
      <formula1>10000</formula1>
      <formula2>99999</formula2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3" sqref="E3"/>
    </sheetView>
  </sheetViews>
  <sheetFormatPr defaultRowHeight="15"/>
  <cols>
    <col min="1" max="1" width="25.85546875" bestFit="1" customWidth="1"/>
    <col min="2" max="2" width="14.85546875" customWidth="1"/>
    <col min="3" max="4" width="9.85546875" customWidth="1"/>
    <col min="5" max="5" width="8" bestFit="1" customWidth="1"/>
  </cols>
  <sheetData>
    <row r="1" spans="1:5">
      <c r="A1" s="28" t="s">
        <v>155</v>
      </c>
      <c r="B1" s="28">
        <v>2005</v>
      </c>
      <c r="C1" s="28">
        <v>2006</v>
      </c>
      <c r="D1" s="28">
        <v>2007</v>
      </c>
      <c r="E1" s="28">
        <v>2008</v>
      </c>
    </row>
    <row r="2" spans="1:5">
      <c r="A2" s="33" t="s">
        <v>156</v>
      </c>
      <c r="B2" s="34">
        <v>0</v>
      </c>
      <c r="C2" s="34">
        <v>480000</v>
      </c>
      <c r="D2" s="35">
        <v>480000</v>
      </c>
      <c r="E2" s="35">
        <v>480000</v>
      </c>
    </row>
    <row r="3" spans="1:5">
      <c r="A3" s="33" t="s">
        <v>146</v>
      </c>
      <c r="B3" s="34">
        <v>3000000</v>
      </c>
      <c r="C3" s="34">
        <v>3300000</v>
      </c>
      <c r="D3" s="35">
        <v>3630000.0000000005</v>
      </c>
      <c r="E3" s="35">
        <v>3993000.0000000005</v>
      </c>
    </row>
    <row r="4" spans="1:5">
      <c r="A4" s="33" t="s">
        <v>149</v>
      </c>
      <c r="B4" s="34">
        <v>2000000</v>
      </c>
      <c r="C4" s="34">
        <v>2400000</v>
      </c>
      <c r="D4" s="35">
        <v>2880000</v>
      </c>
      <c r="E4" s="35">
        <v>3455999.9999999995</v>
      </c>
    </row>
    <row r="5" spans="1:5">
      <c r="A5" s="33" t="s">
        <v>157</v>
      </c>
      <c r="B5" s="34">
        <v>1000000</v>
      </c>
      <c r="C5" s="34">
        <v>1350000</v>
      </c>
      <c r="D5" s="35">
        <v>1822500</v>
      </c>
      <c r="E5" s="35">
        <v>2460375</v>
      </c>
    </row>
    <row r="6" spans="1:5">
      <c r="A6" s="33" t="s">
        <v>158</v>
      </c>
      <c r="B6" s="34">
        <v>15000</v>
      </c>
      <c r="C6" s="34">
        <v>75000</v>
      </c>
      <c r="D6" s="35">
        <v>375000</v>
      </c>
      <c r="E6" s="35">
        <v>1875000</v>
      </c>
    </row>
  </sheetData>
  <dataConsolidate topLabels="1" link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3" sqref="A3"/>
    </sheetView>
  </sheetViews>
  <sheetFormatPr defaultRowHeight="15"/>
  <cols>
    <col min="1" max="1" width="27.5703125" bestFit="1" customWidth="1"/>
  </cols>
  <sheetData>
    <row r="1" spans="1:5">
      <c r="A1" s="28" t="s">
        <v>155</v>
      </c>
      <c r="B1" s="28">
        <v>2005</v>
      </c>
      <c r="C1" s="28">
        <v>2006</v>
      </c>
      <c r="D1" s="28">
        <v>2007</v>
      </c>
      <c r="E1" s="28">
        <v>2008</v>
      </c>
    </row>
    <row r="2" spans="1:5">
      <c r="A2" s="33" t="s">
        <v>156</v>
      </c>
      <c r="B2" s="36">
        <v>600000</v>
      </c>
      <c r="C2" s="36">
        <v>660000.00000000012</v>
      </c>
      <c r="D2" s="36">
        <v>726000.00000000012</v>
      </c>
      <c r="E2" s="36">
        <v>798600.00000000035</v>
      </c>
    </row>
    <row r="3" spans="1:5">
      <c r="A3" s="33" t="s">
        <v>157</v>
      </c>
      <c r="B3" s="36">
        <v>1700000</v>
      </c>
      <c r="C3" s="36">
        <v>1870000.0000000002</v>
      </c>
      <c r="D3" s="36">
        <v>2057000.0000000005</v>
      </c>
      <c r="E3" s="36">
        <v>2262700.0000000005</v>
      </c>
    </row>
    <row r="4" spans="1:5">
      <c r="A4" s="33" t="s">
        <v>158</v>
      </c>
      <c r="B4" s="36">
        <v>75000</v>
      </c>
      <c r="C4" s="36">
        <v>82500.000000000015</v>
      </c>
      <c r="D4" s="36">
        <v>90750.000000000015</v>
      </c>
      <c r="E4" s="36">
        <v>99825.000000000044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3" sqref="A3"/>
    </sheetView>
  </sheetViews>
  <sheetFormatPr defaultRowHeight="15"/>
  <cols>
    <col min="1" max="1" width="27.5703125" bestFit="1" customWidth="1"/>
  </cols>
  <sheetData>
    <row r="1" spans="1:4">
      <c r="A1" s="28" t="s">
        <v>155</v>
      </c>
      <c r="B1" s="28">
        <v>2005</v>
      </c>
      <c r="C1" s="28">
        <v>2007</v>
      </c>
      <c r="D1" s="28">
        <v>2008</v>
      </c>
    </row>
    <row r="2" spans="1:4">
      <c r="A2" s="33" t="s">
        <v>156</v>
      </c>
      <c r="B2" s="36">
        <v>0</v>
      </c>
      <c r="C2" s="36">
        <v>600000</v>
      </c>
      <c r="D2" s="36">
        <v>600000</v>
      </c>
    </row>
    <row r="3" spans="1:4">
      <c r="A3" s="33" t="s">
        <v>146</v>
      </c>
      <c r="B3" s="36">
        <v>3000000</v>
      </c>
      <c r="C3" s="36">
        <v>3630000.0000000005</v>
      </c>
      <c r="D3" s="36">
        <v>3993000.0000000005</v>
      </c>
    </row>
    <row r="4" spans="1:4">
      <c r="A4" s="33" t="s">
        <v>157</v>
      </c>
      <c r="B4" s="36">
        <v>1000000</v>
      </c>
      <c r="C4" s="36">
        <v>1210000.0000000002</v>
      </c>
      <c r="D4" s="36">
        <v>1331000.0000000005</v>
      </c>
    </row>
    <row r="5" spans="1:4">
      <c r="A5" s="33" t="s">
        <v>158</v>
      </c>
      <c r="B5" s="36">
        <v>15000</v>
      </c>
      <c r="C5" s="36">
        <v>18150.000000000004</v>
      </c>
      <c r="D5" s="36">
        <v>19965.000000000004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cols>
    <col min="1" max="1" width="13" customWidth="1"/>
    <col min="2" max="2" width="35" customWidth="1"/>
  </cols>
  <sheetData>
    <row r="1" spans="1:1">
      <c r="A1" s="28" t="s">
        <v>159</v>
      </c>
    </row>
  </sheetData>
  <dataConsolidate topLabels="1">
    <dataRefs count="2">
      <dataRef ref="A1:E4" sheet="Del" r:id="rId1"/>
      <dataRef ref="A1:E6" sheet="Mum" r:id="rId2"/>
    </dataRefs>
  </dataConsolidate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L15" sqref="L15"/>
    </sheetView>
  </sheetViews>
  <sheetFormatPr defaultRowHeight="15"/>
  <sheetData>
    <row r="1" spans="1:3">
      <c r="A1" s="28" t="s">
        <v>160</v>
      </c>
      <c r="B1" s="28" t="s">
        <v>161</v>
      </c>
      <c r="C1" s="28" t="s">
        <v>110</v>
      </c>
    </row>
    <row r="2" spans="1:3">
      <c r="A2" t="s">
        <v>162</v>
      </c>
      <c r="B2">
        <v>2013</v>
      </c>
      <c r="C2">
        <v>2</v>
      </c>
    </row>
    <row r="3" spans="1:3">
      <c r="A3" t="s">
        <v>163</v>
      </c>
      <c r="B3">
        <v>2013</v>
      </c>
      <c r="C3">
        <v>3</v>
      </c>
    </row>
    <row r="4" spans="1:3">
      <c r="A4" t="s">
        <v>164</v>
      </c>
      <c r="B4">
        <v>2013</v>
      </c>
      <c r="C4">
        <v>4</v>
      </c>
    </row>
    <row r="5" spans="1:3">
      <c r="A5" t="s">
        <v>165</v>
      </c>
      <c r="B5">
        <v>2013</v>
      </c>
      <c r="C5">
        <v>5</v>
      </c>
    </row>
    <row r="6" spans="1:3">
      <c r="A6" t="s">
        <v>162</v>
      </c>
      <c r="B6">
        <v>2014</v>
      </c>
      <c r="C6">
        <v>1</v>
      </c>
    </row>
    <row r="7" spans="1:3">
      <c r="A7" t="s">
        <v>163</v>
      </c>
      <c r="B7">
        <v>2014</v>
      </c>
      <c r="C7">
        <v>3</v>
      </c>
    </row>
    <row r="8" spans="1:3">
      <c r="A8" t="s">
        <v>164</v>
      </c>
      <c r="B8">
        <v>2014</v>
      </c>
      <c r="C8">
        <v>4</v>
      </c>
    </row>
    <row r="9" spans="1:3">
      <c r="A9" t="s">
        <v>165</v>
      </c>
      <c r="B9">
        <v>2014</v>
      </c>
      <c r="C9">
        <v>2</v>
      </c>
    </row>
    <row r="12" spans="1:3">
      <c r="A12">
        <f>SUBTOTAL(9,C2:C9)</f>
        <v>24</v>
      </c>
    </row>
    <row r="13" spans="1:3">
      <c r="A13">
        <f>SUBTOTAL(109,C2:C9)</f>
        <v>24</v>
      </c>
      <c r="C13" t="s">
        <v>166</v>
      </c>
    </row>
    <row r="16" spans="1:3">
      <c r="A16" s="24"/>
      <c r="B1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Data Sorting_Filter</vt:lpstr>
      <vt:lpstr>Advanced Filter</vt:lpstr>
      <vt:lpstr>Goal Seek</vt:lpstr>
      <vt:lpstr>Solver</vt:lpstr>
      <vt:lpstr>Data Table</vt:lpstr>
      <vt:lpstr>Text to Column</vt:lpstr>
      <vt:lpstr>Data Validation</vt:lpstr>
      <vt:lpstr>Mum</vt:lpstr>
      <vt:lpstr>Del</vt:lpstr>
      <vt:lpstr>Kol</vt:lpstr>
      <vt:lpstr>Consoildation</vt:lpstr>
      <vt:lpstr>Subtotal</vt:lpstr>
      <vt:lpstr>Criteria</vt:lpstr>
      <vt:lpstr>'Advanced Filter'!Extract</vt:lpstr>
      <vt:lpstr>Student_ID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Gupta</dc:creator>
  <cp:lastModifiedBy>Soumi</cp:lastModifiedBy>
  <dcterms:created xsi:type="dcterms:W3CDTF">2015-01-13T17:23:08Z</dcterms:created>
  <dcterms:modified xsi:type="dcterms:W3CDTF">2015-02-10T11:21:38Z</dcterms:modified>
</cp:coreProperties>
</file>