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SBA/Decision Modeling Jing/Chap 1-3 LP Formulation (non-network)/"/>
    </mc:Choice>
  </mc:AlternateContent>
  <xr:revisionPtr revIDLastSave="0" documentId="8_{865247E4-4C97-6B43-89D5-9A991BD3E47D}" xr6:coauthVersionLast="36" xr6:coauthVersionMax="36" xr10:uidLastSave="{00000000-0000-0000-0000-000000000000}"/>
  <bookViews>
    <workbookView xWindow="480" yWindow="960" windowWidth="25040" windowHeight="14500" activeTab="1" xr2:uid="{33B2D031-D78A-B34E-83F7-446CB87A43BB}"/>
  </bookViews>
  <sheets>
    <sheet name="Problem" sheetId="2" r:id="rId1"/>
    <sheet name="Solution" sheetId="1" r:id="rId2"/>
  </sheets>
  <definedNames>
    <definedName name="solver_adj" localSheetId="1" hidden="1">Solution!$D$14:$X$14</definedName>
    <definedName name="solver_adj_ob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c3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p3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ir3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on3" localSheetId="1" hidden="1">" "</definedName>
    <definedName name="solver_dia" localSheetId="1" hidden="1">5</definedName>
    <definedName name="solver_iao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lhs_ob1" localSheetId="1" hidden="1">0</definedName>
    <definedName name="solver_lhs_ob2" localSheetId="1" hidden="1">0</definedName>
    <definedName name="solver_lhs_ob3" localSheetId="1" hidden="1">0</definedName>
    <definedName name="solver_lhs1" localSheetId="1" hidden="1">Solution!$Y$27:$Y$35</definedName>
    <definedName name="solver_lhs2" localSheetId="1" hidden="1">Solution!$Y$36:$Y$44</definedName>
    <definedName name="solver_lhs3" localSheetId="1" hidden="1">Solution!$Y$18:$Y$26</definedName>
    <definedName name="solver_mda" localSheetId="1" hidden="1">4</definedName>
    <definedName name="solver_mod" localSheetId="1" hidden="1">3</definedName>
    <definedName name="solver_neg" localSheetId="1" hidden="1">1</definedName>
    <definedName name="solver_ntr" localSheetId="1" hidden="1">0</definedName>
    <definedName name="solver_ntri" hidden="1">1000</definedName>
    <definedName name="solver_num" localSheetId="1" hidden="1">3</definedName>
    <definedName name="solver_obc" localSheetId="1" hidden="1">0</definedName>
    <definedName name="solver_obp" localSheetId="1" hidden="1">0</definedName>
    <definedName name="solver_opt" localSheetId="1" hidden="1">Solution!$Y$15</definedName>
    <definedName name="solver_opt_ob" localSheetId="1" hidden="1">1</definedName>
    <definedName name="solver_psi" localSheetId="1" hidden="1">0</definedName>
    <definedName name="solver_rdp" localSheetId="1" hidden="1">0</definedName>
    <definedName name="solver_reco1" localSheetId="1" hidden="1">0</definedName>
    <definedName name="solver_reco2" localSheetId="1" hidden="1">0</definedName>
    <definedName name="solver_reco3" localSheetId="1" hidden="1">0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hs1" localSheetId="1" hidden="1">Solution!$AA$27:$AA$35</definedName>
    <definedName name="solver_rhs2" localSheetId="1" hidden="1">Solution!$AA$36:$AA$44</definedName>
    <definedName name="solver_rhs3" localSheetId="1" hidden="1">Solution!$AA$18:$AA$26</definedName>
    <definedName name="solver_rlx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c3" localSheetId="1" hidden="1">1</definedName>
    <definedName name="solver_rxv" localSheetId="1" hidden="1">1</definedName>
    <definedName name="solver_scl" localSheetId="1" hidden="1">0</definedName>
    <definedName name="solver_seed" hidden="1">0</definedName>
    <definedName name="solver_sel" localSheetId="1" hidden="1">1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typ" localSheetId="1" hidden="1">1</definedName>
    <definedName name="solver_umod" localSheetId="1" hidden="1">1</definedName>
    <definedName name="solver_urs" localSheetId="1" hidden="1">0</definedName>
    <definedName name="solver_userid" localSheetId="1" hidden="1">436093</definedName>
    <definedName name="solver_val" localSheetId="1" hidden="1">0</definedName>
    <definedName name="solver_var" localSheetId="1" hidden="1">" "</definedName>
    <definedName name="solver_ver" localSheetId="1" hidden="1">17</definedName>
    <definedName name="solver_vir" localSheetId="1" hidden="1">1</definedName>
    <definedName name="solver_vol" localSheetId="1" hidden="1">0</definedName>
    <definedName name="solver_vst" localSheetId="1" hidden="1">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4" i="1" l="1"/>
  <c r="AA43" i="1"/>
  <c r="AA42" i="1"/>
  <c r="AA41" i="1"/>
  <c r="AA40" i="1"/>
  <c r="AA39" i="1"/>
  <c r="AA38" i="1"/>
  <c r="AA37" i="1"/>
  <c r="AA36" i="1"/>
  <c r="X35" i="1"/>
  <c r="X44" i="1" s="1"/>
  <c r="W35" i="1"/>
  <c r="W44" i="1" s="1"/>
  <c r="V35" i="1"/>
  <c r="V44" i="1" s="1"/>
  <c r="U35" i="1"/>
  <c r="U44" i="1" s="1"/>
  <c r="T35" i="1"/>
  <c r="T44" i="1" s="1"/>
  <c r="S35" i="1"/>
  <c r="S44" i="1" s="1"/>
  <c r="R35" i="1"/>
  <c r="R44" i="1" s="1"/>
  <c r="Q35" i="1"/>
  <c r="Q44" i="1" s="1"/>
  <c r="P35" i="1"/>
  <c r="P44" i="1" s="1"/>
  <c r="O35" i="1"/>
  <c r="O44" i="1" s="1"/>
  <c r="N35" i="1"/>
  <c r="N44" i="1" s="1"/>
  <c r="M35" i="1"/>
  <c r="M44" i="1" s="1"/>
  <c r="L35" i="1"/>
  <c r="L44" i="1" s="1"/>
  <c r="K35" i="1"/>
  <c r="K44" i="1" s="1"/>
  <c r="J35" i="1"/>
  <c r="J44" i="1" s="1"/>
  <c r="I35" i="1"/>
  <c r="I44" i="1" s="1"/>
  <c r="H35" i="1"/>
  <c r="H44" i="1" s="1"/>
  <c r="G35" i="1"/>
  <c r="G44" i="1" s="1"/>
  <c r="F35" i="1"/>
  <c r="F44" i="1" s="1"/>
  <c r="E35" i="1"/>
  <c r="E44" i="1" s="1"/>
  <c r="D35" i="1"/>
  <c r="D44" i="1" s="1"/>
  <c r="X34" i="1"/>
  <c r="X43" i="1" s="1"/>
  <c r="W34" i="1"/>
  <c r="W43" i="1" s="1"/>
  <c r="V34" i="1"/>
  <c r="V43" i="1" s="1"/>
  <c r="U34" i="1"/>
  <c r="U43" i="1" s="1"/>
  <c r="T34" i="1"/>
  <c r="T43" i="1" s="1"/>
  <c r="S34" i="1"/>
  <c r="S43" i="1" s="1"/>
  <c r="R34" i="1"/>
  <c r="R43" i="1" s="1"/>
  <c r="Q34" i="1"/>
  <c r="Q43" i="1" s="1"/>
  <c r="P34" i="1"/>
  <c r="P43" i="1" s="1"/>
  <c r="O34" i="1"/>
  <c r="O43" i="1" s="1"/>
  <c r="N34" i="1"/>
  <c r="N43" i="1" s="1"/>
  <c r="M34" i="1"/>
  <c r="M43" i="1" s="1"/>
  <c r="L34" i="1"/>
  <c r="L43" i="1" s="1"/>
  <c r="K34" i="1"/>
  <c r="K43" i="1" s="1"/>
  <c r="J34" i="1"/>
  <c r="J43" i="1" s="1"/>
  <c r="I34" i="1"/>
  <c r="I43" i="1" s="1"/>
  <c r="H34" i="1"/>
  <c r="H43" i="1" s="1"/>
  <c r="G34" i="1"/>
  <c r="G43" i="1" s="1"/>
  <c r="F34" i="1"/>
  <c r="F43" i="1" s="1"/>
  <c r="E34" i="1"/>
  <c r="E43" i="1" s="1"/>
  <c r="D34" i="1"/>
  <c r="D43" i="1" s="1"/>
  <c r="X33" i="1"/>
  <c r="X42" i="1" s="1"/>
  <c r="W33" i="1"/>
  <c r="W42" i="1" s="1"/>
  <c r="V33" i="1"/>
  <c r="V42" i="1" s="1"/>
  <c r="U33" i="1"/>
  <c r="U42" i="1" s="1"/>
  <c r="T33" i="1"/>
  <c r="T42" i="1" s="1"/>
  <c r="S33" i="1"/>
  <c r="S42" i="1" s="1"/>
  <c r="R33" i="1"/>
  <c r="R42" i="1" s="1"/>
  <c r="Q33" i="1"/>
  <c r="Q42" i="1" s="1"/>
  <c r="P33" i="1"/>
  <c r="P42" i="1" s="1"/>
  <c r="O33" i="1"/>
  <c r="O42" i="1" s="1"/>
  <c r="N33" i="1"/>
  <c r="N42" i="1" s="1"/>
  <c r="M33" i="1"/>
  <c r="M42" i="1" s="1"/>
  <c r="L33" i="1"/>
  <c r="L42" i="1" s="1"/>
  <c r="K33" i="1"/>
  <c r="K42" i="1" s="1"/>
  <c r="J33" i="1"/>
  <c r="J42" i="1" s="1"/>
  <c r="I33" i="1"/>
  <c r="I42" i="1" s="1"/>
  <c r="H33" i="1"/>
  <c r="H42" i="1" s="1"/>
  <c r="G33" i="1"/>
  <c r="G42" i="1" s="1"/>
  <c r="F33" i="1"/>
  <c r="F42" i="1" s="1"/>
  <c r="E33" i="1"/>
  <c r="E42" i="1" s="1"/>
  <c r="D33" i="1"/>
  <c r="D42" i="1" s="1"/>
  <c r="Y42" i="1" s="1"/>
  <c r="X32" i="1"/>
  <c r="X41" i="1" s="1"/>
  <c r="W32" i="1"/>
  <c r="W41" i="1" s="1"/>
  <c r="V32" i="1"/>
  <c r="V41" i="1" s="1"/>
  <c r="U32" i="1"/>
  <c r="U41" i="1" s="1"/>
  <c r="T32" i="1"/>
  <c r="T41" i="1" s="1"/>
  <c r="S32" i="1"/>
  <c r="S41" i="1" s="1"/>
  <c r="R32" i="1"/>
  <c r="R41" i="1" s="1"/>
  <c r="Q32" i="1"/>
  <c r="Q41" i="1" s="1"/>
  <c r="P32" i="1"/>
  <c r="P41" i="1" s="1"/>
  <c r="O32" i="1"/>
  <c r="O41" i="1" s="1"/>
  <c r="N32" i="1"/>
  <c r="N41" i="1" s="1"/>
  <c r="M32" i="1"/>
  <c r="M41" i="1" s="1"/>
  <c r="L32" i="1"/>
  <c r="L41" i="1" s="1"/>
  <c r="K32" i="1"/>
  <c r="K41" i="1" s="1"/>
  <c r="J32" i="1"/>
  <c r="J41" i="1" s="1"/>
  <c r="I32" i="1"/>
  <c r="I41" i="1" s="1"/>
  <c r="H32" i="1"/>
  <c r="H41" i="1" s="1"/>
  <c r="G32" i="1"/>
  <c r="G41" i="1" s="1"/>
  <c r="F32" i="1"/>
  <c r="F41" i="1" s="1"/>
  <c r="E32" i="1"/>
  <c r="Y32" i="1" s="1"/>
  <c r="D32" i="1"/>
  <c r="D41" i="1" s="1"/>
  <c r="X31" i="1"/>
  <c r="X40" i="1" s="1"/>
  <c r="W31" i="1"/>
  <c r="W40" i="1" s="1"/>
  <c r="V31" i="1"/>
  <c r="V40" i="1" s="1"/>
  <c r="U31" i="1"/>
  <c r="U40" i="1" s="1"/>
  <c r="T31" i="1"/>
  <c r="T40" i="1" s="1"/>
  <c r="S31" i="1"/>
  <c r="S40" i="1" s="1"/>
  <c r="R31" i="1"/>
  <c r="R40" i="1" s="1"/>
  <c r="Q31" i="1"/>
  <c r="Q40" i="1" s="1"/>
  <c r="P31" i="1"/>
  <c r="P40" i="1" s="1"/>
  <c r="O31" i="1"/>
  <c r="O40" i="1" s="1"/>
  <c r="N31" i="1"/>
  <c r="N40" i="1" s="1"/>
  <c r="M31" i="1"/>
  <c r="M40" i="1" s="1"/>
  <c r="L31" i="1"/>
  <c r="L40" i="1" s="1"/>
  <c r="K31" i="1"/>
  <c r="K40" i="1" s="1"/>
  <c r="J31" i="1"/>
  <c r="J40" i="1" s="1"/>
  <c r="I31" i="1"/>
  <c r="I40" i="1" s="1"/>
  <c r="H31" i="1"/>
  <c r="H40" i="1" s="1"/>
  <c r="G31" i="1"/>
  <c r="G40" i="1" s="1"/>
  <c r="F31" i="1"/>
  <c r="F40" i="1" s="1"/>
  <c r="E31" i="1"/>
  <c r="E40" i="1" s="1"/>
  <c r="D31" i="1"/>
  <c r="D40" i="1" s="1"/>
  <c r="X30" i="1"/>
  <c r="X39" i="1" s="1"/>
  <c r="W30" i="1"/>
  <c r="W39" i="1" s="1"/>
  <c r="V30" i="1"/>
  <c r="V39" i="1" s="1"/>
  <c r="U30" i="1"/>
  <c r="U39" i="1" s="1"/>
  <c r="T30" i="1"/>
  <c r="T39" i="1" s="1"/>
  <c r="S30" i="1"/>
  <c r="S39" i="1" s="1"/>
  <c r="R30" i="1"/>
  <c r="R39" i="1" s="1"/>
  <c r="Q30" i="1"/>
  <c r="Q39" i="1" s="1"/>
  <c r="P30" i="1"/>
  <c r="P39" i="1" s="1"/>
  <c r="O30" i="1"/>
  <c r="O39" i="1" s="1"/>
  <c r="N30" i="1"/>
  <c r="N39" i="1" s="1"/>
  <c r="M30" i="1"/>
  <c r="M39" i="1" s="1"/>
  <c r="L30" i="1"/>
  <c r="L39" i="1" s="1"/>
  <c r="K30" i="1"/>
  <c r="K39" i="1" s="1"/>
  <c r="J30" i="1"/>
  <c r="J39" i="1" s="1"/>
  <c r="I30" i="1"/>
  <c r="I39" i="1" s="1"/>
  <c r="H30" i="1"/>
  <c r="H39" i="1" s="1"/>
  <c r="G30" i="1"/>
  <c r="G39" i="1" s="1"/>
  <c r="F30" i="1"/>
  <c r="F39" i="1" s="1"/>
  <c r="E30" i="1"/>
  <c r="E39" i="1" s="1"/>
  <c r="D30" i="1"/>
  <c r="D39" i="1" s="1"/>
  <c r="X29" i="1"/>
  <c r="X38" i="1" s="1"/>
  <c r="W29" i="1"/>
  <c r="W38" i="1" s="1"/>
  <c r="V29" i="1"/>
  <c r="V38" i="1" s="1"/>
  <c r="U29" i="1"/>
  <c r="U38" i="1" s="1"/>
  <c r="T29" i="1"/>
  <c r="T38" i="1" s="1"/>
  <c r="S29" i="1"/>
  <c r="S38" i="1" s="1"/>
  <c r="R29" i="1"/>
  <c r="R38" i="1" s="1"/>
  <c r="Q29" i="1"/>
  <c r="Q38" i="1" s="1"/>
  <c r="P29" i="1"/>
  <c r="P38" i="1" s="1"/>
  <c r="O29" i="1"/>
  <c r="O38" i="1" s="1"/>
  <c r="N29" i="1"/>
  <c r="N38" i="1" s="1"/>
  <c r="M29" i="1"/>
  <c r="M38" i="1" s="1"/>
  <c r="L29" i="1"/>
  <c r="L38" i="1" s="1"/>
  <c r="K29" i="1"/>
  <c r="K38" i="1" s="1"/>
  <c r="J29" i="1"/>
  <c r="J38" i="1" s="1"/>
  <c r="I29" i="1"/>
  <c r="I38" i="1" s="1"/>
  <c r="H29" i="1"/>
  <c r="H38" i="1" s="1"/>
  <c r="G29" i="1"/>
  <c r="G38" i="1" s="1"/>
  <c r="F29" i="1"/>
  <c r="F38" i="1" s="1"/>
  <c r="E29" i="1"/>
  <c r="E38" i="1" s="1"/>
  <c r="D29" i="1"/>
  <c r="D38" i="1" s="1"/>
  <c r="Y38" i="1" s="1"/>
  <c r="X28" i="1"/>
  <c r="X37" i="1" s="1"/>
  <c r="W28" i="1"/>
  <c r="W37" i="1" s="1"/>
  <c r="V28" i="1"/>
  <c r="V37" i="1" s="1"/>
  <c r="U28" i="1"/>
  <c r="U37" i="1" s="1"/>
  <c r="T28" i="1"/>
  <c r="T37" i="1" s="1"/>
  <c r="S28" i="1"/>
  <c r="S37" i="1" s="1"/>
  <c r="R28" i="1"/>
  <c r="R37" i="1" s="1"/>
  <c r="Q28" i="1"/>
  <c r="Q37" i="1" s="1"/>
  <c r="P28" i="1"/>
  <c r="P37" i="1" s="1"/>
  <c r="O28" i="1"/>
  <c r="O37" i="1" s="1"/>
  <c r="N28" i="1"/>
  <c r="N37" i="1" s="1"/>
  <c r="M28" i="1"/>
  <c r="M37" i="1" s="1"/>
  <c r="L28" i="1"/>
  <c r="L37" i="1" s="1"/>
  <c r="K28" i="1"/>
  <c r="K37" i="1" s="1"/>
  <c r="J28" i="1"/>
  <c r="J37" i="1" s="1"/>
  <c r="I28" i="1"/>
  <c r="I37" i="1" s="1"/>
  <c r="H28" i="1"/>
  <c r="H37" i="1" s="1"/>
  <c r="G28" i="1"/>
  <c r="G37" i="1" s="1"/>
  <c r="F28" i="1"/>
  <c r="F37" i="1" s="1"/>
  <c r="E28" i="1"/>
  <c r="Y28" i="1" s="1"/>
  <c r="D28" i="1"/>
  <c r="D37" i="1" s="1"/>
  <c r="X27" i="1"/>
  <c r="X36" i="1" s="1"/>
  <c r="W27" i="1"/>
  <c r="W36" i="1" s="1"/>
  <c r="V27" i="1"/>
  <c r="V36" i="1" s="1"/>
  <c r="U27" i="1"/>
  <c r="U36" i="1" s="1"/>
  <c r="T27" i="1"/>
  <c r="T36" i="1" s="1"/>
  <c r="S27" i="1"/>
  <c r="S36" i="1" s="1"/>
  <c r="R27" i="1"/>
  <c r="R36" i="1" s="1"/>
  <c r="Q27" i="1"/>
  <c r="Q36" i="1" s="1"/>
  <c r="P27" i="1"/>
  <c r="P36" i="1" s="1"/>
  <c r="O27" i="1"/>
  <c r="O36" i="1" s="1"/>
  <c r="N27" i="1"/>
  <c r="N36" i="1" s="1"/>
  <c r="M27" i="1"/>
  <c r="M36" i="1" s="1"/>
  <c r="L27" i="1"/>
  <c r="L36" i="1" s="1"/>
  <c r="K27" i="1"/>
  <c r="K36" i="1" s="1"/>
  <c r="J27" i="1"/>
  <c r="J36" i="1" s="1"/>
  <c r="I27" i="1"/>
  <c r="I36" i="1" s="1"/>
  <c r="H27" i="1"/>
  <c r="H36" i="1" s="1"/>
  <c r="G27" i="1"/>
  <c r="G36" i="1" s="1"/>
  <c r="F27" i="1"/>
  <c r="F36" i="1" s="1"/>
  <c r="E27" i="1"/>
  <c r="E36" i="1" s="1"/>
  <c r="D27" i="1"/>
  <c r="D36" i="1" s="1"/>
  <c r="X26" i="1"/>
  <c r="W26" i="1"/>
  <c r="V26" i="1"/>
  <c r="U26" i="1"/>
  <c r="T26" i="1"/>
  <c r="S26" i="1"/>
  <c r="R26" i="1"/>
  <c r="Q26" i="1"/>
  <c r="P26" i="1"/>
  <c r="Y26" i="1" s="1"/>
  <c r="X25" i="1"/>
  <c r="W25" i="1"/>
  <c r="V25" i="1"/>
  <c r="U25" i="1"/>
  <c r="T25" i="1"/>
  <c r="S25" i="1"/>
  <c r="R25" i="1"/>
  <c r="Q25" i="1"/>
  <c r="P25" i="1"/>
  <c r="Y25" i="1" s="1"/>
  <c r="X24" i="1"/>
  <c r="W24" i="1"/>
  <c r="V24" i="1"/>
  <c r="U24" i="1"/>
  <c r="T24" i="1"/>
  <c r="S24" i="1"/>
  <c r="R24" i="1"/>
  <c r="Q24" i="1"/>
  <c r="P24" i="1"/>
  <c r="Y24" i="1" s="1"/>
  <c r="O23" i="1"/>
  <c r="N23" i="1"/>
  <c r="M23" i="1"/>
  <c r="L23" i="1"/>
  <c r="Y23" i="1" s="1"/>
  <c r="K23" i="1"/>
  <c r="J23" i="1"/>
  <c r="O22" i="1"/>
  <c r="N22" i="1"/>
  <c r="M22" i="1"/>
  <c r="L22" i="1"/>
  <c r="K22" i="1"/>
  <c r="J22" i="1"/>
  <c r="Y22" i="1" s="1"/>
  <c r="O21" i="1"/>
  <c r="N21" i="1"/>
  <c r="M21" i="1"/>
  <c r="L21" i="1"/>
  <c r="K21" i="1"/>
  <c r="J21" i="1"/>
  <c r="Y21" i="1" s="1"/>
  <c r="I20" i="1"/>
  <c r="H20" i="1"/>
  <c r="G20" i="1"/>
  <c r="F20" i="1"/>
  <c r="Y20" i="1" s="1"/>
  <c r="E20" i="1"/>
  <c r="D20" i="1"/>
  <c r="Y19" i="1"/>
  <c r="I19" i="1"/>
  <c r="H19" i="1"/>
  <c r="G19" i="1"/>
  <c r="F19" i="1"/>
  <c r="E19" i="1"/>
  <c r="D19" i="1"/>
  <c r="I18" i="1"/>
  <c r="H18" i="1"/>
  <c r="G18" i="1"/>
  <c r="F18" i="1"/>
  <c r="E18" i="1"/>
  <c r="D18" i="1"/>
  <c r="Y18" i="1" s="1"/>
  <c r="X16" i="1"/>
  <c r="W16" i="1"/>
  <c r="V16" i="1"/>
  <c r="V15" i="1" s="1"/>
  <c r="U16" i="1"/>
  <c r="U15" i="1" s="1"/>
  <c r="T16" i="1"/>
  <c r="S16" i="1"/>
  <c r="R16" i="1"/>
  <c r="R15" i="1" s="1"/>
  <c r="Q16" i="1"/>
  <c r="Q15" i="1" s="1"/>
  <c r="P16" i="1"/>
  <c r="O16" i="1"/>
  <c r="N16" i="1"/>
  <c r="N15" i="1" s="1"/>
  <c r="M16" i="1"/>
  <c r="M15" i="1" s="1"/>
  <c r="L16" i="1"/>
  <c r="K16" i="1"/>
  <c r="J16" i="1"/>
  <c r="J15" i="1" s="1"/>
  <c r="I16" i="1"/>
  <c r="I15" i="1" s="1"/>
  <c r="H16" i="1"/>
  <c r="G16" i="1"/>
  <c r="F16" i="1"/>
  <c r="F15" i="1" s="1"/>
  <c r="E16" i="1"/>
  <c r="E15" i="1" s="1"/>
  <c r="D16" i="1"/>
  <c r="X15" i="1"/>
  <c r="W15" i="1"/>
  <c r="T15" i="1"/>
  <c r="S15" i="1"/>
  <c r="P15" i="1"/>
  <c r="O15" i="1"/>
  <c r="L15" i="1"/>
  <c r="K15" i="1"/>
  <c r="H15" i="1"/>
  <c r="G15" i="1"/>
  <c r="D15" i="1"/>
  <c r="Y15" i="1" s="1"/>
  <c r="Y39" i="1" l="1"/>
  <c r="Y43" i="1"/>
  <c r="Y36" i="1"/>
  <c r="Y40" i="1"/>
  <c r="Y44" i="1"/>
  <c r="Y27" i="1"/>
  <c r="Y29" i="1"/>
  <c r="Y31" i="1"/>
  <c r="Y33" i="1"/>
  <c r="Y35" i="1"/>
  <c r="E37" i="1"/>
  <c r="Y37" i="1" s="1"/>
  <c r="E41" i="1"/>
  <c r="Y41" i="1" s="1"/>
  <c r="Y30" i="1"/>
  <c r="Y34" i="1"/>
</calcChain>
</file>

<file path=xl/sharedStrings.xml><?xml version="1.0" encoding="utf-8"?>
<sst xmlns="http://schemas.openxmlformats.org/spreadsheetml/2006/main" count="158" uniqueCount="69">
  <si>
    <t>The Golfer's Link (TGL)</t>
  </si>
  <si>
    <t>Men's</t>
  </si>
  <si>
    <t>Women's</t>
  </si>
  <si>
    <t>Junior's</t>
  </si>
  <si>
    <t>Revenue</t>
  </si>
  <si>
    <t>Minimum Order Fill</t>
  </si>
  <si>
    <t>Titanium Req'd</t>
  </si>
  <si>
    <t>Aluminum Req'd</t>
  </si>
  <si>
    <t>Rock Maple Req'd</t>
  </si>
  <si>
    <t>Combo.</t>
  </si>
  <si>
    <t>Daytona M's Sacr.</t>
  </si>
  <si>
    <t>Daytona M's Denv.</t>
  </si>
  <si>
    <t>Daytona M's Pitts.</t>
  </si>
  <si>
    <t>Daytona W's Sacr.</t>
  </si>
  <si>
    <t>Daytona W's Denv.</t>
  </si>
  <si>
    <t>Daytona W's Pitts.</t>
  </si>
  <si>
    <t>Memphis W's Sacr.</t>
  </si>
  <si>
    <t>Memphis W's Denv.</t>
  </si>
  <si>
    <t>Memphis W's Pitts.</t>
  </si>
  <si>
    <t>Memphis J's Sacr.</t>
  </si>
  <si>
    <t>Memphis J's Denv.</t>
  </si>
  <si>
    <t>Memphis J's Pitts.</t>
  </si>
  <si>
    <t>Tempe M's Sacr.</t>
  </si>
  <si>
    <t>Tempe M's Denv.</t>
  </si>
  <si>
    <t>Tempe M's Pitts.</t>
  </si>
  <si>
    <t>Tempe W's Sacr.</t>
  </si>
  <si>
    <t>Tempe W's Denv.</t>
  </si>
  <si>
    <t>Tempe W's Pitts.</t>
  </si>
  <si>
    <t>Tempe J's Sacr.</t>
  </si>
  <si>
    <t>Tempe J's Denv.</t>
  </si>
  <si>
    <t>Tempe J's Pitts.</t>
  </si>
  <si>
    <t>Prod. City</t>
  </si>
  <si>
    <t>Daytona</t>
  </si>
  <si>
    <t>Memphis</t>
  </si>
  <si>
    <t>Tempe</t>
  </si>
  <si>
    <t>Model</t>
  </si>
  <si>
    <t>M</t>
  </si>
  <si>
    <t>W</t>
  </si>
  <si>
    <t>J</t>
  </si>
  <si>
    <t>Destination</t>
  </si>
  <si>
    <t>Sacremento</t>
  </si>
  <si>
    <t>Denver</t>
  </si>
  <si>
    <t>Pittsburgh</t>
  </si>
  <si>
    <t># Club Sets</t>
  </si>
  <si>
    <t>Max. Revenue</t>
  </si>
  <si>
    <t>Net Revenue</t>
  </si>
  <si>
    <t>Shipping Costs</t>
  </si>
  <si>
    <t>Daytona Titanium</t>
  </si>
  <si>
    <t>&lt;=</t>
  </si>
  <si>
    <t>Daytona Aluminum</t>
  </si>
  <si>
    <t>Daytona Rock Maple</t>
  </si>
  <si>
    <t>Memphis Titanium</t>
  </si>
  <si>
    <t>Memphis Aluminum</t>
  </si>
  <si>
    <t>Memphis Rock Maple</t>
  </si>
  <si>
    <t>Tempe Titanium</t>
  </si>
  <si>
    <t>Tempe Aluminum</t>
  </si>
  <si>
    <t>Tempe Rock Maple</t>
  </si>
  <si>
    <t>M Sacr.</t>
  </si>
  <si>
    <t>M Denv.</t>
  </si>
  <si>
    <t>M Pitts.</t>
  </si>
  <si>
    <t>W Sacr.</t>
  </si>
  <si>
    <t>Max.</t>
  </si>
  <si>
    <t>W Denv.</t>
  </si>
  <si>
    <t>W Pitts.</t>
  </si>
  <si>
    <t>J Sacr.</t>
  </si>
  <si>
    <t>J Denv.</t>
  </si>
  <si>
    <t>J Pitts.</t>
  </si>
  <si>
    <t>&gt;=</t>
  </si>
  <si>
    <t>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</si>
</sst>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164" fontId="0" fillId="0" borderId="0" xfId="1" applyNumberFormat="1" applyFont="1"/>
    <xf numFmtId="164" fontId="2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9" fontId="0" fillId="0" borderId="4" xfId="2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4" fontId="0" fillId="0" borderId="0" xfId="1" applyNumberFormat="1" applyFont="1" applyFill="1" applyBorder="1"/>
    <xf numFmtId="165" fontId="0" fillId="0" borderId="8" xfId="1" applyNumberFormat="1" applyFont="1" applyBorder="1"/>
    <xf numFmtId="165" fontId="0" fillId="0" borderId="0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/>
    <xf numFmtId="164" fontId="0" fillId="0" borderId="11" xfId="1" applyNumberFormat="1" applyFont="1" applyBorder="1"/>
    <xf numFmtId="164" fontId="3" fillId="0" borderId="1" xfId="1" applyNumberFormat="1" applyFont="1" applyBorder="1"/>
    <xf numFmtId="164" fontId="3" fillId="0" borderId="2" xfId="1" applyNumberFormat="1" applyFont="1" applyBorder="1"/>
    <xf numFmtId="164" fontId="3" fillId="0" borderId="6" xfId="1" applyNumberFormat="1" applyFont="1" applyBorder="1"/>
    <xf numFmtId="164" fontId="3" fillId="0" borderId="3" xfId="1" applyNumberFormat="1" applyFont="1" applyBorder="1"/>
    <xf numFmtId="164" fontId="0" fillId="0" borderId="12" xfId="1" applyNumberFormat="1" applyFont="1" applyBorder="1"/>
    <xf numFmtId="164" fontId="4" fillId="0" borderId="1" xfId="1" applyNumberFormat="1" applyFont="1" applyBorder="1"/>
    <xf numFmtId="164" fontId="4" fillId="0" borderId="2" xfId="1" applyNumberFormat="1" applyFont="1" applyBorder="1"/>
    <xf numFmtId="164" fontId="4" fillId="0" borderId="7" xfId="1" applyNumberFormat="1" applyFont="1" applyBorder="1"/>
    <xf numFmtId="164" fontId="5" fillId="0" borderId="13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8" xfId="1" applyNumberFormat="1" applyFont="1" applyBorder="1"/>
    <xf numFmtId="164" fontId="0" fillId="0" borderId="0" xfId="1" applyNumberFormat="1" applyFont="1" applyBorder="1"/>
    <xf numFmtId="164" fontId="5" fillId="0" borderId="14" xfId="1" applyNumberFormat="1" applyFont="1" applyBorder="1"/>
    <xf numFmtId="164" fontId="6" fillId="0" borderId="15" xfId="1" applyNumberFormat="1" applyFont="1" applyBorder="1"/>
    <xf numFmtId="164" fontId="0" fillId="0" borderId="7" xfId="1" applyNumberFormat="1" applyFont="1" applyBorder="1" applyAlignment="1">
      <alignment horizontal="center"/>
    </xf>
    <xf numFmtId="164" fontId="0" fillId="0" borderId="7" xfId="1" applyNumberFormat="1" applyFont="1" applyBorder="1"/>
    <xf numFmtId="164" fontId="0" fillId="0" borderId="9" xfId="1" applyNumberFormat="1" applyFont="1" applyBorder="1" applyAlignment="1">
      <alignment horizontal="center"/>
    </xf>
    <xf numFmtId="164" fontId="0" fillId="0" borderId="9" xfId="1" applyNumberFormat="1" applyFont="1" applyBorder="1"/>
    <xf numFmtId="164" fontId="0" fillId="0" borderId="16" xfId="1" applyNumberFormat="1" applyFont="1" applyBorder="1"/>
    <xf numFmtId="165" fontId="0" fillId="0" borderId="17" xfId="1" applyNumberFormat="1" applyFont="1" applyBorder="1"/>
    <xf numFmtId="165" fontId="0" fillId="0" borderId="16" xfId="1" applyNumberFormat="1" applyFont="1" applyBorder="1"/>
    <xf numFmtId="164" fontId="6" fillId="0" borderId="18" xfId="1" applyNumberFormat="1" applyFont="1" applyBorder="1"/>
    <xf numFmtId="164" fontId="0" fillId="0" borderId="19" xfId="1" applyNumberFormat="1" applyFont="1" applyBorder="1" applyAlignment="1">
      <alignment horizontal="center"/>
    </xf>
    <xf numFmtId="164" fontId="0" fillId="0" borderId="19" xfId="1" applyNumberFormat="1" applyFont="1" applyBorder="1"/>
    <xf numFmtId="164" fontId="0" fillId="0" borderId="20" xfId="1" applyNumberFormat="1" applyFont="1" applyBorder="1"/>
    <xf numFmtId="164" fontId="0" fillId="0" borderId="17" xfId="1" applyNumberFormat="1" applyFont="1" applyBorder="1"/>
    <xf numFmtId="164" fontId="0" fillId="0" borderId="21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Fill="1" applyBorder="1"/>
    <xf numFmtId="164" fontId="6" fillId="0" borderId="14" xfId="1" applyNumberFormat="1" applyFont="1" applyBorder="1"/>
    <xf numFmtId="164" fontId="0" fillId="0" borderId="14" xfId="1" applyNumberFormat="1" applyFont="1" applyBorder="1" applyAlignment="1">
      <alignment horizontal="center"/>
    </xf>
    <xf numFmtId="164" fontId="6" fillId="0" borderId="0" xfId="1" applyNumberFormat="1" applyFont="1" applyBorder="1"/>
    <xf numFmtId="164" fontId="0" fillId="0" borderId="0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774700</xdr:colOff>
      <xdr:row>41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CE720B-59B4-D34F-82BF-C9930D419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03200"/>
          <a:ext cx="7378700" cy="8229600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469900</xdr:colOff>
      <xdr:row>41</xdr:row>
      <xdr:rowOff>152400</xdr:rowOff>
    </xdr:from>
    <xdr:to>
      <xdr:col>9</xdr:col>
      <xdr:colOff>812800</xdr:colOff>
      <xdr:row>70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AF73DC-D949-964A-8834-031236045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0900" y="8483600"/>
          <a:ext cx="6121400" cy="589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71E9-643F-904F-89C5-E191889D1F70}">
  <dimension ref="A1"/>
  <sheetViews>
    <sheetView workbookViewId="0">
      <selection activeCell="L47" sqref="L4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C602-D138-F246-99A9-02E5099F17AD}">
  <dimension ref="B2:AK57"/>
  <sheetViews>
    <sheetView tabSelected="1" topLeftCell="A6" workbookViewId="0">
      <selection activeCell="D10" sqref="D10"/>
    </sheetView>
  </sheetViews>
  <sheetFormatPr baseColWidth="10" defaultColWidth="9.1640625" defaultRowHeight="16" x14ac:dyDescent="0.2"/>
  <cols>
    <col min="1" max="2" width="9.1640625" style="1"/>
    <col min="3" max="3" width="21.5" style="1" bestFit="1" customWidth="1"/>
    <col min="4" max="4" width="14.33203125" style="1" customWidth="1"/>
    <col min="5" max="5" width="17.6640625" style="1" bestFit="1" customWidth="1"/>
    <col min="6" max="6" width="17" style="1" bestFit="1" customWidth="1"/>
    <col min="7" max="7" width="16.83203125" style="1" customWidth="1"/>
    <col min="8" max="8" width="20" style="1" bestFit="1" customWidth="1"/>
    <col min="9" max="9" width="16.5" style="1" bestFit="1" customWidth="1"/>
    <col min="10" max="10" width="18.83203125" style="1" bestFit="1" customWidth="1"/>
    <col min="11" max="12" width="18.6640625" style="1" customWidth="1"/>
    <col min="13" max="13" width="16.6640625" style="1" bestFit="1" customWidth="1"/>
    <col min="14" max="15" width="16.5" style="1" customWidth="1"/>
    <col min="16" max="16" width="15.5" style="1" bestFit="1" customWidth="1"/>
    <col min="17" max="17" width="16.5" style="1" bestFit="1" customWidth="1"/>
    <col min="18" max="18" width="15.33203125" style="1" bestFit="1" customWidth="1"/>
    <col min="19" max="19" width="15.5" style="1" bestFit="1" customWidth="1"/>
    <col min="20" max="20" width="16.1640625" style="1" bestFit="1" customWidth="1"/>
    <col min="21" max="21" width="16" style="1" customWidth="1"/>
    <col min="22" max="22" width="14.5" style="1" bestFit="1" customWidth="1"/>
    <col min="23" max="23" width="16" style="1" customWidth="1"/>
    <col min="24" max="24" width="14.5" style="1" bestFit="1" customWidth="1"/>
    <col min="25" max="25" width="13.83203125" style="1" bestFit="1" customWidth="1"/>
    <col min="26" max="26" width="4.33203125" style="1" customWidth="1"/>
    <col min="27" max="27" width="11.5" style="1" bestFit="1" customWidth="1"/>
    <col min="28" max="35" width="9.1640625" style="1"/>
    <col min="36" max="36" width="10.5" style="1" bestFit="1" customWidth="1"/>
    <col min="37" max="16384" width="9.1640625" style="1"/>
  </cols>
  <sheetData>
    <row r="2" spans="2:33" x14ac:dyDescent="0.2">
      <c r="C2" s="2" t="s">
        <v>0</v>
      </c>
    </row>
    <row r="4" spans="2:33" x14ac:dyDescent="0.2">
      <c r="D4" s="3" t="s">
        <v>1</v>
      </c>
      <c r="E4" s="3" t="s">
        <v>2</v>
      </c>
      <c r="F4" s="3" t="s">
        <v>3</v>
      </c>
    </row>
    <row r="5" spans="2:33" x14ac:dyDescent="0.2">
      <c r="C5" s="1" t="s">
        <v>4</v>
      </c>
      <c r="D5" s="4">
        <v>225</v>
      </c>
      <c r="E5" s="5">
        <v>195</v>
      </c>
      <c r="F5" s="6">
        <v>165</v>
      </c>
      <c r="H5" s="1" t="s">
        <v>5</v>
      </c>
      <c r="I5" s="7">
        <v>0.9</v>
      </c>
    </row>
    <row r="6" spans="2:33" x14ac:dyDescent="0.2">
      <c r="C6" s="1" t="s">
        <v>6</v>
      </c>
      <c r="D6" s="8">
        <v>2.9</v>
      </c>
      <c r="E6" s="9">
        <v>2.7</v>
      </c>
      <c r="F6" s="10">
        <v>2.5</v>
      </c>
    </row>
    <row r="7" spans="2:33" x14ac:dyDescent="0.2">
      <c r="C7" s="11" t="s">
        <v>7</v>
      </c>
      <c r="D7" s="12">
        <v>4.5</v>
      </c>
      <c r="E7" s="13">
        <v>4</v>
      </c>
      <c r="F7" s="14">
        <v>5</v>
      </c>
    </row>
    <row r="8" spans="2:33" x14ac:dyDescent="0.2">
      <c r="C8" s="11" t="s">
        <v>8</v>
      </c>
      <c r="D8" s="15">
        <v>5.4</v>
      </c>
      <c r="E8" s="16">
        <v>5</v>
      </c>
      <c r="F8" s="17">
        <v>4.8</v>
      </c>
    </row>
    <row r="9" spans="2:33" x14ac:dyDescent="0.2">
      <c r="D9" s="18" t="s">
        <v>9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9"/>
      <c r="Z9" s="19"/>
      <c r="AA9" s="19"/>
      <c r="AB9" s="19"/>
      <c r="AC9" s="19"/>
      <c r="AD9" s="19"/>
      <c r="AE9" s="19"/>
      <c r="AF9" s="19"/>
      <c r="AG9" s="19"/>
    </row>
    <row r="10" spans="2:33" x14ac:dyDescent="0.2"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3" t="s">
        <v>18</v>
      </c>
      <c r="M10" s="3" t="s">
        <v>19</v>
      </c>
      <c r="N10" s="3" t="s">
        <v>20</v>
      </c>
      <c r="O10" s="3" t="s">
        <v>21</v>
      </c>
      <c r="P10" s="3" t="s">
        <v>22</v>
      </c>
      <c r="Q10" s="3" t="s">
        <v>23</v>
      </c>
      <c r="R10" s="3" t="s">
        <v>24</v>
      </c>
      <c r="S10" s="3" t="s">
        <v>25</v>
      </c>
      <c r="T10" s="3" t="s">
        <v>26</v>
      </c>
      <c r="U10" s="3" t="s">
        <v>27</v>
      </c>
      <c r="V10" s="3" t="s">
        <v>28</v>
      </c>
      <c r="W10" s="3" t="s">
        <v>29</v>
      </c>
      <c r="X10" s="3" t="s">
        <v>30</v>
      </c>
    </row>
    <row r="11" spans="2:33" x14ac:dyDescent="0.2">
      <c r="C11" s="1" t="s">
        <v>31</v>
      </c>
      <c r="D11" s="3" t="s">
        <v>32</v>
      </c>
      <c r="E11" s="3" t="s">
        <v>32</v>
      </c>
      <c r="F11" s="3" t="s">
        <v>32</v>
      </c>
      <c r="G11" s="3" t="s">
        <v>32</v>
      </c>
      <c r="H11" s="3" t="s">
        <v>32</v>
      </c>
      <c r="I11" s="3" t="s">
        <v>32</v>
      </c>
      <c r="J11" s="3" t="s">
        <v>33</v>
      </c>
      <c r="K11" s="3" t="s">
        <v>33</v>
      </c>
      <c r="L11" s="3" t="s">
        <v>33</v>
      </c>
      <c r="M11" s="3" t="s">
        <v>33</v>
      </c>
      <c r="N11" s="3" t="s">
        <v>33</v>
      </c>
      <c r="O11" s="3" t="s">
        <v>33</v>
      </c>
      <c r="P11" s="3" t="s">
        <v>34</v>
      </c>
      <c r="Q11" s="3" t="s">
        <v>34</v>
      </c>
      <c r="R11" s="3" t="s">
        <v>34</v>
      </c>
      <c r="S11" s="3" t="s">
        <v>34</v>
      </c>
      <c r="T11" s="3" t="s">
        <v>34</v>
      </c>
      <c r="U11" s="3" t="s">
        <v>34</v>
      </c>
      <c r="V11" s="3" t="s">
        <v>34</v>
      </c>
      <c r="W11" s="3" t="s">
        <v>34</v>
      </c>
      <c r="X11" s="3" t="s">
        <v>34</v>
      </c>
    </row>
    <row r="12" spans="2:33" x14ac:dyDescent="0.2">
      <c r="C12" s="1" t="s">
        <v>35</v>
      </c>
      <c r="D12" s="3" t="s">
        <v>36</v>
      </c>
      <c r="E12" s="3" t="s">
        <v>36</v>
      </c>
      <c r="F12" s="3" t="s">
        <v>36</v>
      </c>
      <c r="G12" s="3" t="s">
        <v>37</v>
      </c>
      <c r="H12" s="3" t="s">
        <v>37</v>
      </c>
      <c r="I12" s="3" t="s">
        <v>37</v>
      </c>
      <c r="J12" s="3" t="s">
        <v>37</v>
      </c>
      <c r="K12" s="3" t="s">
        <v>37</v>
      </c>
      <c r="L12" s="3" t="s">
        <v>37</v>
      </c>
      <c r="M12" s="3" t="s">
        <v>38</v>
      </c>
      <c r="N12" s="3" t="s">
        <v>38</v>
      </c>
      <c r="O12" s="3" t="s">
        <v>38</v>
      </c>
      <c r="P12" s="3" t="s">
        <v>36</v>
      </c>
      <c r="Q12" s="3" t="s">
        <v>36</v>
      </c>
      <c r="R12" s="3" t="s">
        <v>36</v>
      </c>
      <c r="S12" s="3" t="s">
        <v>37</v>
      </c>
      <c r="T12" s="3" t="s">
        <v>37</v>
      </c>
      <c r="U12" s="3" t="s">
        <v>37</v>
      </c>
      <c r="V12" s="3" t="s">
        <v>38</v>
      </c>
      <c r="W12" s="3" t="s">
        <v>38</v>
      </c>
      <c r="X12" s="3" t="s">
        <v>38</v>
      </c>
    </row>
    <row r="13" spans="2:33" x14ac:dyDescent="0.2">
      <c r="B13" s="20"/>
      <c r="C13" s="20" t="s">
        <v>39</v>
      </c>
      <c r="D13" s="3" t="s">
        <v>40</v>
      </c>
      <c r="E13" s="3" t="s">
        <v>41</v>
      </c>
      <c r="F13" s="3" t="s">
        <v>42</v>
      </c>
      <c r="G13" s="3" t="s">
        <v>40</v>
      </c>
      <c r="H13" s="3" t="s">
        <v>41</v>
      </c>
      <c r="I13" s="3" t="s">
        <v>42</v>
      </c>
      <c r="J13" s="3" t="s">
        <v>40</v>
      </c>
      <c r="K13" s="3" t="s">
        <v>41</v>
      </c>
      <c r="L13" s="3" t="s">
        <v>42</v>
      </c>
      <c r="M13" s="3" t="s">
        <v>40</v>
      </c>
      <c r="N13" s="3" t="s">
        <v>41</v>
      </c>
      <c r="O13" s="3" t="s">
        <v>42</v>
      </c>
      <c r="P13" s="3" t="s">
        <v>40</v>
      </c>
      <c r="Q13" s="3" t="s">
        <v>41</v>
      </c>
      <c r="R13" s="3" t="s">
        <v>42</v>
      </c>
      <c r="S13" s="3" t="s">
        <v>40</v>
      </c>
      <c r="T13" s="3" t="s">
        <v>41</v>
      </c>
      <c r="U13" s="3" t="s">
        <v>42</v>
      </c>
      <c r="V13" s="3" t="s">
        <v>40</v>
      </c>
      <c r="W13" s="3" t="s">
        <v>41</v>
      </c>
      <c r="X13" s="3" t="s">
        <v>42</v>
      </c>
    </row>
    <row r="14" spans="2:33" x14ac:dyDescent="0.2">
      <c r="B14" s="5"/>
      <c r="C14" s="6" t="s">
        <v>43</v>
      </c>
      <c r="D14" s="21">
        <v>0</v>
      </c>
      <c r="E14" s="22">
        <v>495</v>
      </c>
      <c r="F14" s="22">
        <v>810</v>
      </c>
      <c r="G14" s="22">
        <v>0</v>
      </c>
      <c r="H14" s="22">
        <v>31.875</v>
      </c>
      <c r="I14" s="22">
        <v>0</v>
      </c>
      <c r="J14" s="22">
        <v>459.3103448275865</v>
      </c>
      <c r="K14" s="22">
        <v>868.125</v>
      </c>
      <c r="L14" s="22">
        <v>1080</v>
      </c>
      <c r="M14" s="22">
        <v>0</v>
      </c>
      <c r="N14" s="22">
        <v>0</v>
      </c>
      <c r="O14" s="22">
        <v>474.05172413793082</v>
      </c>
      <c r="P14" s="22">
        <v>630</v>
      </c>
      <c r="Q14" s="22">
        <v>0</v>
      </c>
      <c r="R14" s="22">
        <v>0</v>
      </c>
      <c r="S14" s="22">
        <v>350.6896551724135</v>
      </c>
      <c r="T14" s="22">
        <v>0</v>
      </c>
      <c r="U14" s="22">
        <v>0</v>
      </c>
      <c r="V14" s="22">
        <v>810</v>
      </c>
      <c r="W14" s="23">
        <v>1350</v>
      </c>
      <c r="X14" s="24">
        <v>515.94827586206918</v>
      </c>
      <c r="Y14" s="1" t="s">
        <v>44</v>
      </c>
    </row>
    <row r="15" spans="2:33" x14ac:dyDescent="0.2">
      <c r="B15" s="20"/>
      <c r="C15" s="25" t="s">
        <v>45</v>
      </c>
      <c r="D15" s="26">
        <f t="shared" ref="D15:V15" si="0">D16-D17</f>
        <v>174</v>
      </c>
      <c r="E15" s="27">
        <f t="shared" si="0"/>
        <v>197</v>
      </c>
      <c r="F15" s="27">
        <f t="shared" si="0"/>
        <v>189</v>
      </c>
      <c r="G15" s="27">
        <f t="shared" si="0"/>
        <v>146</v>
      </c>
      <c r="H15" s="27">
        <f t="shared" si="0"/>
        <v>168</v>
      </c>
      <c r="I15" s="27">
        <f t="shared" si="0"/>
        <v>161</v>
      </c>
      <c r="J15" s="27">
        <f t="shared" si="0"/>
        <v>162</v>
      </c>
      <c r="K15" s="27">
        <f t="shared" si="0"/>
        <v>173</v>
      </c>
      <c r="L15" s="27">
        <f t="shared" si="0"/>
        <v>182</v>
      </c>
      <c r="M15" s="27">
        <f t="shared" si="0"/>
        <v>134</v>
      </c>
      <c r="N15" s="27">
        <f t="shared" si="0"/>
        <v>144</v>
      </c>
      <c r="O15" s="27">
        <f t="shared" si="0"/>
        <v>153</v>
      </c>
      <c r="P15" s="27">
        <f t="shared" si="0"/>
        <v>215</v>
      </c>
      <c r="Q15" s="27">
        <f t="shared" si="0"/>
        <v>182</v>
      </c>
      <c r="R15" s="27">
        <f t="shared" si="0"/>
        <v>169</v>
      </c>
      <c r="S15" s="27">
        <f t="shared" si="0"/>
        <v>186</v>
      </c>
      <c r="T15" s="27">
        <f t="shared" si="0"/>
        <v>153</v>
      </c>
      <c r="U15" s="27">
        <f t="shared" si="0"/>
        <v>141</v>
      </c>
      <c r="V15" s="27">
        <f t="shared" si="0"/>
        <v>157</v>
      </c>
      <c r="W15" s="27">
        <f>W16-W17</f>
        <v>125</v>
      </c>
      <c r="X15" s="28">
        <f>X16-X17</f>
        <v>113</v>
      </c>
      <c r="Y15" s="29">
        <f>SUMPRODUCT(D$14:X$14,D15:X15)</f>
        <v>1304544.2456896552</v>
      </c>
    </row>
    <row r="16" spans="2:33" x14ac:dyDescent="0.2">
      <c r="C16" s="1" t="s">
        <v>4</v>
      </c>
      <c r="D16" s="30">
        <f t="shared" ref="D16:X16" si="1">IF(D12="M",$D$5,IF(D12="W",$E$5,IF(D12="J",$F$5, "Error")))</f>
        <v>225</v>
      </c>
      <c r="E16" s="31">
        <f t="shared" si="1"/>
        <v>225</v>
      </c>
      <c r="F16" s="31">
        <f t="shared" si="1"/>
        <v>225</v>
      </c>
      <c r="G16" s="31">
        <f t="shared" si="1"/>
        <v>195</v>
      </c>
      <c r="H16" s="31">
        <f t="shared" si="1"/>
        <v>195</v>
      </c>
      <c r="I16" s="31">
        <f t="shared" si="1"/>
        <v>195</v>
      </c>
      <c r="J16" s="31">
        <f t="shared" si="1"/>
        <v>195</v>
      </c>
      <c r="K16" s="31">
        <f t="shared" si="1"/>
        <v>195</v>
      </c>
      <c r="L16" s="31">
        <f t="shared" si="1"/>
        <v>195</v>
      </c>
      <c r="M16" s="31">
        <f t="shared" si="1"/>
        <v>165</v>
      </c>
      <c r="N16" s="31">
        <f t="shared" si="1"/>
        <v>165</v>
      </c>
      <c r="O16" s="31">
        <f t="shared" si="1"/>
        <v>165</v>
      </c>
      <c r="P16" s="31">
        <f t="shared" si="1"/>
        <v>225</v>
      </c>
      <c r="Q16" s="31">
        <f t="shared" si="1"/>
        <v>225</v>
      </c>
      <c r="R16" s="31">
        <f t="shared" si="1"/>
        <v>225</v>
      </c>
      <c r="S16" s="31">
        <f t="shared" si="1"/>
        <v>195</v>
      </c>
      <c r="T16" s="31">
        <f t="shared" si="1"/>
        <v>195</v>
      </c>
      <c r="U16" s="31">
        <f t="shared" si="1"/>
        <v>195</v>
      </c>
      <c r="V16" s="31">
        <f t="shared" si="1"/>
        <v>165</v>
      </c>
      <c r="W16" s="31">
        <f t="shared" si="1"/>
        <v>165</v>
      </c>
      <c r="X16" s="31">
        <f t="shared" si="1"/>
        <v>165</v>
      </c>
      <c r="Y16" s="29"/>
    </row>
    <row r="17" spans="2:27" x14ac:dyDescent="0.2">
      <c r="B17" s="20"/>
      <c r="C17" s="25" t="s">
        <v>46</v>
      </c>
      <c r="D17" s="32">
        <v>51</v>
      </c>
      <c r="E17" s="33">
        <v>28</v>
      </c>
      <c r="F17" s="33">
        <v>36</v>
      </c>
      <c r="G17" s="33">
        <v>49</v>
      </c>
      <c r="H17" s="20">
        <v>27</v>
      </c>
      <c r="I17" s="20">
        <v>34</v>
      </c>
      <c r="J17" s="20">
        <v>33</v>
      </c>
      <c r="K17" s="20">
        <v>22</v>
      </c>
      <c r="L17" s="20">
        <v>13</v>
      </c>
      <c r="M17" s="20">
        <v>31</v>
      </c>
      <c r="N17" s="20">
        <v>21</v>
      </c>
      <c r="O17" s="20">
        <v>12</v>
      </c>
      <c r="P17" s="20">
        <v>10</v>
      </c>
      <c r="Q17" s="20">
        <v>43</v>
      </c>
      <c r="R17" s="20">
        <v>56</v>
      </c>
      <c r="S17" s="20">
        <v>9</v>
      </c>
      <c r="T17" s="20">
        <v>42</v>
      </c>
      <c r="U17" s="20">
        <v>54</v>
      </c>
      <c r="V17" s="20">
        <v>8</v>
      </c>
      <c r="W17" s="20">
        <v>40</v>
      </c>
      <c r="X17" s="20">
        <v>52</v>
      </c>
      <c r="Y17" s="34"/>
    </row>
    <row r="18" spans="2:27" x14ac:dyDescent="0.2">
      <c r="C18" s="1" t="s">
        <v>47</v>
      </c>
      <c r="D18" s="8">
        <f>IF(D$12="M",$D6,IF(D$12="W",$E6,IF(D$12="J",$F6,"Error")))</f>
        <v>2.9</v>
      </c>
      <c r="E18" s="9">
        <f>IF(E$12="M",$D6,IF(E$12="W",$E6,IF(E$12="J",$F6,"Error")))</f>
        <v>2.9</v>
      </c>
      <c r="F18" s="9">
        <f t="shared" ref="F18:I20" si="2">IF(F$12="M",$D6,IF(F$12="W",$E6,IF(F$12="J",$F6,"Error")))</f>
        <v>2.9</v>
      </c>
      <c r="G18" s="9">
        <f t="shared" si="2"/>
        <v>2.7</v>
      </c>
      <c r="H18" s="9">
        <f t="shared" si="2"/>
        <v>2.7</v>
      </c>
      <c r="I18" s="9">
        <f t="shared" si="2"/>
        <v>2.7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35">
        <f t="shared" ref="Y18:Y44" si="3">SUMPRODUCT(D$14:X$14,D18:X18)</f>
        <v>3870.5625</v>
      </c>
      <c r="Z18" s="36" t="s">
        <v>48</v>
      </c>
      <c r="AA18" s="37">
        <v>4500</v>
      </c>
    </row>
    <row r="19" spans="2:27" x14ac:dyDescent="0.2">
      <c r="C19" s="1" t="s">
        <v>49</v>
      </c>
      <c r="D19" s="12">
        <f>IF(D$12="M",$D7,IF(D$12="W",$E7,IF(D$12="J",$F7,"Error")))</f>
        <v>4.5</v>
      </c>
      <c r="E19" s="13">
        <f t="shared" ref="E19" si="4">IF(E$12="M",$D7,IF(E$12="W",$E7,IF(E$12="J",$F7,"Error")))</f>
        <v>4.5</v>
      </c>
      <c r="F19" s="13">
        <f t="shared" si="2"/>
        <v>4.5</v>
      </c>
      <c r="G19" s="13">
        <f t="shared" si="2"/>
        <v>4</v>
      </c>
      <c r="H19" s="13">
        <f t="shared" si="2"/>
        <v>4</v>
      </c>
      <c r="I19" s="13">
        <f t="shared" si="2"/>
        <v>4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35">
        <f t="shared" si="3"/>
        <v>6000</v>
      </c>
      <c r="Z19" s="38" t="s">
        <v>48</v>
      </c>
      <c r="AA19" s="39">
        <v>6000</v>
      </c>
    </row>
    <row r="20" spans="2:27" x14ac:dyDescent="0.2">
      <c r="C20" s="1" t="s">
        <v>50</v>
      </c>
      <c r="D20" s="12">
        <f t="shared" ref="D20:E20" si="5">IF(D$12="M",$D8,IF(D$12="W",$E8,IF(D$12="J",$F8,"Error")))</f>
        <v>5.4</v>
      </c>
      <c r="E20" s="13">
        <f t="shared" si="5"/>
        <v>5.4</v>
      </c>
      <c r="F20" s="13">
        <f t="shared" si="2"/>
        <v>5.4</v>
      </c>
      <c r="G20" s="13">
        <f t="shared" si="2"/>
        <v>5</v>
      </c>
      <c r="H20" s="13">
        <f t="shared" si="2"/>
        <v>5</v>
      </c>
      <c r="I20" s="13">
        <f t="shared" si="2"/>
        <v>5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35">
        <f t="shared" si="3"/>
        <v>7206.375</v>
      </c>
      <c r="Z20" s="38" t="s">
        <v>48</v>
      </c>
      <c r="AA20" s="39">
        <v>9500</v>
      </c>
    </row>
    <row r="21" spans="2:27" x14ac:dyDescent="0.2">
      <c r="C21" s="1" t="s">
        <v>51</v>
      </c>
      <c r="D21" s="12"/>
      <c r="E21" s="13"/>
      <c r="F21" s="13"/>
      <c r="G21" s="13"/>
      <c r="H21" s="13"/>
      <c r="I21" s="13"/>
      <c r="J21" s="13">
        <f>IF(J$12="M",$D6,IF(J$12="W",$E6,IF(J$12="J",$F6,"Error")))</f>
        <v>2.7</v>
      </c>
      <c r="K21" s="13">
        <f t="shared" ref="K21:O21" si="6">IF(K$12="M",$D6,IF(K$12="W",$E6,IF(K$12="J",$F6,"Error")))</f>
        <v>2.7</v>
      </c>
      <c r="L21" s="13">
        <f t="shared" si="6"/>
        <v>2.7</v>
      </c>
      <c r="M21" s="13">
        <f t="shared" si="6"/>
        <v>2.5</v>
      </c>
      <c r="N21" s="13">
        <f t="shared" si="6"/>
        <v>2.5</v>
      </c>
      <c r="O21" s="13">
        <f t="shared" si="6"/>
        <v>2.5</v>
      </c>
      <c r="P21" s="13"/>
      <c r="Q21" s="13"/>
      <c r="R21" s="13"/>
      <c r="S21" s="13"/>
      <c r="T21" s="13"/>
      <c r="U21" s="13"/>
      <c r="V21" s="13"/>
      <c r="W21" s="13"/>
      <c r="X21" s="13"/>
      <c r="Y21" s="35">
        <f t="shared" si="3"/>
        <v>7685.2047413793107</v>
      </c>
      <c r="Z21" s="38" t="s">
        <v>48</v>
      </c>
      <c r="AA21" s="39">
        <v>8500</v>
      </c>
    </row>
    <row r="22" spans="2:27" x14ac:dyDescent="0.2">
      <c r="C22" s="1" t="s">
        <v>52</v>
      </c>
      <c r="D22" s="12"/>
      <c r="E22" s="13"/>
      <c r="F22" s="13"/>
      <c r="G22" s="13"/>
      <c r="H22" s="13"/>
      <c r="I22" s="13"/>
      <c r="J22" s="13">
        <f t="shared" ref="J22:O23" si="7">IF(J$12="M",$D7,IF(J$12="W",$E7,IF(J$12="J",$F7,"Error")))</f>
        <v>4</v>
      </c>
      <c r="K22" s="13">
        <f t="shared" si="7"/>
        <v>4</v>
      </c>
      <c r="L22" s="13">
        <f t="shared" si="7"/>
        <v>4</v>
      </c>
      <c r="M22" s="13">
        <f t="shared" si="7"/>
        <v>5</v>
      </c>
      <c r="N22" s="13">
        <f t="shared" si="7"/>
        <v>5</v>
      </c>
      <c r="O22" s="13">
        <f t="shared" si="7"/>
        <v>5</v>
      </c>
      <c r="P22" s="13"/>
      <c r="Q22" s="13"/>
      <c r="R22" s="13"/>
      <c r="S22" s="13"/>
      <c r="T22" s="13"/>
      <c r="U22" s="13"/>
      <c r="V22" s="13"/>
      <c r="W22" s="13"/>
      <c r="X22" s="13"/>
      <c r="Y22" s="35">
        <f t="shared" si="3"/>
        <v>12000</v>
      </c>
      <c r="Z22" s="38" t="s">
        <v>48</v>
      </c>
      <c r="AA22" s="39">
        <v>12000</v>
      </c>
    </row>
    <row r="23" spans="2:27" x14ac:dyDescent="0.2">
      <c r="C23" s="1" t="s">
        <v>53</v>
      </c>
      <c r="D23" s="12"/>
      <c r="E23" s="13"/>
      <c r="F23" s="13"/>
      <c r="G23" s="13"/>
      <c r="H23" s="13"/>
      <c r="I23" s="13"/>
      <c r="J23" s="13">
        <f t="shared" si="7"/>
        <v>5</v>
      </c>
      <c r="K23" s="13">
        <f t="shared" si="7"/>
        <v>5</v>
      </c>
      <c r="L23" s="13">
        <f t="shared" si="7"/>
        <v>5</v>
      </c>
      <c r="M23" s="13">
        <f t="shared" si="7"/>
        <v>4.8</v>
      </c>
      <c r="N23" s="13">
        <f t="shared" si="7"/>
        <v>4.8</v>
      </c>
      <c r="O23" s="13">
        <f t="shared" si="7"/>
        <v>4.8</v>
      </c>
      <c r="P23" s="13"/>
      <c r="Q23" s="13"/>
      <c r="R23" s="13"/>
      <c r="S23" s="13"/>
      <c r="T23" s="13"/>
      <c r="U23" s="13"/>
      <c r="V23" s="13"/>
      <c r="W23" s="13"/>
      <c r="X23" s="13"/>
      <c r="Y23" s="35">
        <f t="shared" si="3"/>
        <v>14312.625</v>
      </c>
      <c r="Z23" s="38" t="s">
        <v>48</v>
      </c>
      <c r="AA23" s="39">
        <v>16000</v>
      </c>
    </row>
    <row r="24" spans="2:27" x14ac:dyDescent="0.2">
      <c r="C24" s="1" t="s">
        <v>54</v>
      </c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>
        <f>IF(P$12="M",$D6,IF(P$12="W",$E6,IF(P$12="J",$F6,"Error")))</f>
        <v>2.9</v>
      </c>
      <c r="Q24" s="13">
        <f t="shared" ref="Q24:X24" si="8">IF(Q$12="M",$D6,IF(Q$12="W",$E6,IF(Q$12="J",$F6,"Error")))</f>
        <v>2.9</v>
      </c>
      <c r="R24" s="13">
        <f t="shared" si="8"/>
        <v>2.9</v>
      </c>
      <c r="S24" s="13">
        <f t="shared" si="8"/>
        <v>2.7</v>
      </c>
      <c r="T24" s="13">
        <f t="shared" si="8"/>
        <v>2.7</v>
      </c>
      <c r="U24" s="13">
        <f t="shared" si="8"/>
        <v>2.7</v>
      </c>
      <c r="V24" s="13">
        <f t="shared" si="8"/>
        <v>2.5</v>
      </c>
      <c r="W24" s="13">
        <f t="shared" si="8"/>
        <v>2.5</v>
      </c>
      <c r="X24" s="13">
        <f t="shared" si="8"/>
        <v>2.5</v>
      </c>
      <c r="Y24" s="35">
        <f t="shared" si="3"/>
        <v>9463.7327586206884</v>
      </c>
      <c r="Z24" s="38" t="s">
        <v>48</v>
      </c>
      <c r="AA24" s="39">
        <v>14500</v>
      </c>
    </row>
    <row r="25" spans="2:27" x14ac:dyDescent="0.2">
      <c r="C25" s="1" t="s">
        <v>55</v>
      </c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>
        <f t="shared" ref="P25:X26" si="9">IF(P$12="M",$D7,IF(P$12="W",$E7,IF(P$12="J",$F7,"Error")))</f>
        <v>4.5</v>
      </c>
      <c r="Q25" s="13">
        <f t="shared" si="9"/>
        <v>4.5</v>
      </c>
      <c r="R25" s="13">
        <f t="shared" si="9"/>
        <v>4.5</v>
      </c>
      <c r="S25" s="13">
        <f t="shared" si="9"/>
        <v>4</v>
      </c>
      <c r="T25" s="13">
        <f t="shared" si="9"/>
        <v>4</v>
      </c>
      <c r="U25" s="13">
        <f t="shared" si="9"/>
        <v>4</v>
      </c>
      <c r="V25" s="13">
        <f t="shared" si="9"/>
        <v>5</v>
      </c>
      <c r="W25" s="13">
        <f t="shared" si="9"/>
        <v>5</v>
      </c>
      <c r="X25" s="13">
        <f t="shared" si="9"/>
        <v>5</v>
      </c>
      <c r="Y25" s="35">
        <f t="shared" si="3"/>
        <v>17617.5</v>
      </c>
      <c r="Z25" s="38" t="s">
        <v>48</v>
      </c>
      <c r="AA25" s="39">
        <v>19000</v>
      </c>
    </row>
    <row r="26" spans="2:27" x14ac:dyDescent="0.2">
      <c r="B26" s="40"/>
      <c r="C26" s="40" t="s">
        <v>56</v>
      </c>
      <c r="D26" s="4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>
        <f t="shared" si="9"/>
        <v>5.4</v>
      </c>
      <c r="Q26" s="42">
        <f t="shared" si="9"/>
        <v>5.4</v>
      </c>
      <c r="R26" s="42">
        <f t="shared" si="9"/>
        <v>5.4</v>
      </c>
      <c r="S26" s="42">
        <f t="shared" si="9"/>
        <v>5</v>
      </c>
      <c r="T26" s="42">
        <f t="shared" si="9"/>
        <v>5</v>
      </c>
      <c r="U26" s="42">
        <f t="shared" si="9"/>
        <v>5</v>
      </c>
      <c r="V26" s="42">
        <f t="shared" si="9"/>
        <v>4.8</v>
      </c>
      <c r="W26" s="42">
        <f t="shared" si="9"/>
        <v>4.8</v>
      </c>
      <c r="X26" s="42">
        <f>IF(X$12="M",$D8,IF(X$12="W",$E8,IF(X$12="J",$F8,"Error")))</f>
        <v>4.8</v>
      </c>
      <c r="Y26" s="43">
        <f t="shared" si="3"/>
        <v>18000</v>
      </c>
      <c r="Z26" s="44" t="s">
        <v>48</v>
      </c>
      <c r="AA26" s="45">
        <v>18000</v>
      </c>
    </row>
    <row r="27" spans="2:27" x14ac:dyDescent="0.2">
      <c r="B27" s="33"/>
      <c r="C27" s="1" t="s">
        <v>57</v>
      </c>
      <c r="D27" s="46">
        <f>IF(AND(D$12="M",D$13="Sacremento"),1,0)</f>
        <v>1</v>
      </c>
      <c r="E27" s="33">
        <f>IF(AND(E$12="M",E$13="Sacremento"),1,0)</f>
        <v>0</v>
      </c>
      <c r="F27" s="33">
        <f t="shared" ref="F27:X27" si="10">IF(AND(F$12="M",F$13="Sacremento"),1,0)</f>
        <v>0</v>
      </c>
      <c r="G27" s="33">
        <f t="shared" si="10"/>
        <v>0</v>
      </c>
      <c r="H27" s="33">
        <f t="shared" si="10"/>
        <v>0</v>
      </c>
      <c r="I27" s="33">
        <f t="shared" si="10"/>
        <v>0</v>
      </c>
      <c r="J27" s="33">
        <f t="shared" si="10"/>
        <v>0</v>
      </c>
      <c r="K27" s="33">
        <f t="shared" si="10"/>
        <v>0</v>
      </c>
      <c r="L27" s="33">
        <f t="shared" si="10"/>
        <v>0</v>
      </c>
      <c r="M27" s="33">
        <f t="shared" si="10"/>
        <v>0</v>
      </c>
      <c r="N27" s="33">
        <f t="shared" si="10"/>
        <v>0</v>
      </c>
      <c r="O27" s="33">
        <f t="shared" si="10"/>
        <v>0</v>
      </c>
      <c r="P27" s="33">
        <f t="shared" si="10"/>
        <v>1</v>
      </c>
      <c r="Q27" s="33">
        <f t="shared" si="10"/>
        <v>0</v>
      </c>
      <c r="R27" s="33">
        <f t="shared" si="10"/>
        <v>0</v>
      </c>
      <c r="S27" s="33">
        <f t="shared" si="10"/>
        <v>0</v>
      </c>
      <c r="T27" s="33">
        <f t="shared" si="10"/>
        <v>0</v>
      </c>
      <c r="U27" s="33">
        <f t="shared" si="10"/>
        <v>0</v>
      </c>
      <c r="V27" s="33">
        <f t="shared" si="10"/>
        <v>0</v>
      </c>
      <c r="W27" s="33">
        <f t="shared" si="10"/>
        <v>0</v>
      </c>
      <c r="X27" s="33">
        <f t="shared" si="10"/>
        <v>0</v>
      </c>
      <c r="Y27" s="35">
        <f t="shared" si="3"/>
        <v>630</v>
      </c>
      <c r="Z27" s="38" t="s">
        <v>48</v>
      </c>
      <c r="AA27" s="39">
        <v>700</v>
      </c>
    </row>
    <row r="28" spans="2:27" x14ac:dyDescent="0.2">
      <c r="C28" s="1" t="s">
        <v>58</v>
      </c>
      <c r="D28" s="32">
        <f>IF(AND(D$12="M",D$13="Denver"),1,0)</f>
        <v>0</v>
      </c>
      <c r="E28" s="33">
        <f>IF(AND(E$12="M",E$13="Denver"),1,0)</f>
        <v>1</v>
      </c>
      <c r="F28" s="33">
        <f t="shared" ref="F28:X28" si="11">IF(AND(F$12="M",F$13="Denver"),1,0)</f>
        <v>0</v>
      </c>
      <c r="G28" s="33">
        <f t="shared" si="11"/>
        <v>0</v>
      </c>
      <c r="H28" s="33">
        <f t="shared" si="11"/>
        <v>0</v>
      </c>
      <c r="I28" s="33">
        <f t="shared" si="11"/>
        <v>0</v>
      </c>
      <c r="J28" s="33">
        <f t="shared" si="11"/>
        <v>0</v>
      </c>
      <c r="K28" s="33">
        <f t="shared" si="11"/>
        <v>0</v>
      </c>
      <c r="L28" s="33">
        <f t="shared" si="11"/>
        <v>0</v>
      </c>
      <c r="M28" s="33">
        <f t="shared" si="11"/>
        <v>0</v>
      </c>
      <c r="N28" s="33">
        <f t="shared" si="11"/>
        <v>0</v>
      </c>
      <c r="O28" s="33">
        <f t="shared" si="11"/>
        <v>0</v>
      </c>
      <c r="P28" s="33">
        <f t="shared" si="11"/>
        <v>0</v>
      </c>
      <c r="Q28" s="33">
        <f t="shared" si="11"/>
        <v>1</v>
      </c>
      <c r="R28" s="33">
        <f t="shared" si="11"/>
        <v>0</v>
      </c>
      <c r="S28" s="33">
        <f t="shared" si="11"/>
        <v>0</v>
      </c>
      <c r="T28" s="33">
        <f t="shared" si="11"/>
        <v>0</v>
      </c>
      <c r="U28" s="33">
        <f t="shared" si="11"/>
        <v>0</v>
      </c>
      <c r="V28" s="33">
        <f t="shared" si="11"/>
        <v>0</v>
      </c>
      <c r="W28" s="33">
        <f t="shared" si="11"/>
        <v>0</v>
      </c>
      <c r="X28" s="33">
        <f t="shared" si="11"/>
        <v>0</v>
      </c>
      <c r="Y28" s="35">
        <f t="shared" si="3"/>
        <v>495</v>
      </c>
      <c r="Z28" s="38" t="s">
        <v>48</v>
      </c>
      <c r="AA28" s="39">
        <v>550</v>
      </c>
    </row>
    <row r="29" spans="2:27" x14ac:dyDescent="0.2">
      <c r="C29" s="1" t="s">
        <v>59</v>
      </c>
      <c r="D29" s="32">
        <f>IF(AND(D$12="M",D$13="Pittsburgh"),1,0)</f>
        <v>0</v>
      </c>
      <c r="E29" s="33">
        <f>IF(AND(E$12="M",E$13="Pittsburgh"),1,0)</f>
        <v>0</v>
      </c>
      <c r="F29" s="33">
        <f t="shared" ref="F29:X29" si="12">IF(AND(F$12="M",F$13="Pittsburgh"),1,0)</f>
        <v>1</v>
      </c>
      <c r="G29" s="33">
        <f t="shared" si="12"/>
        <v>0</v>
      </c>
      <c r="H29" s="33">
        <f t="shared" si="12"/>
        <v>0</v>
      </c>
      <c r="I29" s="33">
        <f t="shared" si="12"/>
        <v>0</v>
      </c>
      <c r="J29" s="33">
        <f t="shared" si="12"/>
        <v>0</v>
      </c>
      <c r="K29" s="33">
        <f t="shared" si="12"/>
        <v>0</v>
      </c>
      <c r="L29" s="33">
        <f t="shared" si="12"/>
        <v>0</v>
      </c>
      <c r="M29" s="33">
        <f t="shared" si="12"/>
        <v>0</v>
      </c>
      <c r="N29" s="33">
        <f t="shared" si="12"/>
        <v>0</v>
      </c>
      <c r="O29" s="33">
        <f t="shared" si="12"/>
        <v>0</v>
      </c>
      <c r="P29" s="33">
        <f t="shared" si="12"/>
        <v>0</v>
      </c>
      <c r="Q29" s="33">
        <f t="shared" si="12"/>
        <v>0</v>
      </c>
      <c r="R29" s="33">
        <f t="shared" si="12"/>
        <v>1</v>
      </c>
      <c r="S29" s="33">
        <f t="shared" si="12"/>
        <v>0</v>
      </c>
      <c r="T29" s="33">
        <f t="shared" si="12"/>
        <v>0</v>
      </c>
      <c r="U29" s="33">
        <f t="shared" si="12"/>
        <v>0</v>
      </c>
      <c r="V29" s="33">
        <f t="shared" si="12"/>
        <v>0</v>
      </c>
      <c r="W29" s="33">
        <f t="shared" si="12"/>
        <v>0</v>
      </c>
      <c r="X29" s="33">
        <f t="shared" si="12"/>
        <v>0</v>
      </c>
      <c r="Y29" s="35">
        <f t="shared" si="3"/>
        <v>810</v>
      </c>
      <c r="Z29" s="38" t="s">
        <v>48</v>
      </c>
      <c r="AA29" s="39">
        <v>900</v>
      </c>
    </row>
    <row r="30" spans="2:27" x14ac:dyDescent="0.2">
      <c r="C30" s="39" t="s">
        <v>60</v>
      </c>
      <c r="D30" s="33">
        <f>IF(AND(D$12="W",D$13="Sacremento"),1,0)</f>
        <v>0</v>
      </c>
      <c r="E30" s="33">
        <f>IF(AND(E$12="W",E$13="Sacremento"),1,0)</f>
        <v>0</v>
      </c>
      <c r="F30" s="33">
        <f t="shared" ref="F30:X30" si="13">IF(AND(F$12="W",F$13="Sacremento"),1,0)</f>
        <v>0</v>
      </c>
      <c r="G30" s="33">
        <f t="shared" si="13"/>
        <v>1</v>
      </c>
      <c r="H30" s="33">
        <f t="shared" si="13"/>
        <v>0</v>
      </c>
      <c r="I30" s="33">
        <f t="shared" si="13"/>
        <v>0</v>
      </c>
      <c r="J30" s="33">
        <f t="shared" si="13"/>
        <v>1</v>
      </c>
      <c r="K30" s="33">
        <f t="shared" si="13"/>
        <v>0</v>
      </c>
      <c r="L30" s="33">
        <f t="shared" si="13"/>
        <v>0</v>
      </c>
      <c r="M30" s="33">
        <f t="shared" si="13"/>
        <v>0</v>
      </c>
      <c r="N30" s="33">
        <f t="shared" si="13"/>
        <v>0</v>
      </c>
      <c r="O30" s="33">
        <f t="shared" si="13"/>
        <v>0</v>
      </c>
      <c r="P30" s="33">
        <f t="shared" si="13"/>
        <v>0</v>
      </c>
      <c r="Q30" s="33">
        <f t="shared" si="13"/>
        <v>0</v>
      </c>
      <c r="R30" s="33">
        <f t="shared" si="13"/>
        <v>0</v>
      </c>
      <c r="S30" s="33">
        <f t="shared" si="13"/>
        <v>1</v>
      </c>
      <c r="T30" s="33">
        <f t="shared" si="13"/>
        <v>0</v>
      </c>
      <c r="U30" s="33">
        <f t="shared" si="13"/>
        <v>0</v>
      </c>
      <c r="V30" s="33">
        <f t="shared" si="13"/>
        <v>0</v>
      </c>
      <c r="W30" s="33">
        <f t="shared" si="13"/>
        <v>0</v>
      </c>
      <c r="X30" s="33">
        <f t="shared" si="13"/>
        <v>0</v>
      </c>
      <c r="Y30" s="35">
        <f t="shared" si="3"/>
        <v>810</v>
      </c>
      <c r="Z30" s="38" t="s">
        <v>48</v>
      </c>
      <c r="AA30" s="39">
        <v>900</v>
      </c>
    </row>
    <row r="31" spans="2:27" x14ac:dyDescent="0.2">
      <c r="B31" s="1" t="s">
        <v>61</v>
      </c>
      <c r="C31" s="1" t="s">
        <v>62</v>
      </c>
      <c r="D31" s="32">
        <f>IF(AND(D$12="W",D$13="Denver"),1,0)</f>
        <v>0</v>
      </c>
      <c r="E31" s="33">
        <f>IF(AND(E$12="W",E$13="Denver"),1,0)</f>
        <v>0</v>
      </c>
      <c r="F31" s="33">
        <f t="shared" ref="F31:X31" si="14">IF(AND(F$12="W",F$13="Denver"),1,0)</f>
        <v>0</v>
      </c>
      <c r="G31" s="33">
        <f t="shared" si="14"/>
        <v>0</v>
      </c>
      <c r="H31" s="33">
        <f t="shared" si="14"/>
        <v>1</v>
      </c>
      <c r="I31" s="33">
        <f t="shared" si="14"/>
        <v>0</v>
      </c>
      <c r="J31" s="33">
        <f t="shared" si="14"/>
        <v>0</v>
      </c>
      <c r="K31" s="33">
        <f t="shared" si="14"/>
        <v>1</v>
      </c>
      <c r="L31" s="33">
        <f t="shared" si="14"/>
        <v>0</v>
      </c>
      <c r="M31" s="33">
        <f t="shared" si="14"/>
        <v>0</v>
      </c>
      <c r="N31" s="33">
        <f t="shared" si="14"/>
        <v>0</v>
      </c>
      <c r="O31" s="33">
        <f t="shared" si="14"/>
        <v>0</v>
      </c>
      <c r="P31" s="33">
        <f t="shared" si="14"/>
        <v>0</v>
      </c>
      <c r="Q31" s="33">
        <f t="shared" si="14"/>
        <v>0</v>
      </c>
      <c r="R31" s="33">
        <f t="shared" si="14"/>
        <v>0</v>
      </c>
      <c r="S31" s="33">
        <f t="shared" si="14"/>
        <v>0</v>
      </c>
      <c r="T31" s="33">
        <f t="shared" si="14"/>
        <v>1</v>
      </c>
      <c r="U31" s="33">
        <f t="shared" si="14"/>
        <v>0</v>
      </c>
      <c r="V31" s="33">
        <f t="shared" si="14"/>
        <v>0</v>
      </c>
      <c r="W31" s="33">
        <f t="shared" si="14"/>
        <v>0</v>
      </c>
      <c r="X31" s="33">
        <f t="shared" si="14"/>
        <v>0</v>
      </c>
      <c r="Y31" s="35">
        <f t="shared" si="3"/>
        <v>900</v>
      </c>
      <c r="Z31" s="38" t="s">
        <v>48</v>
      </c>
      <c r="AA31" s="39">
        <v>1000</v>
      </c>
    </row>
    <row r="32" spans="2:27" x14ac:dyDescent="0.2">
      <c r="C32" s="1" t="s">
        <v>63</v>
      </c>
      <c r="D32" s="32">
        <f>IF(AND(D$12="W",D$13="Pittsburgh"),1,0)</f>
        <v>0</v>
      </c>
      <c r="E32" s="33">
        <f>IF(AND(E$12="W",E$13="Pittsburgh"),1,0)</f>
        <v>0</v>
      </c>
      <c r="F32" s="33">
        <f t="shared" ref="F32:X32" si="15">IF(AND(F$12="W",F$13="Pittsburgh"),1,0)</f>
        <v>0</v>
      </c>
      <c r="G32" s="33">
        <f t="shared" si="15"/>
        <v>0</v>
      </c>
      <c r="H32" s="33">
        <f t="shared" si="15"/>
        <v>0</v>
      </c>
      <c r="I32" s="33">
        <f t="shared" si="15"/>
        <v>1</v>
      </c>
      <c r="J32" s="33">
        <f t="shared" si="15"/>
        <v>0</v>
      </c>
      <c r="K32" s="33">
        <f t="shared" si="15"/>
        <v>0</v>
      </c>
      <c r="L32" s="33">
        <f t="shared" si="15"/>
        <v>1</v>
      </c>
      <c r="M32" s="33">
        <f t="shared" si="15"/>
        <v>0</v>
      </c>
      <c r="N32" s="33">
        <f t="shared" si="15"/>
        <v>0</v>
      </c>
      <c r="O32" s="33">
        <f t="shared" si="15"/>
        <v>0</v>
      </c>
      <c r="P32" s="33">
        <f t="shared" si="15"/>
        <v>0</v>
      </c>
      <c r="Q32" s="33">
        <f t="shared" si="15"/>
        <v>0</v>
      </c>
      <c r="R32" s="33">
        <f t="shared" si="15"/>
        <v>0</v>
      </c>
      <c r="S32" s="33">
        <f t="shared" si="15"/>
        <v>0</v>
      </c>
      <c r="T32" s="33">
        <f t="shared" si="15"/>
        <v>0</v>
      </c>
      <c r="U32" s="33">
        <f t="shared" si="15"/>
        <v>1</v>
      </c>
      <c r="V32" s="33">
        <f t="shared" si="15"/>
        <v>0</v>
      </c>
      <c r="W32" s="33">
        <f t="shared" si="15"/>
        <v>0</v>
      </c>
      <c r="X32" s="33">
        <f t="shared" si="15"/>
        <v>0</v>
      </c>
      <c r="Y32" s="35">
        <f t="shared" si="3"/>
        <v>1080</v>
      </c>
      <c r="Z32" s="38" t="s">
        <v>48</v>
      </c>
      <c r="AA32" s="39">
        <v>1200</v>
      </c>
    </row>
    <row r="33" spans="2:27" x14ac:dyDescent="0.2">
      <c r="C33" s="1" t="s">
        <v>64</v>
      </c>
      <c r="D33" s="32">
        <f>IF(AND(D$12="J",D$13="Sacremento"),1,0)</f>
        <v>0</v>
      </c>
      <c r="E33" s="33">
        <f>IF(AND(E$12="J",E$13="Sacremento"),1,0)</f>
        <v>0</v>
      </c>
      <c r="F33" s="33">
        <f t="shared" ref="F33:X33" si="16">IF(AND(F$12="J",F$13="Sacremento"),1,0)</f>
        <v>0</v>
      </c>
      <c r="G33" s="33">
        <f t="shared" si="16"/>
        <v>0</v>
      </c>
      <c r="H33" s="33">
        <f t="shared" si="16"/>
        <v>0</v>
      </c>
      <c r="I33" s="33">
        <f t="shared" si="16"/>
        <v>0</v>
      </c>
      <c r="J33" s="33">
        <f t="shared" si="16"/>
        <v>0</v>
      </c>
      <c r="K33" s="33">
        <f t="shared" si="16"/>
        <v>0</v>
      </c>
      <c r="L33" s="33">
        <f t="shared" si="16"/>
        <v>0</v>
      </c>
      <c r="M33" s="33">
        <f t="shared" si="16"/>
        <v>1</v>
      </c>
      <c r="N33" s="33">
        <f t="shared" si="16"/>
        <v>0</v>
      </c>
      <c r="O33" s="33">
        <f t="shared" si="16"/>
        <v>0</v>
      </c>
      <c r="P33" s="33">
        <f t="shared" si="16"/>
        <v>0</v>
      </c>
      <c r="Q33" s="33">
        <f t="shared" si="16"/>
        <v>0</v>
      </c>
      <c r="R33" s="33">
        <f t="shared" si="16"/>
        <v>0</v>
      </c>
      <c r="S33" s="33">
        <f t="shared" si="16"/>
        <v>0</v>
      </c>
      <c r="T33" s="33">
        <f t="shared" si="16"/>
        <v>0</v>
      </c>
      <c r="U33" s="33">
        <f t="shared" si="16"/>
        <v>0</v>
      </c>
      <c r="V33" s="33">
        <f t="shared" si="16"/>
        <v>1</v>
      </c>
      <c r="W33" s="33">
        <f t="shared" si="16"/>
        <v>0</v>
      </c>
      <c r="X33" s="33">
        <f t="shared" si="16"/>
        <v>0</v>
      </c>
      <c r="Y33" s="35">
        <f t="shared" si="3"/>
        <v>810</v>
      </c>
      <c r="Z33" s="38" t="s">
        <v>48</v>
      </c>
      <c r="AA33" s="39">
        <v>900</v>
      </c>
    </row>
    <row r="34" spans="2:27" x14ac:dyDescent="0.2">
      <c r="C34" s="1" t="s">
        <v>65</v>
      </c>
      <c r="D34" s="32">
        <f>IF(AND(D$12="J",D$13="Denver"),1,0)</f>
        <v>0</v>
      </c>
      <c r="E34" s="33">
        <f>IF(AND(E$12="J",E$13="Denver"),1,0)</f>
        <v>0</v>
      </c>
      <c r="F34" s="33">
        <f t="shared" ref="F34:X34" si="17">IF(AND(F$12="J",F$13="Denver"),1,0)</f>
        <v>0</v>
      </c>
      <c r="G34" s="33">
        <f t="shared" si="17"/>
        <v>0</v>
      </c>
      <c r="H34" s="33">
        <f t="shared" si="17"/>
        <v>0</v>
      </c>
      <c r="I34" s="33">
        <f t="shared" si="17"/>
        <v>0</v>
      </c>
      <c r="J34" s="33">
        <f t="shared" si="17"/>
        <v>0</v>
      </c>
      <c r="K34" s="33">
        <f t="shared" si="17"/>
        <v>0</v>
      </c>
      <c r="L34" s="33">
        <f t="shared" si="17"/>
        <v>0</v>
      </c>
      <c r="M34" s="33">
        <f t="shared" si="17"/>
        <v>0</v>
      </c>
      <c r="N34" s="33">
        <f t="shared" si="17"/>
        <v>1</v>
      </c>
      <c r="O34" s="33">
        <f t="shared" si="17"/>
        <v>0</v>
      </c>
      <c r="P34" s="33">
        <f t="shared" si="17"/>
        <v>0</v>
      </c>
      <c r="Q34" s="33">
        <f t="shared" si="17"/>
        <v>0</v>
      </c>
      <c r="R34" s="33">
        <f t="shared" si="17"/>
        <v>0</v>
      </c>
      <c r="S34" s="33">
        <f t="shared" si="17"/>
        <v>0</v>
      </c>
      <c r="T34" s="33">
        <f t="shared" si="17"/>
        <v>0</v>
      </c>
      <c r="U34" s="33">
        <f t="shared" si="17"/>
        <v>0</v>
      </c>
      <c r="V34" s="33">
        <f t="shared" si="17"/>
        <v>0</v>
      </c>
      <c r="W34" s="33">
        <f t="shared" si="17"/>
        <v>1</v>
      </c>
      <c r="X34" s="33">
        <f t="shared" si="17"/>
        <v>0</v>
      </c>
      <c r="Y34" s="35">
        <f t="shared" si="3"/>
        <v>1350</v>
      </c>
      <c r="Z34" s="38" t="s">
        <v>48</v>
      </c>
      <c r="AA34" s="39">
        <v>1500</v>
      </c>
    </row>
    <row r="35" spans="2:27" x14ac:dyDescent="0.2">
      <c r="B35" s="40"/>
      <c r="C35" s="40" t="s">
        <v>66</v>
      </c>
      <c r="D35" s="47">
        <f>IF(AND(D$12="J",D$13="Pittsburgh"),1,0)</f>
        <v>0</v>
      </c>
      <c r="E35" s="33">
        <f>IF(AND(E$12="J",E$13="Pittsburgh"),1,0)</f>
        <v>0</v>
      </c>
      <c r="F35" s="40">
        <f t="shared" ref="F35:X35" si="18">IF(AND(F$12="J",F$13="Pittsburgh"),1,0)</f>
        <v>0</v>
      </c>
      <c r="G35" s="40">
        <f t="shared" si="18"/>
        <v>0</v>
      </c>
      <c r="H35" s="40">
        <f t="shared" si="18"/>
        <v>0</v>
      </c>
      <c r="I35" s="40">
        <f t="shared" si="18"/>
        <v>0</v>
      </c>
      <c r="J35" s="40">
        <f t="shared" si="18"/>
        <v>0</v>
      </c>
      <c r="K35" s="40">
        <f t="shared" si="18"/>
        <v>0</v>
      </c>
      <c r="L35" s="40">
        <f t="shared" si="18"/>
        <v>0</v>
      </c>
      <c r="M35" s="40">
        <f t="shared" si="18"/>
        <v>0</v>
      </c>
      <c r="N35" s="40">
        <f t="shared" si="18"/>
        <v>0</v>
      </c>
      <c r="O35" s="40">
        <f t="shared" si="18"/>
        <v>1</v>
      </c>
      <c r="P35" s="40">
        <f t="shared" si="18"/>
        <v>0</v>
      </c>
      <c r="Q35" s="40">
        <f t="shared" si="18"/>
        <v>0</v>
      </c>
      <c r="R35" s="40">
        <f t="shared" si="18"/>
        <v>0</v>
      </c>
      <c r="S35" s="40">
        <f t="shared" si="18"/>
        <v>0</v>
      </c>
      <c r="T35" s="40">
        <f t="shared" si="18"/>
        <v>0</v>
      </c>
      <c r="U35" s="40">
        <f t="shared" si="18"/>
        <v>0</v>
      </c>
      <c r="V35" s="40">
        <f t="shared" si="18"/>
        <v>0</v>
      </c>
      <c r="W35" s="40">
        <f t="shared" si="18"/>
        <v>0</v>
      </c>
      <c r="X35" s="45">
        <f t="shared" si="18"/>
        <v>1</v>
      </c>
      <c r="Y35" s="43">
        <f t="shared" si="3"/>
        <v>990</v>
      </c>
      <c r="Z35" s="44" t="s">
        <v>48</v>
      </c>
      <c r="AA35" s="45">
        <v>1100</v>
      </c>
    </row>
    <row r="36" spans="2:27" x14ac:dyDescent="0.2">
      <c r="B36" s="33"/>
      <c r="C36" s="1" t="s">
        <v>57</v>
      </c>
      <c r="D36" s="46">
        <f t="shared" ref="D36:X44" si="19">D27</f>
        <v>1</v>
      </c>
      <c r="E36" s="48">
        <f t="shared" si="19"/>
        <v>0</v>
      </c>
      <c r="F36" s="33">
        <f t="shared" si="19"/>
        <v>0</v>
      </c>
      <c r="G36" s="33">
        <f t="shared" si="19"/>
        <v>0</v>
      </c>
      <c r="H36" s="33">
        <f t="shared" si="19"/>
        <v>0</v>
      </c>
      <c r="I36" s="33">
        <f t="shared" si="19"/>
        <v>0</v>
      </c>
      <c r="J36" s="33">
        <f t="shared" si="19"/>
        <v>0</v>
      </c>
      <c r="K36" s="33">
        <f t="shared" si="19"/>
        <v>0</v>
      </c>
      <c r="L36" s="33">
        <f t="shared" si="19"/>
        <v>0</v>
      </c>
      <c r="M36" s="33">
        <f t="shared" si="19"/>
        <v>0</v>
      </c>
      <c r="N36" s="33">
        <f t="shared" si="19"/>
        <v>0</v>
      </c>
      <c r="O36" s="33">
        <f t="shared" si="19"/>
        <v>0</v>
      </c>
      <c r="P36" s="33">
        <f t="shared" si="19"/>
        <v>1</v>
      </c>
      <c r="Q36" s="33">
        <f t="shared" si="19"/>
        <v>0</v>
      </c>
      <c r="R36" s="33">
        <f t="shared" si="19"/>
        <v>0</v>
      </c>
      <c r="S36" s="33">
        <f t="shared" si="19"/>
        <v>0</v>
      </c>
      <c r="T36" s="33">
        <f t="shared" si="19"/>
        <v>0</v>
      </c>
      <c r="U36" s="33">
        <f t="shared" si="19"/>
        <v>0</v>
      </c>
      <c r="V36" s="33">
        <f t="shared" si="19"/>
        <v>0</v>
      </c>
      <c r="W36" s="33">
        <f t="shared" si="19"/>
        <v>0</v>
      </c>
      <c r="X36" s="33">
        <f t="shared" si="19"/>
        <v>0</v>
      </c>
      <c r="Y36" s="35">
        <f t="shared" si="3"/>
        <v>630</v>
      </c>
      <c r="Z36" s="38" t="s">
        <v>67</v>
      </c>
      <c r="AA36" s="39">
        <f t="shared" ref="AA36:AA44" si="20">AA27*I$5</f>
        <v>630</v>
      </c>
    </row>
    <row r="37" spans="2:27" x14ac:dyDescent="0.2">
      <c r="C37" s="1" t="s">
        <v>58</v>
      </c>
      <c r="D37" s="32">
        <f t="shared" si="19"/>
        <v>0</v>
      </c>
      <c r="E37" s="33">
        <f t="shared" si="19"/>
        <v>1</v>
      </c>
      <c r="F37" s="33">
        <f t="shared" si="19"/>
        <v>0</v>
      </c>
      <c r="G37" s="33">
        <f t="shared" si="19"/>
        <v>0</v>
      </c>
      <c r="H37" s="33">
        <f t="shared" si="19"/>
        <v>0</v>
      </c>
      <c r="I37" s="33">
        <f t="shared" si="19"/>
        <v>0</v>
      </c>
      <c r="J37" s="33">
        <f t="shared" si="19"/>
        <v>0</v>
      </c>
      <c r="K37" s="33">
        <f t="shared" si="19"/>
        <v>0</v>
      </c>
      <c r="L37" s="33">
        <f t="shared" si="19"/>
        <v>0</v>
      </c>
      <c r="M37" s="33">
        <f t="shared" si="19"/>
        <v>0</v>
      </c>
      <c r="N37" s="33">
        <f t="shared" si="19"/>
        <v>0</v>
      </c>
      <c r="O37" s="33">
        <f t="shared" si="19"/>
        <v>0</v>
      </c>
      <c r="P37" s="33">
        <f t="shared" si="19"/>
        <v>0</v>
      </c>
      <c r="Q37" s="33">
        <f t="shared" si="19"/>
        <v>1</v>
      </c>
      <c r="R37" s="33">
        <f t="shared" si="19"/>
        <v>0</v>
      </c>
      <c r="S37" s="33">
        <f t="shared" si="19"/>
        <v>0</v>
      </c>
      <c r="T37" s="33">
        <f t="shared" si="19"/>
        <v>0</v>
      </c>
      <c r="U37" s="33">
        <f t="shared" si="19"/>
        <v>0</v>
      </c>
      <c r="V37" s="33">
        <f t="shared" si="19"/>
        <v>0</v>
      </c>
      <c r="W37" s="33">
        <f t="shared" si="19"/>
        <v>0</v>
      </c>
      <c r="X37" s="33">
        <f t="shared" si="19"/>
        <v>0</v>
      </c>
      <c r="Y37" s="35">
        <f>SUMPRODUCT(D$14:X$14,D37:X37)</f>
        <v>495</v>
      </c>
      <c r="Z37" s="38" t="s">
        <v>67</v>
      </c>
      <c r="AA37" s="39">
        <f t="shared" si="20"/>
        <v>495</v>
      </c>
    </row>
    <row r="38" spans="2:27" x14ac:dyDescent="0.2">
      <c r="C38" s="1" t="s">
        <v>59</v>
      </c>
      <c r="D38" s="32">
        <f t="shared" si="19"/>
        <v>0</v>
      </c>
      <c r="E38" s="33">
        <f t="shared" si="19"/>
        <v>0</v>
      </c>
      <c r="F38" s="33">
        <f t="shared" si="19"/>
        <v>1</v>
      </c>
      <c r="G38" s="33">
        <f t="shared" si="19"/>
        <v>0</v>
      </c>
      <c r="H38" s="33">
        <f t="shared" si="19"/>
        <v>0</v>
      </c>
      <c r="I38" s="33">
        <f t="shared" si="19"/>
        <v>0</v>
      </c>
      <c r="J38" s="33">
        <f t="shared" si="19"/>
        <v>0</v>
      </c>
      <c r="K38" s="33">
        <f t="shared" si="19"/>
        <v>0</v>
      </c>
      <c r="L38" s="33">
        <f t="shared" si="19"/>
        <v>0</v>
      </c>
      <c r="M38" s="33">
        <f t="shared" si="19"/>
        <v>0</v>
      </c>
      <c r="N38" s="33">
        <f t="shared" si="19"/>
        <v>0</v>
      </c>
      <c r="O38" s="33">
        <f t="shared" si="19"/>
        <v>0</v>
      </c>
      <c r="P38" s="33">
        <f t="shared" si="19"/>
        <v>0</v>
      </c>
      <c r="Q38" s="33">
        <f t="shared" si="19"/>
        <v>0</v>
      </c>
      <c r="R38" s="33">
        <f t="shared" si="19"/>
        <v>1</v>
      </c>
      <c r="S38" s="33">
        <f t="shared" si="19"/>
        <v>0</v>
      </c>
      <c r="T38" s="33">
        <f t="shared" si="19"/>
        <v>0</v>
      </c>
      <c r="U38" s="33">
        <f t="shared" si="19"/>
        <v>0</v>
      </c>
      <c r="V38" s="33">
        <f t="shared" si="19"/>
        <v>0</v>
      </c>
      <c r="W38" s="33">
        <f t="shared" si="19"/>
        <v>0</v>
      </c>
      <c r="X38" s="33">
        <f t="shared" si="19"/>
        <v>0</v>
      </c>
      <c r="Y38" s="35">
        <f t="shared" ref="Y38:Y43" si="21">SUMPRODUCT(D$14:X$14,D38:X38)</f>
        <v>810</v>
      </c>
      <c r="Z38" s="38" t="s">
        <v>67</v>
      </c>
      <c r="AA38" s="39">
        <f t="shared" si="20"/>
        <v>810</v>
      </c>
    </row>
    <row r="39" spans="2:27" x14ac:dyDescent="0.2">
      <c r="C39" s="1" t="s">
        <v>60</v>
      </c>
      <c r="D39" s="32">
        <f>D30</f>
        <v>0</v>
      </c>
      <c r="E39" s="33">
        <f>E30</f>
        <v>0</v>
      </c>
      <c r="F39" s="33">
        <f t="shared" si="19"/>
        <v>0</v>
      </c>
      <c r="G39" s="33">
        <f t="shared" si="19"/>
        <v>1</v>
      </c>
      <c r="H39" s="33">
        <f t="shared" si="19"/>
        <v>0</v>
      </c>
      <c r="I39" s="33">
        <f t="shared" si="19"/>
        <v>0</v>
      </c>
      <c r="J39" s="33">
        <f t="shared" si="19"/>
        <v>1</v>
      </c>
      <c r="K39" s="33">
        <f t="shared" si="19"/>
        <v>0</v>
      </c>
      <c r="L39" s="33">
        <f t="shared" si="19"/>
        <v>0</v>
      </c>
      <c r="M39" s="33">
        <f t="shared" si="19"/>
        <v>0</v>
      </c>
      <c r="N39" s="33">
        <f t="shared" si="19"/>
        <v>0</v>
      </c>
      <c r="O39" s="33">
        <f t="shared" si="19"/>
        <v>0</v>
      </c>
      <c r="P39" s="33">
        <f t="shared" si="19"/>
        <v>0</v>
      </c>
      <c r="Q39" s="33">
        <f t="shared" si="19"/>
        <v>0</v>
      </c>
      <c r="R39" s="33">
        <f t="shared" si="19"/>
        <v>0</v>
      </c>
      <c r="S39" s="33">
        <f t="shared" si="19"/>
        <v>1</v>
      </c>
      <c r="T39" s="33">
        <f t="shared" si="19"/>
        <v>0</v>
      </c>
      <c r="U39" s="33">
        <f t="shared" si="19"/>
        <v>0</v>
      </c>
      <c r="V39" s="33">
        <f t="shared" si="19"/>
        <v>0</v>
      </c>
      <c r="W39" s="33">
        <f t="shared" si="19"/>
        <v>0</v>
      </c>
      <c r="X39" s="33">
        <f t="shared" si="19"/>
        <v>0</v>
      </c>
      <c r="Y39" s="35">
        <f t="shared" si="21"/>
        <v>810</v>
      </c>
      <c r="Z39" s="38" t="s">
        <v>67</v>
      </c>
      <c r="AA39" s="39">
        <f t="shared" si="20"/>
        <v>810</v>
      </c>
    </row>
    <row r="40" spans="2:27" x14ac:dyDescent="0.2">
      <c r="B40" s="1" t="s">
        <v>68</v>
      </c>
      <c r="C40" s="1" t="s">
        <v>62</v>
      </c>
      <c r="D40" s="32">
        <f t="shared" ref="D40:E44" si="22">D31</f>
        <v>0</v>
      </c>
      <c r="E40" s="33">
        <f t="shared" si="22"/>
        <v>0</v>
      </c>
      <c r="F40" s="33">
        <f t="shared" si="19"/>
        <v>0</v>
      </c>
      <c r="G40" s="33">
        <f t="shared" si="19"/>
        <v>0</v>
      </c>
      <c r="H40" s="33">
        <f t="shared" si="19"/>
        <v>1</v>
      </c>
      <c r="I40" s="33">
        <f t="shared" si="19"/>
        <v>0</v>
      </c>
      <c r="J40" s="33">
        <f t="shared" si="19"/>
        <v>0</v>
      </c>
      <c r="K40" s="33">
        <f t="shared" si="19"/>
        <v>1</v>
      </c>
      <c r="L40" s="33">
        <f t="shared" si="19"/>
        <v>0</v>
      </c>
      <c r="M40" s="33">
        <f t="shared" si="19"/>
        <v>0</v>
      </c>
      <c r="N40" s="33">
        <f t="shared" si="19"/>
        <v>0</v>
      </c>
      <c r="O40" s="33">
        <f t="shared" si="19"/>
        <v>0</v>
      </c>
      <c r="P40" s="33">
        <f t="shared" si="19"/>
        <v>0</v>
      </c>
      <c r="Q40" s="33">
        <f t="shared" si="19"/>
        <v>0</v>
      </c>
      <c r="R40" s="33">
        <f t="shared" si="19"/>
        <v>0</v>
      </c>
      <c r="S40" s="33">
        <f t="shared" si="19"/>
        <v>0</v>
      </c>
      <c r="T40" s="33">
        <f t="shared" si="19"/>
        <v>1</v>
      </c>
      <c r="U40" s="33">
        <f t="shared" si="19"/>
        <v>0</v>
      </c>
      <c r="V40" s="33">
        <f t="shared" si="19"/>
        <v>0</v>
      </c>
      <c r="W40" s="33">
        <f t="shared" si="19"/>
        <v>0</v>
      </c>
      <c r="X40" s="33">
        <f t="shared" si="19"/>
        <v>0</v>
      </c>
      <c r="Y40" s="35">
        <f t="shared" si="21"/>
        <v>900</v>
      </c>
      <c r="Z40" s="38" t="s">
        <v>67</v>
      </c>
      <c r="AA40" s="39">
        <f t="shared" si="20"/>
        <v>900</v>
      </c>
    </row>
    <row r="41" spans="2:27" x14ac:dyDescent="0.2">
      <c r="C41" s="1" t="s">
        <v>63</v>
      </c>
      <c r="D41" s="32">
        <f t="shared" si="22"/>
        <v>0</v>
      </c>
      <c r="E41" s="33">
        <f t="shared" si="22"/>
        <v>0</v>
      </c>
      <c r="F41" s="33">
        <f t="shared" si="19"/>
        <v>0</v>
      </c>
      <c r="G41" s="33">
        <f t="shared" si="19"/>
        <v>0</v>
      </c>
      <c r="H41" s="33">
        <f t="shared" si="19"/>
        <v>0</v>
      </c>
      <c r="I41" s="33">
        <f t="shared" si="19"/>
        <v>1</v>
      </c>
      <c r="J41" s="33">
        <f t="shared" si="19"/>
        <v>0</v>
      </c>
      <c r="K41" s="33">
        <f t="shared" si="19"/>
        <v>0</v>
      </c>
      <c r="L41" s="33">
        <f t="shared" si="19"/>
        <v>1</v>
      </c>
      <c r="M41" s="33">
        <f t="shared" si="19"/>
        <v>0</v>
      </c>
      <c r="N41" s="33">
        <f t="shared" si="19"/>
        <v>0</v>
      </c>
      <c r="O41" s="33">
        <f t="shared" si="19"/>
        <v>0</v>
      </c>
      <c r="P41" s="33">
        <f t="shared" si="19"/>
        <v>0</v>
      </c>
      <c r="Q41" s="33">
        <f t="shared" si="19"/>
        <v>0</v>
      </c>
      <c r="R41" s="33">
        <f t="shared" si="19"/>
        <v>0</v>
      </c>
      <c r="S41" s="33">
        <f t="shared" si="19"/>
        <v>0</v>
      </c>
      <c r="T41" s="33">
        <f t="shared" si="19"/>
        <v>0</v>
      </c>
      <c r="U41" s="33">
        <f t="shared" si="19"/>
        <v>1</v>
      </c>
      <c r="V41" s="33">
        <f t="shared" si="19"/>
        <v>0</v>
      </c>
      <c r="W41" s="33">
        <f t="shared" si="19"/>
        <v>0</v>
      </c>
      <c r="X41" s="33">
        <f t="shared" si="19"/>
        <v>0</v>
      </c>
      <c r="Y41" s="35">
        <f>SUMPRODUCT(D$14:X$14,D41:X41)</f>
        <v>1080</v>
      </c>
      <c r="Z41" s="38" t="s">
        <v>67</v>
      </c>
      <c r="AA41" s="39">
        <f t="shared" si="20"/>
        <v>1080</v>
      </c>
    </row>
    <row r="42" spans="2:27" x14ac:dyDescent="0.2">
      <c r="C42" s="1" t="s">
        <v>64</v>
      </c>
      <c r="D42" s="32">
        <f t="shared" si="22"/>
        <v>0</v>
      </c>
      <c r="E42" s="33">
        <f t="shared" si="22"/>
        <v>0</v>
      </c>
      <c r="F42" s="33">
        <f t="shared" si="19"/>
        <v>0</v>
      </c>
      <c r="G42" s="33">
        <f t="shared" si="19"/>
        <v>0</v>
      </c>
      <c r="H42" s="33">
        <f t="shared" si="19"/>
        <v>0</v>
      </c>
      <c r="I42" s="33">
        <f t="shared" si="19"/>
        <v>0</v>
      </c>
      <c r="J42" s="33">
        <f t="shared" si="19"/>
        <v>0</v>
      </c>
      <c r="K42" s="33">
        <f t="shared" si="19"/>
        <v>0</v>
      </c>
      <c r="L42" s="33">
        <f t="shared" si="19"/>
        <v>0</v>
      </c>
      <c r="M42" s="33">
        <f t="shared" si="19"/>
        <v>1</v>
      </c>
      <c r="N42" s="33">
        <f t="shared" si="19"/>
        <v>0</v>
      </c>
      <c r="O42" s="33">
        <f t="shared" si="19"/>
        <v>0</v>
      </c>
      <c r="P42" s="33">
        <f t="shared" si="19"/>
        <v>0</v>
      </c>
      <c r="Q42" s="33">
        <f t="shared" si="19"/>
        <v>0</v>
      </c>
      <c r="R42" s="33">
        <f t="shared" si="19"/>
        <v>0</v>
      </c>
      <c r="S42" s="33">
        <f t="shared" si="19"/>
        <v>0</v>
      </c>
      <c r="T42" s="33">
        <f t="shared" si="19"/>
        <v>0</v>
      </c>
      <c r="U42" s="33">
        <f t="shared" si="19"/>
        <v>0</v>
      </c>
      <c r="V42" s="33">
        <f t="shared" si="19"/>
        <v>1</v>
      </c>
      <c r="W42" s="33">
        <f t="shared" si="19"/>
        <v>0</v>
      </c>
      <c r="X42" s="33">
        <f t="shared" si="19"/>
        <v>0</v>
      </c>
      <c r="Y42" s="35">
        <f t="shared" si="21"/>
        <v>810</v>
      </c>
      <c r="Z42" s="38" t="s">
        <v>67</v>
      </c>
      <c r="AA42" s="39">
        <f t="shared" si="20"/>
        <v>810</v>
      </c>
    </row>
    <row r="43" spans="2:27" x14ac:dyDescent="0.2">
      <c r="C43" s="1" t="s">
        <v>65</v>
      </c>
      <c r="D43" s="32">
        <f t="shared" si="22"/>
        <v>0</v>
      </c>
      <c r="E43" s="33">
        <f t="shared" si="22"/>
        <v>0</v>
      </c>
      <c r="F43" s="33">
        <f t="shared" si="19"/>
        <v>0</v>
      </c>
      <c r="G43" s="33">
        <f t="shared" si="19"/>
        <v>0</v>
      </c>
      <c r="H43" s="33">
        <f t="shared" si="19"/>
        <v>0</v>
      </c>
      <c r="I43" s="33">
        <f t="shared" si="19"/>
        <v>0</v>
      </c>
      <c r="J43" s="33">
        <f t="shared" si="19"/>
        <v>0</v>
      </c>
      <c r="K43" s="33">
        <f t="shared" si="19"/>
        <v>0</v>
      </c>
      <c r="L43" s="33">
        <f t="shared" si="19"/>
        <v>0</v>
      </c>
      <c r="M43" s="33">
        <f t="shared" si="19"/>
        <v>0</v>
      </c>
      <c r="N43" s="33">
        <f t="shared" si="19"/>
        <v>1</v>
      </c>
      <c r="O43" s="33">
        <f t="shared" si="19"/>
        <v>0</v>
      </c>
      <c r="P43" s="33">
        <f t="shared" si="19"/>
        <v>0</v>
      </c>
      <c r="Q43" s="33">
        <f t="shared" si="19"/>
        <v>0</v>
      </c>
      <c r="R43" s="33">
        <f t="shared" si="19"/>
        <v>0</v>
      </c>
      <c r="S43" s="33">
        <f t="shared" si="19"/>
        <v>0</v>
      </c>
      <c r="T43" s="33">
        <f t="shared" si="19"/>
        <v>0</v>
      </c>
      <c r="U43" s="33">
        <f t="shared" si="19"/>
        <v>0</v>
      </c>
      <c r="V43" s="33">
        <f t="shared" si="19"/>
        <v>0</v>
      </c>
      <c r="W43" s="33">
        <f t="shared" si="19"/>
        <v>1</v>
      </c>
      <c r="X43" s="33">
        <f t="shared" si="19"/>
        <v>0</v>
      </c>
      <c r="Y43" s="35">
        <f t="shared" si="21"/>
        <v>1350</v>
      </c>
      <c r="Z43" s="38" t="s">
        <v>67</v>
      </c>
      <c r="AA43" s="39">
        <f t="shared" si="20"/>
        <v>1350</v>
      </c>
    </row>
    <row r="44" spans="2:27" x14ac:dyDescent="0.2">
      <c r="B44" s="40"/>
      <c r="C44" s="40" t="s">
        <v>66</v>
      </c>
      <c r="D44" s="47">
        <f t="shared" si="22"/>
        <v>0</v>
      </c>
      <c r="E44" s="40">
        <f t="shared" si="22"/>
        <v>0</v>
      </c>
      <c r="F44" s="40">
        <f t="shared" si="19"/>
        <v>0</v>
      </c>
      <c r="G44" s="40">
        <f t="shared" si="19"/>
        <v>0</v>
      </c>
      <c r="H44" s="40">
        <f t="shared" si="19"/>
        <v>0</v>
      </c>
      <c r="I44" s="40">
        <f t="shared" si="19"/>
        <v>0</v>
      </c>
      <c r="J44" s="40">
        <f t="shared" si="19"/>
        <v>0</v>
      </c>
      <c r="K44" s="40">
        <f t="shared" si="19"/>
        <v>0</v>
      </c>
      <c r="L44" s="40">
        <f t="shared" si="19"/>
        <v>0</v>
      </c>
      <c r="M44" s="40">
        <f t="shared" si="19"/>
        <v>0</v>
      </c>
      <c r="N44" s="40">
        <f t="shared" si="19"/>
        <v>0</v>
      </c>
      <c r="O44" s="40">
        <f t="shared" si="19"/>
        <v>1</v>
      </c>
      <c r="P44" s="40">
        <f t="shared" si="19"/>
        <v>0</v>
      </c>
      <c r="Q44" s="40">
        <f t="shared" si="19"/>
        <v>0</v>
      </c>
      <c r="R44" s="40">
        <f t="shared" si="19"/>
        <v>0</v>
      </c>
      <c r="S44" s="40">
        <f t="shared" si="19"/>
        <v>0</v>
      </c>
      <c r="T44" s="40">
        <f t="shared" si="19"/>
        <v>0</v>
      </c>
      <c r="U44" s="40">
        <f t="shared" si="19"/>
        <v>0</v>
      </c>
      <c r="V44" s="40">
        <f t="shared" si="19"/>
        <v>0</v>
      </c>
      <c r="W44" s="40">
        <f t="shared" si="19"/>
        <v>0</v>
      </c>
      <c r="X44" s="40">
        <f t="shared" si="19"/>
        <v>1</v>
      </c>
      <c r="Y44" s="43">
        <f t="shared" si="3"/>
        <v>990</v>
      </c>
      <c r="Z44" s="44" t="s">
        <v>67</v>
      </c>
      <c r="AA44" s="45">
        <f t="shared" si="20"/>
        <v>990</v>
      </c>
    </row>
    <row r="45" spans="2:27" x14ac:dyDescent="0.2">
      <c r="D45" s="32"/>
      <c r="E45" s="33"/>
      <c r="F45" s="33"/>
      <c r="G45" s="33"/>
      <c r="H45" s="33"/>
      <c r="I45" s="11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5"/>
      <c r="Z45" s="38"/>
      <c r="AA45" s="39"/>
    </row>
    <row r="46" spans="2:27" x14ac:dyDescent="0.2">
      <c r="D46" s="32"/>
      <c r="E46" s="33"/>
      <c r="F46" s="33"/>
      <c r="G46" s="33"/>
      <c r="H46" s="33"/>
      <c r="I46" s="11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5"/>
      <c r="Z46" s="38"/>
      <c r="AA46" s="39"/>
    </row>
    <row r="47" spans="2:27" x14ac:dyDescent="0.2">
      <c r="D47" s="32"/>
      <c r="E47" s="33"/>
      <c r="F47" s="33"/>
      <c r="G47" s="33"/>
      <c r="H47" s="33"/>
      <c r="I47" s="11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5"/>
      <c r="Z47" s="38"/>
      <c r="AA47" s="39"/>
    </row>
    <row r="48" spans="2:27" x14ac:dyDescent="0.2">
      <c r="D48" s="32"/>
      <c r="E48" s="33"/>
      <c r="F48" s="33"/>
      <c r="G48" s="33"/>
      <c r="H48" s="33"/>
      <c r="I48" s="11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5"/>
      <c r="Z48" s="38"/>
      <c r="AA48" s="39"/>
    </row>
    <row r="49" spans="3:37" x14ac:dyDescent="0.2">
      <c r="D49" s="32"/>
      <c r="E49" s="33"/>
      <c r="F49" s="33"/>
      <c r="G49" s="33"/>
      <c r="H49" s="33"/>
      <c r="I49" s="11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5"/>
      <c r="Z49" s="38"/>
      <c r="AA49" s="39"/>
    </row>
    <row r="50" spans="3:37" x14ac:dyDescent="0.2">
      <c r="D50" s="32"/>
      <c r="E50" s="33"/>
      <c r="F50" s="33"/>
      <c r="G50" s="33"/>
      <c r="H50" s="33"/>
      <c r="I50" s="11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5"/>
      <c r="Z50" s="38"/>
      <c r="AA50" s="39"/>
    </row>
    <row r="51" spans="3:37" x14ac:dyDescent="0.2">
      <c r="D51" s="49"/>
      <c r="E51" s="20"/>
      <c r="F51" s="20"/>
      <c r="G51" s="20"/>
      <c r="H51" s="20"/>
      <c r="I51" s="5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51"/>
      <c r="Z51" s="52"/>
      <c r="AA51" s="25"/>
    </row>
    <row r="52" spans="3:37" x14ac:dyDescent="0.2">
      <c r="C52" s="33"/>
      <c r="D52" s="33"/>
      <c r="E52" s="33"/>
      <c r="F52" s="33"/>
      <c r="G52" s="33"/>
      <c r="H52" s="33"/>
      <c r="I52" s="11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53"/>
      <c r="AI52" s="54"/>
      <c r="AJ52" s="33"/>
      <c r="AK52" s="33"/>
    </row>
    <row r="53" spans="3:37" x14ac:dyDescent="0.2">
      <c r="C53" s="33"/>
      <c r="D53" s="33"/>
      <c r="E53" s="33"/>
      <c r="F53" s="33"/>
      <c r="G53" s="33"/>
      <c r="H53" s="33"/>
      <c r="I53" s="11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53"/>
      <c r="AI53" s="54"/>
      <c r="AJ53" s="33"/>
      <c r="AK53" s="33"/>
    </row>
    <row r="54" spans="3:37" x14ac:dyDescent="0.2"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53"/>
      <c r="AI54" s="54"/>
      <c r="AJ54" s="33"/>
      <c r="AK54" s="33"/>
    </row>
    <row r="55" spans="3:37" x14ac:dyDescent="0.2"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</row>
    <row r="56" spans="3:37" x14ac:dyDescent="0.2">
      <c r="I56" s="11"/>
    </row>
    <row r="57" spans="3:37" x14ac:dyDescent="0.2">
      <c r="I57" s="11"/>
    </row>
  </sheetData>
  <mergeCells count="1">
    <mergeCell ref="D9:X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SOUMYADIP MITRA</dc:creator>
  <cp:lastModifiedBy>SOUMYADIP MITRA</cp:lastModifiedBy>
  <dcterms:created xsi:type="dcterms:W3CDTF">2019-09-28T04:40:54Z</dcterms:created>
  <dcterms:modified xsi:type="dcterms:W3CDTF">2019-09-28T04:44:02Z</dcterms:modified>
</cp:coreProperties>
</file>