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oumya\Downloads\"/>
    </mc:Choice>
  </mc:AlternateContent>
  <xr:revisionPtr revIDLastSave="0" documentId="13_ncr:1_{A268DB59-798E-445F-B381-ED00EA0DA713}"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ExternalData_1" localSheetId="0">Sheet1!$B$38:$F$94</definedName>
    <definedName name="Slicer_state">#N/A</definedName>
    <definedName name="state_names">#REF!</definedName>
  </definedNames>
  <calcPr calcId="191029"/>
  <pivotCaches>
    <pivotCache cacheId="0" r:id="rId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5" i="1" l="1"/>
  <c r="D95" i="1"/>
  <c r="E95" i="1"/>
  <c r="F95" i="1"/>
  <c r="N41" i="1"/>
  <c r="N40" i="1"/>
  <c r="N39"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J45" i="1"/>
  <c r="G45" i="1"/>
  <c r="J44" i="1"/>
  <c r="G44" i="1"/>
  <c r="J43" i="1"/>
  <c r="G43" i="1"/>
  <c r="G42" i="1"/>
  <c r="J41" i="1"/>
  <c r="G41" i="1"/>
  <c r="G40" i="1"/>
  <c r="J39" i="1"/>
  <c r="G39" i="1"/>
  <c r="J38" i="1"/>
  <c r="G95" i="1" l="1"/>
  <c r="J40" i="1"/>
</calcChain>
</file>

<file path=xl/sharedStrings.xml><?xml version="1.0" encoding="utf-8"?>
<sst xmlns="http://schemas.openxmlformats.org/spreadsheetml/2006/main" count="193" uniqueCount="77">
  <si>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</si>
  <si>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</si>
  <si>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</si>
  <si>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</si>
  <si>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</si>
  <si>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</si>
  <si>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</si>
  <si>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</si>
  <si>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</si>
  <si>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</si>
  <si>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</si>
  <si>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</si>
  <si>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</si>
  <si>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</si>
  <si>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</si>
  <si>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</si>
  <si>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</si>
  <si>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</si>
  <si>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</si>
  <si>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</si>
  <si>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</si>
  <si>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</si>
  <si>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</si>
  <si>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</si>
  <si>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</si>
  <si>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</si>
  <si>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</si>
  <si>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</si>
  <si>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</si>
  <si>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</si>
  <si>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</si>
  <si>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</si>
  <si>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</si>
  <si>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</si>
  <si>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</si>
  <si>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</si>
  <si>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</si>
  <si>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</si>
  <si>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</si>
  <si>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</si>
  <si>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</si>
  <si>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</si>
  <si>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</si>
  <si>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</si>
  <si>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</si>
  <si>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</si>
  <si>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</si>
  <si>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</si>
  <si>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</si>
  <si>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</si>
  <si>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</si>
  <si>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</si>
  <si>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</si>
  <si>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</si>
  <si>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</si>
  <si>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</si>
  <si>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</si>
  <si>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</si>
  <si>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</si>
  <si>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</si>
  <si>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</si>
  <si>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</si>
  <si>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</si>
  <si>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</si>
  <si>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</si>
  <si>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</si>
  <si>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</si>
  <si>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</si>
  <si>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</si>
  <si>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</si>
  <si>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</si>
  <si>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Sum of positive</t>
  </si>
  <si>
    <t>Sum of deaths</t>
  </si>
  <si>
    <t>COVID-19 DASHBOARD</t>
  </si>
  <si>
    <t>Sum of pos %</t>
  </si>
  <si>
    <t>Sum</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</si>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</sst>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 hh:mm"/>
    <numFmt numFmtId="165" formatCode="[$-F800]dddd\,\ mmmm\ dd\,\ yyyy"/>
  </numFmts>
  <fonts count="6"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
      <b/>
      <i/>
      <sz val="24"/>
      <color theme="1"/>
      <name val="Calibri"/>
      <family val="2"/>
      <scheme val="minor"/>
    </font>
  </fonts>
  <fills count="4">
    <fill>
      <patternFill patternType="none"/>
    </fill>
    <fill>
      <patternFill patternType="gray125"/>
    </fill>
    <fill>
      <patternFill patternType="solid">
        <fgColor rgb="FFE2EFD9"/>
        <bgColor rgb="FFE2EFD9"/>
      </patternFill>
    </fill>
    <fill>
      <patternFill patternType="solid">
        <fgColor theme="5" tint="0.59999389629810485"/>
        <bgColor indexed="64"/>
      </patternFill>
    </fill>
  </fills>
  <borders count="14">
    <border>
      <left/>
      <right/>
      <top/>
      <bottom/>
      <diagonal/>
    </border>
    <border>
      <left style="thin">
        <color rgb="FFBFBFBF"/>
      </left>
      <right style="thin">
        <color rgb="FFBFBFBF"/>
      </right>
      <top style="thin">
        <color rgb="FFBFBFBF"/>
      </top>
      <bottom style="thin">
        <color rgb="FFBFBFBF"/>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applyFont="1" applyBorder="1" applyAlignment="1"/>
    <xf numFmtId="0" fontId="0" fillId="0" borderId="2" xfId="0" pivotButton="1" applyFont="1" applyBorder="1" applyAlignment="1"/>
    <xf numFmtId="0" fontId="0" fillId="0" borderId="5" xfId="0" applyFont="1" applyBorder="1" applyAlignment="1"/>
    <xf numFmtId="0" fontId="0" fillId="0" borderId="2" xfId="0" applyFont="1" applyBorder="1" applyAlignment="1">
      <alignment horizontal="left"/>
    </xf>
    <xf numFmtId="0" fontId="0" fillId="0" borderId="3" xfId="0" applyFont="1" applyBorder="1" applyAlignment="1">
      <alignment horizontal="left"/>
    </xf>
    <xf numFmtId="0" fontId="0" fillId="0" borderId="7" xfId="0" applyFont="1" applyBorder="1" applyAlignment="1"/>
    <xf numFmtId="0" fontId="0" fillId="0" borderId="2" xfId="0" applyNumberFormat="1" applyFont="1" applyBorder="1" applyAlignment="1"/>
    <xf numFmtId="0" fontId="0" fillId="0" borderId="7" xfId="0" applyNumberFormat="1" applyFont="1" applyBorder="1" applyAlignment="1"/>
    <xf numFmtId="0" fontId="0" fillId="0" borderId="3" xfId="0" applyNumberFormat="1" applyFont="1" applyBorder="1" applyAlignment="1"/>
    <xf numFmtId="0" fontId="0" fillId="0" borderId="8" xfId="0" applyNumberFormat="1" applyFont="1" applyBorder="1" applyAlignment="1"/>
    <xf numFmtId="0" fontId="0" fillId="0" borderId="4" xfId="0" applyFont="1" applyBorder="1" applyAlignment="1">
      <alignment horizontal="left"/>
    </xf>
    <xf numFmtId="0" fontId="0" fillId="0" borderId="4" xfId="0" applyNumberFormat="1" applyFont="1" applyBorder="1" applyAlignment="1"/>
    <xf numFmtId="0" fontId="0" fillId="0" borderId="9" xfId="0" applyNumberFormat="1" applyFont="1" applyBorder="1" applyAlignment="1"/>
    <xf numFmtId="9" fontId="0" fillId="0" borderId="5" xfId="0" applyNumberFormat="1" applyFont="1" applyBorder="1" applyAlignment="1"/>
    <xf numFmtId="9" fontId="0" fillId="0" borderId="6" xfId="0" applyNumberFormat="1" applyFont="1" applyBorder="1" applyAlignment="1"/>
    <xf numFmtId="9" fontId="0" fillId="0" borderId="10" xfId="0" applyNumberFormat="1" applyFont="1" applyBorder="1" applyAlignment="1"/>
    <xf numFmtId="164" fontId="0" fillId="0" borderId="0" xfId="0" applyNumberFormat="1" applyFont="1" applyAlignment="1"/>
    <xf numFmtId="9" fontId="0" fillId="0" borderId="0" xfId="0" applyNumberFormat="1" applyFont="1" applyAlignment="1"/>
    <xf numFmtId="14" fontId="0" fillId="0" borderId="0" xfId="0" applyNumberFormat="1" applyFont="1" applyAlignment="1"/>
    <xf numFmtId="165" fontId="0" fillId="0" borderId="0" xfId="0" applyNumberFormat="1" applyFont="1" applyAlignment="1"/>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cellXfs>
  <cellStyles count="1">
    <cellStyle name="Normal" xfId="0" builtinId="0"/>
  </cellStyles>
  <dxfs count="6">
    <dxf>
      <numFmt numFmtId="19" formatCode="dd/mm/yyyy"/>
    </dxf>
    <dxf>
      <font>
        <b val="0"/>
        <i val="0"/>
        <strike val="0"/>
        <condense val="0"/>
        <extend val="0"/>
        <outline val="0"/>
        <shadow val="0"/>
        <u val="none"/>
        <vertAlign val="baseline"/>
        <sz val="11"/>
        <color theme="1"/>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m/d\ hh:mm"/>
      <alignment horizontal="general" vertical="bottom" textRotation="0" wrapText="0" indent="0" justifyLastLine="0" shrinkToFit="0" readingOrder="0"/>
    </dxf>
    <dxf>
      <numFmt numFmtId="13" formatCode="0%"/>
    </dxf>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Dashboard.xlsx]Sheet1!PivotTable3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Positive</a:t>
            </a:r>
            <a:r>
              <a:rPr lang="en-IN" b="1" baseline="0"/>
              <a:t> and Death by State</a:t>
            </a:r>
            <a:endParaRPr lang="en-IN" b="1"/>
          </a:p>
        </c:rich>
      </c:tx>
      <c:layout>
        <c:manualLayout>
          <c:xMode val="edge"/>
          <c:yMode val="edge"/>
          <c:x val="0.33103499005299503"/>
          <c:y val="4.62371746884495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Sheet1!$K$48</c:f>
              <c:strCache>
                <c:ptCount val="1"/>
                <c:pt idx="0">
                  <c:v>Sum of positive</c:v>
                </c:pt>
              </c:strCache>
            </c:strRef>
          </c:tx>
          <c:spPr>
            <a:ln w="28575" cap="rnd">
              <a:solidFill>
                <a:schemeClr val="accent1"/>
              </a:solidFill>
              <a:round/>
            </a:ln>
            <a:effectLst/>
          </c:spPr>
          <c:marker>
            <c:symbol val="none"/>
          </c:marker>
          <c:cat>
            <c:strRef>
              <c:f>Sheet1!$J$49:$J$104</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Sheet1!$K$49:$K$104</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extLst>
            <c:ext xmlns:c16="http://schemas.microsoft.com/office/drawing/2014/chart" uri="{C3380CC4-5D6E-409C-BE32-E72D297353CC}">
              <c16:uniqueId val="{00000000-0395-4750-B58E-D8643B251D02}"/>
            </c:ext>
          </c:extLst>
        </c:ser>
        <c:ser>
          <c:idx val="1"/>
          <c:order val="1"/>
          <c:tx>
            <c:strRef>
              <c:f>Sheet1!$L$48</c:f>
              <c:strCache>
                <c:ptCount val="1"/>
                <c:pt idx="0">
                  <c:v>Sum of deaths</c:v>
                </c:pt>
              </c:strCache>
            </c:strRef>
          </c:tx>
          <c:spPr>
            <a:ln w="28575" cap="rnd">
              <a:solidFill>
                <a:schemeClr val="accent2"/>
              </a:solidFill>
              <a:round/>
            </a:ln>
            <a:effectLst/>
          </c:spPr>
          <c:marker>
            <c:symbol val="none"/>
          </c:marker>
          <c:cat>
            <c:strRef>
              <c:f>Sheet1!$J$49:$J$104</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Sheet1!$L$49:$L$104</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smooth val="0"/>
          <c:extLst>
            <c:ext xmlns:c16="http://schemas.microsoft.com/office/drawing/2014/chart" uri="{C3380CC4-5D6E-409C-BE32-E72D297353CC}">
              <c16:uniqueId val="{00000001-0395-4750-B58E-D8643B251D02}"/>
            </c:ext>
          </c:extLst>
        </c:ser>
        <c:dLbls>
          <c:showLegendKey val="0"/>
          <c:showVal val="0"/>
          <c:showCatName val="0"/>
          <c:showSerName val="0"/>
          <c:showPercent val="0"/>
          <c:showBubbleSize val="0"/>
        </c:dLbls>
        <c:smooth val="0"/>
        <c:axId val="577706352"/>
        <c:axId val="577698864"/>
      </c:lineChart>
      <c:catAx>
        <c:axId val="57770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8864"/>
        <c:crosses val="autoZero"/>
        <c:auto val="1"/>
        <c:lblAlgn val="ctr"/>
        <c:lblOffset val="100"/>
        <c:noMultiLvlLbl val="0"/>
      </c:catAx>
      <c:valAx>
        <c:axId val="57769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0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Dashboard.xlsx]Sheet1!PivotTable4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a:t>
            </a:r>
            <a:r>
              <a:rPr lang="en-US" b="1" baseline="0"/>
              <a:t> By State</a:t>
            </a:r>
            <a:endParaRPr lang="en-US" b="1"/>
          </a:p>
        </c:rich>
      </c:tx>
      <c:layout>
        <c:manualLayout>
          <c:xMode val="edge"/>
          <c:yMode val="edge"/>
          <c:x val="0.36799686207745497"/>
          <c:y val="8.83303048657379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Sheet1!$O$54</c:f>
              <c:strCache>
                <c:ptCount val="1"/>
                <c:pt idx="0">
                  <c:v>Total</c:v>
                </c:pt>
              </c:strCache>
            </c:strRef>
          </c:tx>
          <c:spPr>
            <a:ln w="28575" cap="rnd">
              <a:solidFill>
                <a:schemeClr val="accent1"/>
              </a:solidFill>
              <a:round/>
            </a:ln>
            <a:effectLst/>
          </c:spPr>
          <c:marker>
            <c:symbol val="none"/>
          </c:marker>
          <c:cat>
            <c:strRef>
              <c:f>Sheet1!$N$55:$N$110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Sheet1!$O$55:$O$110</c:f>
              <c:numCache>
                <c:formatCode>0%</c:formatCode>
                <c:ptCount val="56"/>
                <c:pt idx="0">
                  <c:v>2.8474711270410194E-2</c:v>
                </c:pt>
                <c:pt idx="1">
                  <c:v>0.14114010989010989</c:v>
                </c:pt>
                <c:pt idx="2">
                  <c:v>7.5442919159920213E-2</c:v>
                </c:pt>
                <c:pt idx="3">
                  <c:v>0</c:v>
                </c:pt>
                <c:pt idx="4">
                  <c:v>7.0368576335373634E-2</c:v>
                </c:pt>
                <c:pt idx="5">
                  <c:v>0.27851515151515149</c:v>
                </c:pt>
                <c:pt idx="6">
                  <c:v>0.17924376508447304</c:v>
                </c:pt>
                <c:pt idx="7">
                  <c:v>0.20896174863387978</c:v>
                </c:pt>
                <c:pt idx="8">
                  <c:v>0.12879684418145956</c:v>
                </c:pt>
                <c:pt idx="9">
                  <c:v>7.9249848759830613E-2</c:v>
                </c:pt>
                <c:pt idx="10">
                  <c:v>0.10362761333057338</c:v>
                </c:pt>
                <c:pt idx="11">
                  <c:v>0.2329572679357059</c:v>
                </c:pt>
                <c:pt idx="12">
                  <c:v>0.15648854961832062</c:v>
                </c:pt>
                <c:pt idx="13">
                  <c:v>2.4655963302752295E-2</c:v>
                </c:pt>
                <c:pt idx="14">
                  <c:v>7.0835256114443926E-2</c:v>
                </c:pt>
                <c:pt idx="15">
                  <c:v>9.1870365284262567E-2</c:v>
                </c:pt>
                <c:pt idx="16">
                  <c:v>0.17626443100604727</c:v>
                </c:pt>
                <c:pt idx="17">
                  <c:v>0.18661344795824378</c:v>
                </c:pt>
                <c:pt idx="18">
                  <c:v>8.3497201633640897E-2</c:v>
                </c:pt>
                <c:pt idx="19">
                  <c:v>8.6075949367088608E-2</c:v>
                </c:pt>
                <c:pt idx="20">
                  <c:v>0.17910973652272638</c:v>
                </c:pt>
                <c:pt idx="21">
                  <c:v>0.15838750706613905</c:v>
                </c:pt>
                <c:pt idx="22">
                  <c:v>0.10984402243061119</c:v>
                </c:pt>
                <c:pt idx="23">
                  <c:v>5.8168316831683171E-2</c:v>
                </c:pt>
                <c:pt idx="24">
                  <c:v>0.47570975136660199</c:v>
                </c:pt>
                <c:pt idx="25">
                  <c:v>3.313387514512816E-2</c:v>
                </c:pt>
                <c:pt idx="26">
                  <c:v>9.3176853121983441E-2</c:v>
                </c:pt>
                <c:pt idx="27">
                  <c:v>0.38095238095238093</c:v>
                </c:pt>
                <c:pt idx="28">
                  <c:v>0.19848229342327151</c:v>
                </c:pt>
                <c:pt idx="29">
                  <c:v>4.2669172932330829E-2</c:v>
                </c:pt>
                <c:pt idx="30">
                  <c:v>6.4751211687994706E-2</c:v>
                </c:pt>
                <c:pt idx="31">
                  <c:v>3.1927710843373494E-2</c:v>
                </c:pt>
                <c:pt idx="32">
                  <c:v>5.823863636363636E-2</c:v>
                </c:pt>
                <c:pt idx="33">
                  <c:v>6.391498536885877E-2</c:v>
                </c:pt>
                <c:pt idx="34">
                  <c:v>0.43292167145998983</c:v>
                </c:pt>
                <c:pt idx="35">
                  <c:v>2.5908214973949038E-2</c:v>
                </c:pt>
                <c:pt idx="36">
                  <c:v>0.10380179410508329</c:v>
                </c:pt>
                <c:pt idx="37">
                  <c:v>0.38658799405770722</c:v>
                </c:pt>
                <c:pt idx="38">
                  <c:v>8.3108998224411479E-2</c:v>
                </c:pt>
                <c:pt idx="39">
                  <c:v>0.4099813432835821</c:v>
                </c:pt>
                <c:pt idx="40">
                  <c:v>4.9502286790422387E-2</c:v>
                </c:pt>
                <c:pt idx="41">
                  <c:v>0.1282304346236795</c:v>
                </c:pt>
                <c:pt idx="42">
                  <c:v>0.16458333333333333</c:v>
                </c:pt>
                <c:pt idx="43">
                  <c:v>0.12961136318800554</c:v>
                </c:pt>
                <c:pt idx="44">
                  <c:v>0.22215868477483916</c:v>
                </c:pt>
                <c:pt idx="45">
                  <c:v>3.7654039251483341E-2</c:v>
                </c:pt>
                <c:pt idx="46">
                  <c:v>8.2199300800323602E-2</c:v>
                </c:pt>
                <c:pt idx="47">
                  <c:v>9.2128889678170442E-2</c:v>
                </c:pt>
                <c:pt idx="48">
                  <c:v>5.0985046285307381E-2</c:v>
                </c:pt>
                <c:pt idx="49">
                  <c:v>9.6992438455853092E-2</c:v>
                </c:pt>
                <c:pt idx="50">
                  <c:v>0.18131868131868131</c:v>
                </c:pt>
                <c:pt idx="51">
                  <c:v>6.6943949296890473E-2</c:v>
                </c:pt>
                <c:pt idx="52">
                  <c:v>8.0002139094628194E-2</c:v>
                </c:pt>
                <c:pt idx="53">
                  <c:v>7.8468725903751077E-2</c:v>
                </c:pt>
                <c:pt idx="54">
                  <c:v>3.9504824321864189E-2</c:v>
                </c:pt>
                <c:pt idx="55">
                  <c:v>5.7937427578215531E-2</c:v>
                </c:pt>
              </c:numCache>
            </c:numRef>
          </c:val>
          <c:smooth val="0"/>
          <c:extLst>
            <c:ext xmlns:c16="http://schemas.microsoft.com/office/drawing/2014/chart" uri="{C3380CC4-5D6E-409C-BE32-E72D297353CC}">
              <c16:uniqueId val="{00000000-9377-48DE-8E47-E94025D0F7A3}"/>
            </c:ext>
          </c:extLst>
        </c:ser>
        <c:dLbls>
          <c:showLegendKey val="0"/>
          <c:showVal val="0"/>
          <c:showCatName val="0"/>
          <c:showSerName val="0"/>
          <c:showPercent val="0"/>
          <c:showBubbleSize val="0"/>
        </c:dLbls>
        <c:smooth val="0"/>
        <c:axId val="577698448"/>
        <c:axId val="577690544"/>
      </c:lineChart>
      <c:catAx>
        <c:axId val="57769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0544"/>
        <c:crosses val="autoZero"/>
        <c:auto val="1"/>
        <c:lblAlgn val="ctr"/>
        <c:lblOffset val="100"/>
        <c:noMultiLvlLbl val="0"/>
      </c:catAx>
      <c:valAx>
        <c:axId val="57769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a:scene3d>
      <a:camera prst="orthographicFront"/>
      <a:lightRig rig="contrasting" dir="t">
        <a:rot lat="0" lon="0" rev="7800000"/>
      </a:lightRig>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Positive</a:t>
            </a:r>
            <a:r>
              <a:rPr lang="en-IN" b="1" baseline="0"/>
              <a:t> &amp; Death Percentage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BF5-47F9-ABD6-29A6CFB905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A3-461A-AAE9-D167F1848482}"/>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Sheet1!$M$40:$M$41</c:f>
              <c:strCache>
                <c:ptCount val="2"/>
                <c:pt idx="0">
                  <c:v>Positive</c:v>
                </c:pt>
                <c:pt idx="1">
                  <c:v>Deaths</c:v>
                </c:pt>
              </c:strCache>
            </c:strRef>
          </c:cat>
          <c:val>
            <c:numRef>
              <c:f>Sheet1!$N$40:$N$41</c:f>
              <c:numCache>
                <c:formatCode>#,##0</c:formatCode>
                <c:ptCount val="2"/>
                <c:pt idx="0">
                  <c:v>239009</c:v>
                </c:pt>
                <c:pt idx="1">
                  <c:v>5784</c:v>
                </c:pt>
              </c:numCache>
            </c:numRef>
          </c:val>
          <c:extLst>
            <c:ext xmlns:c16="http://schemas.microsoft.com/office/drawing/2014/chart" uri="{C3380CC4-5D6E-409C-BE32-E72D297353CC}">
              <c16:uniqueId val="{00000000-5BF5-47F9-ABD6-29A6CFB905D2}"/>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12700" cap="rnd"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333374</xdr:colOff>
      <xdr:row>1</xdr:row>
      <xdr:rowOff>28575</xdr:rowOff>
    </xdr:from>
    <xdr:to>
      <xdr:col>23</xdr:col>
      <xdr:colOff>85724</xdr:colOff>
      <xdr:row>10</xdr:row>
      <xdr:rowOff>66675</xdr:rowOff>
    </xdr:to>
    <xdr:graphicFrame macro="">
      <xdr:nvGraphicFramePr>
        <xdr:cNvPr id="5" name="Chart 4">
          <a:extLst>
            <a:ext uri="{FF2B5EF4-FFF2-40B4-BE49-F238E27FC236}">
              <a16:creationId xmlns:a16="http://schemas.microsoft.com/office/drawing/2014/main" id="{44BBF02E-ACB8-134E-418D-071C840FA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333374</xdr:colOff>
      <xdr:row>10</xdr:row>
      <xdr:rowOff>133350</xdr:rowOff>
    </xdr:from>
    <xdr:to>
      <xdr:col>24</xdr:col>
      <xdr:colOff>9524</xdr:colOff>
      <xdr:row>21</xdr:row>
      <xdr:rowOff>47626</xdr:rowOff>
    </xdr:to>
    <xdr:graphicFrame macro="">
      <xdr:nvGraphicFramePr>
        <xdr:cNvPr id="6" name="Chart 5">
          <a:extLst>
            <a:ext uri="{FF2B5EF4-FFF2-40B4-BE49-F238E27FC236}">
              <a16:creationId xmlns:a16="http://schemas.microsoft.com/office/drawing/2014/main" id="{B0C2AF28-C142-4D96-094F-8991ED0E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28575</xdr:colOff>
      <xdr:row>1</xdr:row>
      <xdr:rowOff>38101</xdr:rowOff>
    </xdr:from>
    <xdr:to>
      <xdr:col>1</xdr:col>
      <xdr:colOff>1476375</xdr:colOff>
      <xdr:row>21</xdr:row>
      <xdr:rowOff>47626</xdr:rowOff>
    </xdr:to>
    <mc:AlternateContent xmlns:mc="http://schemas.openxmlformats.org/markup-compatibility/2006" xmlns:sle15="http://schemas.microsoft.com/office/drawing/2012/slicer">
      <mc:Choice Requires="sle15">
        <xdr:graphicFrame macro="">
          <xdr:nvGraphicFramePr>
            <xdr:cNvPr id="7" name="state    ">
              <a:extLst>
                <a:ext uri="{FF2B5EF4-FFF2-40B4-BE49-F238E27FC236}">
                  <a16:creationId xmlns:a16="http://schemas.microsoft.com/office/drawing/2014/main" id="{ECFF669C-1844-FBA2-AC06-5BA062A749CD}"/>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mlns="">
        <xdr:sp macro="" textlink="">
          <xdr:nvSpPr>
            <xdr:cNvPr id="0" name=""/>
            <xdr:cNvSpPr>
              <a:spLocks noTextEdit="1"/>
            </xdr:cNvSpPr>
          </xdr:nvSpPr>
          <xdr:spPr>
            <a:xfrm>
              <a:off x="28575" y="409576"/>
              <a:ext cx="1828800" cy="38290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1495425</xdr:colOff>
      <xdr:row>6</xdr:row>
      <xdr:rowOff>166687</xdr:rowOff>
    </xdr:from>
    <xdr:to>
      <xdr:col>10</xdr:col>
      <xdr:colOff>285750</xdr:colOff>
      <xdr:row>21</xdr:row>
      <xdr:rowOff>42862</xdr:rowOff>
    </xdr:to>
    <xdr:graphicFrame macro="">
      <xdr:nvGraphicFramePr>
        <xdr:cNvPr id="9" name="Chart 8">
          <a:extLst>
            <a:ext uri="{FF2B5EF4-FFF2-40B4-BE49-F238E27FC236}">
              <a16:creationId xmlns:a16="http://schemas.microsoft.com/office/drawing/2014/main" id="{E186034F-EBDF-8A86-0FA0-15F1F2EBA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66675</xdr:colOff>
      <xdr:row>1</xdr:row>
      <xdr:rowOff>38100</xdr:rowOff>
    </xdr:from>
    <xdr:to>
      <xdr:col>4</xdr:col>
      <xdr:colOff>438150</xdr:colOff>
      <xdr:row>6</xdr:row>
      <xdr:rowOff>85725</xdr:rowOff>
    </xdr:to>
    <xdr:sp macro="" textlink="">
      <xdr:nvSpPr>
        <xdr:cNvPr id="11" name="Rectangle: Rounded Corners 10">
          <a:extLst>
            <a:ext uri="{FF2B5EF4-FFF2-40B4-BE49-F238E27FC236}">
              <a16:creationId xmlns:a16="http://schemas.microsoft.com/office/drawing/2014/main" id="{D9702A01-37F8-4167-ADBB-8C37CD7D2D56}"/>
            </a:ext>
          </a:extLst>
        </xdr:cNvPr>
        <xdr:cNvSpPr/>
      </xdr:nvSpPr>
      <xdr:spPr>
        <a:xfrm>
          <a:off x="1981200" y="409575"/>
          <a:ext cx="1381125" cy="1000125"/>
        </a:xfrm>
        <a:prstGeom prst="roundRect">
          <a:avLst/>
        </a:prstGeom>
        <a:solidFill>
          <a:schemeClr val="accent1">
            <a:lumMod val="20000"/>
            <a:lumOff val="80000"/>
          </a:schemeClr>
        </a:solidFill>
        <a:ln/>
        <a:effectLst>
          <a:outerShdw blurRad="63500" sx="102000" sy="102000" algn="ctr"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123825</xdr:colOff>
      <xdr:row>1</xdr:row>
      <xdr:rowOff>57150</xdr:rowOff>
    </xdr:from>
    <xdr:to>
      <xdr:col>8</xdr:col>
      <xdr:colOff>85725</xdr:colOff>
      <xdr:row>6</xdr:row>
      <xdr:rowOff>85725</xdr:rowOff>
    </xdr:to>
    <xdr:sp macro="" textlink="">
      <xdr:nvSpPr>
        <xdr:cNvPr id="12" name="Rectangle: Rounded Corners 11">
          <a:extLst>
            <a:ext uri="{FF2B5EF4-FFF2-40B4-BE49-F238E27FC236}">
              <a16:creationId xmlns:a16="http://schemas.microsoft.com/office/drawing/2014/main" id="{AAD3AD83-0A57-417B-818B-E764A8F080E5}"/>
            </a:ext>
          </a:extLst>
        </xdr:cNvPr>
        <xdr:cNvSpPr/>
      </xdr:nvSpPr>
      <xdr:spPr>
        <a:xfrm>
          <a:off x="3524250" y="428625"/>
          <a:ext cx="1381125" cy="981075"/>
        </a:xfrm>
        <a:prstGeom prst="roundRect">
          <a:avLst/>
        </a:prstGeom>
        <a:solidFill>
          <a:schemeClr val="accent1">
            <a:lumMod val="20000"/>
            <a:lumOff val="80000"/>
          </a:schemeClr>
        </a:solidFill>
        <a:ln/>
        <a:effectLst>
          <a:outerShdw blurRad="63500" sx="102000" sy="102000" algn="ctr"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247650</xdr:colOff>
      <xdr:row>1</xdr:row>
      <xdr:rowOff>57150</xdr:rowOff>
    </xdr:from>
    <xdr:to>
      <xdr:col>10</xdr:col>
      <xdr:colOff>209550</xdr:colOff>
      <xdr:row>6</xdr:row>
      <xdr:rowOff>85725</xdr:rowOff>
    </xdr:to>
    <xdr:sp macro="" textlink="">
      <xdr:nvSpPr>
        <xdr:cNvPr id="13" name="Rectangle: Rounded Corners 12">
          <a:extLst>
            <a:ext uri="{FF2B5EF4-FFF2-40B4-BE49-F238E27FC236}">
              <a16:creationId xmlns:a16="http://schemas.microsoft.com/office/drawing/2014/main" id="{41B7EBD6-BAE8-4DCF-A145-968FCCF19694}"/>
            </a:ext>
          </a:extLst>
        </xdr:cNvPr>
        <xdr:cNvSpPr/>
      </xdr:nvSpPr>
      <xdr:spPr>
        <a:xfrm>
          <a:off x="5067300" y="428625"/>
          <a:ext cx="1381125" cy="981075"/>
        </a:xfrm>
        <a:prstGeom prst="roundRect">
          <a:avLst/>
        </a:prstGeom>
        <a:solidFill>
          <a:schemeClr val="accent1">
            <a:lumMod val="20000"/>
            <a:lumOff val="80000"/>
          </a:schemeClr>
        </a:solidFill>
        <a:ln/>
        <a:effectLst>
          <a:outerShdw blurRad="63500" sx="102000" sy="102000" algn="ctr"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161925</xdr:colOff>
      <xdr:row>1</xdr:row>
      <xdr:rowOff>180974</xdr:rowOff>
    </xdr:from>
    <xdr:to>
      <xdr:col>4</xdr:col>
      <xdr:colOff>342900</xdr:colOff>
      <xdr:row>3</xdr:row>
      <xdr:rowOff>133349</xdr:rowOff>
    </xdr:to>
    <xdr:sp macro="" textlink="$N$40">
      <xdr:nvSpPr>
        <xdr:cNvPr id="15" name="TextBox 14">
          <a:extLst>
            <a:ext uri="{FF2B5EF4-FFF2-40B4-BE49-F238E27FC236}">
              <a16:creationId xmlns:a16="http://schemas.microsoft.com/office/drawing/2014/main" id="{0D410960-59EA-0F4A-497F-72ECFF0D6BB3}"/>
            </a:ext>
          </a:extLst>
        </xdr:cNvPr>
        <xdr:cNvSpPr txBox="1"/>
      </xdr:nvSpPr>
      <xdr:spPr>
        <a:xfrm>
          <a:off x="2076450" y="552449"/>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2F451E-7D21-4A7E-B4AF-D696CD7A0DA5}" type="TxLink">
            <a:rPr lang="en-US" sz="1800" b="1" i="0" u="none" strike="noStrike">
              <a:solidFill>
                <a:srgbClr val="C00000"/>
              </a:solidFill>
              <a:latin typeface="Calibri"/>
              <a:cs typeface="Calibri"/>
            </a:rPr>
            <a:pPr algn="ctr"/>
            <a:t>2,39,009</a:t>
          </a:fld>
          <a:endParaRPr lang="en-IN" sz="1800" b="1">
            <a:solidFill>
              <a:srgbClr val="C00000"/>
            </a:solidFill>
          </a:endParaRPr>
        </a:p>
      </xdr:txBody>
    </xdr:sp>
    <xdr:clientData/>
  </xdr:twoCellAnchor>
  <xdr:twoCellAnchor>
    <xdr:from>
      <xdr:col>2</xdr:col>
      <xdr:colOff>161925</xdr:colOff>
      <xdr:row>4</xdr:row>
      <xdr:rowOff>9524</xdr:rowOff>
    </xdr:from>
    <xdr:to>
      <xdr:col>4</xdr:col>
      <xdr:colOff>333375</xdr:colOff>
      <xdr:row>5</xdr:row>
      <xdr:rowOff>161925</xdr:rowOff>
    </xdr:to>
    <xdr:sp macro="" textlink="">
      <xdr:nvSpPr>
        <xdr:cNvPr id="17" name="TextBox 16">
          <a:extLst>
            <a:ext uri="{FF2B5EF4-FFF2-40B4-BE49-F238E27FC236}">
              <a16:creationId xmlns:a16="http://schemas.microsoft.com/office/drawing/2014/main" id="{8E6D5F09-048B-BE46-7D5F-91442668D417}"/>
            </a:ext>
          </a:extLst>
        </xdr:cNvPr>
        <xdr:cNvSpPr txBox="1"/>
      </xdr:nvSpPr>
      <xdr:spPr>
        <a:xfrm>
          <a:off x="2076450" y="952499"/>
          <a:ext cx="11811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C00000"/>
              </a:solidFill>
            </a:rPr>
            <a:t>Total Active</a:t>
          </a:r>
        </a:p>
      </xdr:txBody>
    </xdr:sp>
    <xdr:clientData/>
  </xdr:twoCellAnchor>
  <xdr:twoCellAnchor>
    <xdr:from>
      <xdr:col>5</xdr:col>
      <xdr:colOff>219075</xdr:colOff>
      <xdr:row>1</xdr:row>
      <xdr:rowOff>171449</xdr:rowOff>
    </xdr:from>
    <xdr:to>
      <xdr:col>7</xdr:col>
      <xdr:colOff>466725</xdr:colOff>
      <xdr:row>3</xdr:row>
      <xdr:rowOff>123824</xdr:rowOff>
    </xdr:to>
    <xdr:sp macro="" textlink="$N$40">
      <xdr:nvSpPr>
        <xdr:cNvPr id="18" name="TextBox 17">
          <a:extLst>
            <a:ext uri="{FF2B5EF4-FFF2-40B4-BE49-F238E27FC236}">
              <a16:creationId xmlns:a16="http://schemas.microsoft.com/office/drawing/2014/main" id="{F2BF07C3-7B7C-4E42-B4C1-BE52EF113FDB}"/>
            </a:ext>
          </a:extLst>
        </xdr:cNvPr>
        <xdr:cNvSpPr txBox="1"/>
      </xdr:nvSpPr>
      <xdr:spPr>
        <a:xfrm>
          <a:off x="3619500" y="542924"/>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2F451E-7D21-4A7E-B4AF-D696CD7A0DA5}" type="TxLink">
            <a:rPr lang="en-US" sz="1800" b="1" i="0" u="none" strike="noStrike">
              <a:solidFill>
                <a:srgbClr val="FF0000"/>
              </a:solidFill>
              <a:latin typeface="Calibri"/>
              <a:cs typeface="Calibri"/>
            </a:rPr>
            <a:pPr algn="ctr"/>
            <a:t>2,39,009</a:t>
          </a:fld>
          <a:endParaRPr lang="en-IN" sz="1800" b="1">
            <a:solidFill>
              <a:srgbClr val="FF0000"/>
            </a:solidFill>
          </a:endParaRPr>
        </a:p>
      </xdr:txBody>
    </xdr:sp>
    <xdr:clientData/>
  </xdr:twoCellAnchor>
  <xdr:twoCellAnchor>
    <xdr:from>
      <xdr:col>5</xdr:col>
      <xdr:colOff>238125</xdr:colOff>
      <xdr:row>3</xdr:row>
      <xdr:rowOff>180975</xdr:rowOff>
    </xdr:from>
    <xdr:to>
      <xdr:col>8</xdr:col>
      <xdr:colOff>0</xdr:colOff>
      <xdr:row>5</xdr:row>
      <xdr:rowOff>152401</xdr:rowOff>
    </xdr:to>
    <xdr:sp macro="" textlink="">
      <xdr:nvSpPr>
        <xdr:cNvPr id="19" name="TextBox 18">
          <a:extLst>
            <a:ext uri="{FF2B5EF4-FFF2-40B4-BE49-F238E27FC236}">
              <a16:creationId xmlns:a16="http://schemas.microsoft.com/office/drawing/2014/main" id="{8DEC20A3-34B9-47FF-92D5-42A9D38CB366}"/>
            </a:ext>
          </a:extLst>
        </xdr:cNvPr>
        <xdr:cNvSpPr txBox="1"/>
      </xdr:nvSpPr>
      <xdr:spPr>
        <a:xfrm>
          <a:off x="3638550" y="933450"/>
          <a:ext cx="1181100" cy="352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FF0000"/>
              </a:solidFill>
            </a:rPr>
            <a:t>Total Death</a:t>
          </a:r>
        </a:p>
      </xdr:txBody>
    </xdr:sp>
    <xdr:clientData/>
  </xdr:twoCellAnchor>
  <xdr:twoCellAnchor>
    <xdr:from>
      <xdr:col>8</xdr:col>
      <xdr:colOff>342900</xdr:colOff>
      <xdr:row>1</xdr:row>
      <xdr:rowOff>171449</xdr:rowOff>
    </xdr:from>
    <xdr:to>
      <xdr:col>10</xdr:col>
      <xdr:colOff>114300</xdr:colOff>
      <xdr:row>3</xdr:row>
      <xdr:rowOff>123824</xdr:rowOff>
    </xdr:to>
    <xdr:sp macro="" textlink="$N$39">
      <xdr:nvSpPr>
        <xdr:cNvPr id="20" name="TextBox 19">
          <a:extLst>
            <a:ext uri="{FF2B5EF4-FFF2-40B4-BE49-F238E27FC236}">
              <a16:creationId xmlns:a16="http://schemas.microsoft.com/office/drawing/2014/main" id="{22747F8B-0E2D-45D7-802B-CF7F7EA08C18}"/>
            </a:ext>
          </a:extLst>
        </xdr:cNvPr>
        <xdr:cNvSpPr txBox="1"/>
      </xdr:nvSpPr>
      <xdr:spPr>
        <a:xfrm>
          <a:off x="5162550" y="542924"/>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CA5B4E-EABC-4621-A310-C623ED76513F}" type="TxLink">
            <a:rPr lang="en-US" sz="1800" b="1" i="0" u="none" strike="noStrike">
              <a:solidFill>
                <a:schemeClr val="tx1"/>
              </a:solidFill>
              <a:latin typeface="Calibri"/>
              <a:cs typeface="Calibri"/>
            </a:rPr>
            <a:pPr algn="ctr"/>
            <a:t>12,67,658</a:t>
          </a:fld>
          <a:endParaRPr lang="en-IN" sz="3200" b="1">
            <a:solidFill>
              <a:schemeClr val="tx1"/>
            </a:solidFill>
          </a:endParaRPr>
        </a:p>
      </xdr:txBody>
    </xdr:sp>
    <xdr:clientData/>
  </xdr:twoCellAnchor>
  <xdr:twoCellAnchor>
    <xdr:from>
      <xdr:col>8</xdr:col>
      <xdr:colOff>361950</xdr:colOff>
      <xdr:row>3</xdr:row>
      <xdr:rowOff>190499</xdr:rowOff>
    </xdr:from>
    <xdr:to>
      <xdr:col>10</xdr:col>
      <xdr:colOff>123825</xdr:colOff>
      <xdr:row>5</xdr:row>
      <xdr:rowOff>171450</xdr:rowOff>
    </xdr:to>
    <xdr:sp macro="" textlink="">
      <xdr:nvSpPr>
        <xdr:cNvPr id="21" name="TextBox 20">
          <a:extLst>
            <a:ext uri="{FF2B5EF4-FFF2-40B4-BE49-F238E27FC236}">
              <a16:creationId xmlns:a16="http://schemas.microsoft.com/office/drawing/2014/main" id="{DD63CF4E-1AFD-440A-9776-B74A4FB7A917}"/>
            </a:ext>
          </a:extLst>
        </xdr:cNvPr>
        <xdr:cNvSpPr txBox="1"/>
      </xdr:nvSpPr>
      <xdr:spPr>
        <a:xfrm>
          <a:off x="5181600" y="942974"/>
          <a:ext cx="1181100"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tx1"/>
              </a:solidFill>
            </a:rPr>
            <a:t>Total</a:t>
          </a:r>
          <a:r>
            <a:rPr lang="en-IN" sz="1400" b="1">
              <a:solidFill>
                <a:schemeClr val="tx1"/>
              </a:solidFill>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refreshedDate="44758.563086921298" createdVersion="8" refreshedVersion="8" minRefreshableVersion="3" recordCount="56" xr:uid="{8F5AE1B3-2037-497F-ABCB-A945A24CB337}">
  <cacheSource type="worksheet">
    <worksheetSource name="Table_1"/>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6" base="3">
        <rangePr groupBy="days" startDate="2020-03-30T21:00:00" endDate="2020-04-02T14:45:00"/>
        <groupItems count="368">
          <s v="&lt;30-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0"/>
        </groupItems>
      </fieldGroup>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 name="Months" numFmtId="0" databaseField="0">
      <fieldGroup base="3">
        <rangePr groupBy="months" startDate="2020-03-30T21:00:00" endDate="2020-04-02T14:45:00"/>
        <groupItems count="14">
          <s v="&lt;30-03-2020"/>
          <s v="Jan"/>
          <s v="Feb"/>
          <s v="Mar"/>
          <s v="Apr"/>
          <s v="May"/>
          <s v="Jun"/>
          <s v="Jul"/>
          <s v="Aug"/>
          <s v="Sep"/>
          <s v="Oct"/>
          <s v="Nov"/>
          <s v="Dec"/>
          <s v="&gt;02-04-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2373"/>
    <x v="0"/>
    <n v="238965"/>
    <n v="0.38658799405770722"/>
  </r>
  <r>
    <x v="1"/>
    <x v="1"/>
    <n v="537"/>
    <x v="1"/>
    <n v="59110"/>
    <n v="0.43292167145998983"/>
  </r>
  <r>
    <x v="2"/>
    <x v="2"/>
    <n v="417"/>
    <x v="2"/>
    <n v="22684"/>
    <n v="0.47570975136660199"/>
  </r>
  <r>
    <x v="3"/>
    <x v="3"/>
    <n v="203"/>
    <x v="3"/>
    <n v="33000"/>
    <n v="0.27851515151515149"/>
  </r>
  <r>
    <x v="4"/>
    <x v="4"/>
    <n v="310"/>
    <x v="1"/>
    <n v="51086"/>
    <n v="0.17910973652272638"/>
  </r>
  <r>
    <x v="5"/>
    <x v="5"/>
    <n v="154"/>
    <x v="4"/>
    <n v="56608"/>
    <n v="0.15838750706613905"/>
  </r>
  <r>
    <x v="6"/>
    <x v="6"/>
    <n v="128"/>
    <x v="5"/>
    <n v="77296"/>
    <n v="0.10362761333057338"/>
  </r>
  <r>
    <x v="7"/>
    <x v="7"/>
    <n v="157"/>
    <x v="3"/>
    <n v="43656"/>
    <n v="0.17626443100604727"/>
  </r>
  <r>
    <x v="8"/>
    <x v="8"/>
    <n v="90"/>
    <x v="6"/>
    <n v="54714"/>
    <n v="0.1282304346236795"/>
  </r>
  <r>
    <x v="9"/>
    <x v="9"/>
    <n v="247"/>
    <x v="7"/>
    <n v="74798"/>
    <n v="8.0002139094628194E-2"/>
  </r>
  <r>
    <x v="10"/>
    <x v="10"/>
    <n v="163"/>
    <x v="8"/>
    <n v="22957"/>
    <n v="0.2329572679357059"/>
  </r>
  <r>
    <x v="11"/>
    <x v="11"/>
    <n v="70"/>
    <x v="9"/>
    <n v="50679"/>
    <n v="9.2128889678170442E-2"/>
  </r>
  <r>
    <x v="12"/>
    <x v="12"/>
    <n v="112"/>
    <x v="10"/>
    <n v="18300"/>
    <n v="0.20896174863387978"/>
  </r>
  <r>
    <x v="13"/>
    <x v="13"/>
    <n v="80"/>
    <x v="11"/>
    <n v="18645"/>
    <n v="0.17924376508447304"/>
  </r>
  <r>
    <x v="14"/>
    <x v="14"/>
    <n v="78"/>
    <x v="12"/>
    <n v="16285"/>
    <n v="0.18661344795824378"/>
  </r>
  <r>
    <x v="15"/>
    <x v="15"/>
    <n v="81"/>
    <x v="13"/>
    <n v="34918"/>
    <n v="8.3108998224411479E-2"/>
  </r>
  <r>
    <x v="16"/>
    <x v="16"/>
    <n v="32"/>
    <x v="14"/>
    <n v="34611"/>
    <n v="8.2199300800323602E-2"/>
  </r>
  <r>
    <x v="17"/>
    <x v="17"/>
    <n v="36"/>
    <x v="15"/>
    <n v="21221"/>
    <n v="0.10984402243061119"/>
  </r>
  <r>
    <x v="18"/>
    <x v="18"/>
    <n v="16"/>
    <x v="13"/>
    <n v="28679"/>
    <n v="6.4751211687994706E-2"/>
  </r>
  <r>
    <x v="19"/>
    <x v="19"/>
    <n v="19"/>
    <x v="14"/>
    <n v="19683"/>
    <n v="9.3176853121983441E-2"/>
  </r>
  <r>
    <x v="20"/>
    <x v="20"/>
    <n v="31"/>
    <x v="4"/>
    <n v="22047"/>
    <n v="7.8468725903751077E-2"/>
  </r>
  <r>
    <x v="21"/>
    <x v="21"/>
    <n v="41"/>
    <x v="16"/>
    <n v="17589"/>
    <n v="9.6992438455853092E-2"/>
  </r>
  <r>
    <x v="22"/>
    <x v="22"/>
    <n v="32"/>
    <x v="3"/>
    <n v="22709"/>
    <n v="7.0368576335373634E-2"/>
  </r>
  <r>
    <x v="23"/>
    <x v="23"/>
    <n v="31"/>
    <x v="17"/>
    <n v="6995"/>
    <n v="0.22215868477483916"/>
  </r>
  <r>
    <x v="24"/>
    <x v="24"/>
    <n v="38"/>
    <x v="18"/>
    <n v="14046"/>
    <n v="0.10380179410508329"/>
  </r>
  <r>
    <x v="25"/>
    <x v="25"/>
    <n v="32"/>
    <x v="3"/>
    <n v="8736"/>
    <n v="0.14114010989010989"/>
  </r>
  <r>
    <x v="26"/>
    <x v="26"/>
    <n v="26"/>
    <x v="19"/>
    <n v="5930"/>
    <n v="0.19848229342327151"/>
  </r>
  <r>
    <x v="27"/>
    <x v="27"/>
    <n v="7"/>
    <x v="14"/>
    <n v="21065"/>
    <n v="5.0985046285307381E-2"/>
  </r>
  <r>
    <x v="28"/>
    <x v="28"/>
    <n v="34"/>
    <x v="20"/>
    <n v="2144"/>
    <n v="0.4099813432835821"/>
  </r>
  <r>
    <x v="29"/>
    <x v="29"/>
    <n v="18"/>
    <x v="6"/>
    <n v="22394"/>
    <n v="3.313387514512816E-2"/>
  </r>
  <r>
    <x v="30"/>
    <x v="30"/>
    <n v="19"/>
    <x v="21"/>
    <n v="14868"/>
    <n v="4.9502286790422387E-2"/>
  </r>
  <r>
    <x v="31"/>
    <x v="31"/>
    <n v="20"/>
    <x v="22"/>
    <n v="7900"/>
    <n v="8.6075949367088608E-2"/>
  </r>
  <r>
    <x v="32"/>
    <x v="32"/>
    <n v="9"/>
    <x v="19"/>
    <n v="7282"/>
    <n v="9.1870365284262567E-2"/>
  </r>
  <r>
    <x v="33"/>
    <x v="33"/>
    <n v="12"/>
    <x v="23"/>
    <n v="5069"/>
    <n v="0.12961136318800554"/>
  </r>
  <r>
    <x v="34"/>
    <x v="34"/>
    <n v="12"/>
    <x v="16"/>
    <n v="5070"/>
    <n v="0.12879684418145956"/>
  </r>
  <r>
    <x v="35"/>
    <x v="35"/>
    <n v="12"/>
    <x v="24"/>
    <n v="8523"/>
    <n v="7.5442919159920213E-2"/>
  </r>
  <r>
    <x v="36"/>
    <x v="36"/>
    <n v="11"/>
    <x v="3"/>
    <n v="8668"/>
    <n v="7.0835256114443926E-2"/>
  </r>
  <r>
    <x v="37"/>
    <x v="37"/>
    <n v="13"/>
    <x v="6"/>
    <n v="6611"/>
    <n v="8.3497201633640897E-2"/>
  </r>
  <r>
    <x v="38"/>
    <x v="38"/>
    <n v="4"/>
    <x v="25"/>
    <n v="6493"/>
    <n v="6.391498536885877E-2"/>
  </r>
  <r>
    <x v="39"/>
    <x v="39"/>
    <n v="12"/>
    <x v="26"/>
    <n v="4959"/>
    <n v="7.9249848759830613E-2"/>
  </r>
  <r>
    <x v="40"/>
    <x v="40"/>
    <n v="7"/>
    <x v="15"/>
    <n v="6464"/>
    <n v="5.8168316831683171E-2"/>
  </r>
  <r>
    <x v="41"/>
    <x v="41"/>
    <n v="6"/>
    <x v="27"/>
    <n v="14011"/>
    <n v="2.5908214973949038E-2"/>
  </r>
  <r>
    <x v="42"/>
    <x v="42"/>
    <n v="17"/>
    <x v="1"/>
    <n v="5049"/>
    <n v="6.6943949296890473E-2"/>
  </r>
  <r>
    <x v="43"/>
    <x v="43"/>
    <n v="12"/>
    <x v="28"/>
    <n v="1920"/>
    <n v="0.16458333333333333"/>
  </r>
  <r>
    <x v="44"/>
    <x v="44"/>
    <n v="1"/>
    <x v="11"/>
    <n v="10464"/>
    <n v="2.4655963302752295E-2"/>
  </r>
  <r>
    <x v="45"/>
    <x v="45"/>
    <n v="5"/>
    <x v="13"/>
    <n v="4224"/>
    <n v="5.823863636363636E-2"/>
  </r>
  <r>
    <x v="46"/>
    <x v="46"/>
    <n v="5"/>
    <x v="15"/>
    <n v="5320"/>
    <n v="4.2669172932330829E-2"/>
  </r>
  <r>
    <x v="47"/>
    <x v="47"/>
    <n v="2"/>
    <x v="29"/>
    <n v="5493"/>
    <n v="3.9504824321864189E-2"/>
  </r>
  <r>
    <x v="48"/>
    <x v="48"/>
    <n v="2"/>
    <x v="11"/>
    <n v="4382"/>
    <n v="3.7654039251483341E-2"/>
  </r>
  <r>
    <x v="49"/>
    <x v="49"/>
    <n v="3"/>
    <x v="30"/>
    <n v="4980"/>
    <n v="3.1927710843373494E-2"/>
  </r>
  <r>
    <x v="50"/>
    <x v="50"/>
    <n v="0"/>
    <x v="31"/>
    <n v="2589"/>
    <n v="5.7937427578215531E-2"/>
  </r>
  <r>
    <x v="51"/>
    <x v="51"/>
    <n v="3"/>
    <x v="9"/>
    <n v="5022"/>
    <n v="2.8474711270410194E-2"/>
  </r>
  <r>
    <x v="52"/>
    <x v="52"/>
    <n v="3"/>
    <x v="32"/>
    <n v="524"/>
    <n v="0.15648854961832062"/>
  </r>
  <r>
    <x v="53"/>
    <x v="53"/>
    <m/>
    <x v="18"/>
    <n v="182"/>
    <n v="0.18131868131868131"/>
  </r>
  <r>
    <x v="54"/>
    <x v="54"/>
    <n v="1"/>
    <x v="33"/>
    <n v="21"/>
    <n v="0.38095238095238093"/>
  </r>
  <r>
    <x v="55"/>
    <x v="55"/>
    <n v="0"/>
    <x v="34"/>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B43F1-ACD7-4DB6-98B1-643B33BD37D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N54:O11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Sum of pos %" fld="5" baseField="0" baseItem="0" numFmtId="9"/>
  </dataFields>
  <formats count="1">
    <format dxfId="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39212A-9701-4DB6-8DF6-C26A227E10C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J48:L104" firstHeaderRow="0"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2"/>
  </colFields>
  <colItems count="2">
    <i>
      <x/>
    </i>
    <i i="1">
      <x v="1"/>
    </i>
  </colItems>
  <dataFields count="2">
    <dataField name="Sum of positive" fld="1" baseField="0" baseItem="0"/>
    <dataField name="Sum of deaths" fld="2"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31F142-CD2C-4D78-A6C4-517C682613A0}" sourceName="st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xr10:uid="{787A3B21-31A2-4D6E-95AE-9957EB73B2AB}" cache="Slicer_state" caption="           STAT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8:H95" totalsRowCount="1">
  <autoFilter ref="B38:H94" xr:uid="{00000000-000C-0000-FFFF-FFFF00000000}"/>
  <tableColumns count="7">
    <tableColumn id="1" xr3:uid="{00000000-0010-0000-0000-000001000000}" name="state" totalsRowLabel="Sum"/>
    <tableColumn id="2" xr3:uid="{00000000-0010-0000-0000-000002000000}" name="positive" totalsRowFunction="sum"/>
    <tableColumn id="3" xr3:uid="{00000000-0010-0000-0000-000003000000}" name="deaths" totalsRowFunction="sum"/>
    <tableColumn id="4" xr3:uid="{00000000-0010-0000-0000-000004000000}" name="modified" totalsRowFunction="sum" totalsRowDxfId="2"/>
    <tableColumn id="5" xr3:uid="{00000000-0010-0000-0000-000005000000}" name="total" totalsRowFunction="sum"/>
    <tableColumn id="6" xr3:uid="{00000000-0010-0000-0000-000006000000}" name="pos %" totalsRowFunction="sum" totalsRowDxfId="1">
      <calculatedColumnFormula>Sheet1!$C39/Sheet1!$F39</calculatedColumnFormula>
    </tableColumn>
    <tableColumn id="7" xr3:uid="{240D0D26-7598-409D-AE09-EC99B3164009}" name="Column1"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showGridLines="0" tabSelected="1" zoomScaleNormal="100" workbookViewId="0">
      <selection activeCell="C7" sqref="C7"/>
    </sheetView>
  </sheetViews>
  <sheetFormatPr defaultColWidth="14.42578125" defaultRowHeight="15" customHeight="1" x14ac:dyDescent="0.25"/>
  <cols>
    <col min="1" max="1" width="5.7109375" customWidth="1"/>
    <col min="2" max="2" width="23" customWidth="1"/>
    <col min="3" max="3" width="8.140625" bestFit="1" customWidth="1"/>
    <col min="4" max="4" width="7" bestFit="1" customWidth="1"/>
    <col min="5" max="5" width="7.140625" customWidth="1"/>
    <col min="6" max="6" width="8" bestFit="1" customWidth="1"/>
    <col min="7" max="7" width="6.140625" bestFit="1" customWidth="1"/>
    <col min="8" max="8" width="7.140625" customWidth="1"/>
    <col min="9" max="9" width="8.140625" customWidth="1"/>
    <col min="10" max="10" width="13.140625" bestFit="1" customWidth="1"/>
    <col min="11" max="11" width="14.85546875" bestFit="1" customWidth="1"/>
    <col min="12" max="12" width="13.7109375" bestFit="1" customWidth="1"/>
    <col min="13" max="13" width="11" customWidth="1"/>
    <col min="14" max="14" width="13.140625" bestFit="1" customWidth="1"/>
    <col min="15" max="15" width="12.7109375" bestFit="1" customWidth="1"/>
    <col min="16" max="22" width="4" bestFit="1" customWidth="1"/>
    <col min="23" max="23" width="0.85546875" customWidth="1"/>
    <col min="24" max="24" width="1.28515625" customWidth="1"/>
    <col min="25" max="38" width="4" bestFit="1" customWidth="1"/>
    <col min="39" max="63" width="5" bestFit="1" customWidth="1"/>
    <col min="64" max="66" width="6" bestFit="1" customWidth="1"/>
    <col min="67" max="67" width="11.140625" bestFit="1" customWidth="1"/>
  </cols>
  <sheetData>
    <row r="1" spans="1:24" ht="29.25" customHeight="1" thickBot="1" x14ac:dyDescent="0.55000000000000004">
      <c r="A1" s="32" t="s">
        <v>73</v>
      </c>
      <c r="B1" s="33"/>
      <c r="C1" s="33"/>
      <c r="D1" s="33"/>
      <c r="E1" s="33"/>
      <c r="F1" s="33"/>
      <c r="G1" s="33"/>
      <c r="H1" s="33"/>
      <c r="I1" s="33"/>
      <c r="J1" s="33"/>
      <c r="K1" s="33"/>
      <c r="L1" s="33"/>
      <c r="M1" s="33"/>
      <c r="N1" s="33"/>
      <c r="O1" s="33"/>
      <c r="P1" s="33"/>
      <c r="Q1" s="33"/>
      <c r="R1" s="33"/>
      <c r="S1" s="33"/>
      <c r="T1" s="33"/>
      <c r="U1" s="33"/>
      <c r="V1" s="33"/>
      <c r="W1" s="33"/>
      <c r="X1" s="34"/>
    </row>
    <row r="2" spans="1:24" x14ac:dyDescent="0.25"/>
    <row r="4" spans="1:24" x14ac:dyDescent="0.25"/>
    <row r="5" spans="1:24" x14ac:dyDescent="0.25"/>
    <row r="6" spans="1:24" x14ac:dyDescent="0.25"/>
    <row r="7" spans="1:24" x14ac:dyDescent="0.25"/>
    <row r="8" spans="1:24" x14ac:dyDescent="0.25"/>
    <row r="9" spans="1:24" x14ac:dyDescent="0.25"/>
    <row r="10" spans="1:24" x14ac:dyDescent="0.25"/>
    <row r="11" spans="1:24" x14ac:dyDescent="0.25"/>
    <row r="12" spans="1:24" x14ac:dyDescent="0.25"/>
    <row r="13" spans="1:24" x14ac:dyDescent="0.25"/>
    <row r="14" spans="1:24" x14ac:dyDescent="0.25"/>
    <row r="15" spans="1:24" x14ac:dyDescent="0.25"/>
    <row r="16" spans="1:24"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spans="2:14" ht="15.75" customHeight="1" x14ac:dyDescent="0.25"/>
    <row r="34" spans="2:14" ht="15.75" customHeight="1" x14ac:dyDescent="0.25"/>
    <row r="35" spans="2:14" ht="15.75" customHeight="1" x14ac:dyDescent="0.25"/>
    <row r="36" spans="2:14" ht="15.75" customHeight="1" x14ac:dyDescent="0.25">
      <c r="B36" s="1" t="s">
        <v>0</v>
      </c>
    </row>
    <row r="37" spans="2:14" ht="15.75" customHeight="1" x14ac:dyDescent="0.25"/>
    <row r="38" spans="2:14" ht="15.75" customHeight="1" x14ac:dyDescent="0.25">
      <c r="B38" s="2" t="s">
        <v>1</v>
      </c>
      <c r="C38" s="2" t="s">
        <v>2</v>
      </c>
      <c r="D38" s="2" t="s">
        <v>3</v>
      </c>
      <c r="E38" s="2" t="s">
        <v>4</v>
      </c>
      <c r="F38" s="2" t="s">
        <v>5</v>
      </c>
      <c r="G38" s="2" t="s">
        <v>6</v>
      </c>
      <c r="H38" t="s">
        <v>76</v>
      </c>
      <c r="I38" s="3" t="s">
        <v>7</v>
      </c>
      <c r="J38" s="4">
        <f>SUM(Sheet1!$F$39:$F$94)</f>
        <v>1267658</v>
      </c>
    </row>
    <row r="39" spans="2:14" ht="15.75" customHeight="1" x14ac:dyDescent="0.25">
      <c r="B39" s="5" t="s">
        <v>8</v>
      </c>
      <c r="C39" s="2">
        <v>92381</v>
      </c>
      <c r="D39" s="2">
        <v>2373</v>
      </c>
      <c r="E39" s="6">
        <v>43923.40625</v>
      </c>
      <c r="F39" s="5">
        <v>238965</v>
      </c>
      <c r="G39" s="7">
        <f>Sheet1!$C39/Sheet1!$F39</f>
        <v>0.38658799405770722</v>
      </c>
      <c r="H39" s="31"/>
      <c r="I39" s="3" t="s">
        <v>9</v>
      </c>
      <c r="J39" s="4">
        <f>SUM(Sheet1!$C$39:$C$94)</f>
        <v>239009</v>
      </c>
      <c r="M39" s="3" t="s">
        <v>7</v>
      </c>
      <c r="N39" s="4">
        <f>SUM(Sheet1!$F$39:$F$94)</f>
        <v>1267658</v>
      </c>
    </row>
    <row r="40" spans="2:14" ht="15.75" customHeight="1" x14ac:dyDescent="0.25">
      <c r="B40" s="5" t="s">
        <v>10</v>
      </c>
      <c r="C40" s="2">
        <v>25590</v>
      </c>
      <c r="D40" s="2">
        <v>537</v>
      </c>
      <c r="E40" s="6">
        <v>43923.458333333336</v>
      </c>
      <c r="F40" s="5">
        <v>59110</v>
      </c>
      <c r="G40" s="7">
        <f>Sheet1!$C40/Sheet1!$F40</f>
        <v>0.43292167145998983</v>
      </c>
      <c r="H40" s="30"/>
      <c r="I40" s="3" t="s">
        <v>11</v>
      </c>
      <c r="J40" s="8">
        <f>J39/J38</f>
        <v>0.18854375549241198</v>
      </c>
      <c r="M40" s="3" t="s">
        <v>9</v>
      </c>
      <c r="N40" s="4">
        <f>SUM(Sheet1!$C$39:$C$94)</f>
        <v>239009</v>
      </c>
    </row>
    <row r="41" spans="2:14" ht="15.75" customHeight="1" x14ac:dyDescent="0.25">
      <c r="B41" s="5" t="s">
        <v>12</v>
      </c>
      <c r="C41" s="2">
        <v>10791</v>
      </c>
      <c r="D41" s="2">
        <v>417</v>
      </c>
      <c r="E41" s="6">
        <v>43923.375</v>
      </c>
      <c r="F41" s="5">
        <v>22684</v>
      </c>
      <c r="G41" s="7">
        <f>Sheet1!$C41/Sheet1!$F41</f>
        <v>0.47570975136660199</v>
      </c>
      <c r="H41" s="30"/>
      <c r="I41" s="3" t="s">
        <v>13</v>
      </c>
      <c r="J41" s="4">
        <f>SUM(Sheet1!$D$39:$D$94)</f>
        <v>5784</v>
      </c>
      <c r="M41" s="3" t="s">
        <v>13</v>
      </c>
      <c r="N41" s="4">
        <f>SUM(Sheet1!$D$39:$D$94)</f>
        <v>5784</v>
      </c>
    </row>
    <row r="42" spans="2:14" ht="15.75" customHeight="1" x14ac:dyDescent="0.25">
      <c r="B42" s="5" t="s">
        <v>14</v>
      </c>
      <c r="C42" s="2">
        <v>9191</v>
      </c>
      <c r="D42" s="2">
        <v>203</v>
      </c>
      <c r="E42" s="6">
        <v>43922.916666666664</v>
      </c>
      <c r="F42" s="5">
        <v>33000</v>
      </c>
      <c r="G42" s="7">
        <f>Sheet1!$C42/Sheet1!$F42</f>
        <v>0.27851515151515149</v>
      </c>
      <c r="H42" s="30"/>
    </row>
    <row r="43" spans="2:14" ht="15.75" customHeight="1" x14ac:dyDescent="0.25">
      <c r="B43" s="5" t="s">
        <v>15</v>
      </c>
      <c r="C43" s="2">
        <v>9150</v>
      </c>
      <c r="D43" s="2">
        <v>310</v>
      </c>
      <c r="E43" s="6">
        <v>43923.458333333336</v>
      </c>
      <c r="F43" s="5">
        <v>51086</v>
      </c>
      <c r="G43" s="7">
        <f>Sheet1!$C43/Sheet1!$F43</f>
        <v>0.17910973652272638</v>
      </c>
      <c r="H43" s="30"/>
      <c r="I43" s="3" t="s">
        <v>16</v>
      </c>
      <c r="J43" s="9">
        <f>MAX(Sheet1!$E$39:$E$94)</f>
        <v>43923.614583333336</v>
      </c>
    </row>
    <row r="44" spans="2:14" ht="15.75" customHeight="1" x14ac:dyDescent="0.25">
      <c r="B44" s="5" t="s">
        <v>17</v>
      </c>
      <c r="C44" s="2">
        <v>8966</v>
      </c>
      <c r="D44" s="2">
        <v>154</v>
      </c>
      <c r="E44" s="6">
        <v>43923.583333333336</v>
      </c>
      <c r="F44" s="5">
        <v>56608</v>
      </c>
      <c r="G44" s="7">
        <f>Sheet1!$C44/Sheet1!$F44</f>
        <v>0.15838750706613905</v>
      </c>
      <c r="H44" s="30"/>
      <c r="I44" s="3" t="s">
        <v>18</v>
      </c>
      <c r="J44" s="9">
        <f>MIN(Sheet1!$E$39:$E$94)</f>
        <v>43920.875</v>
      </c>
    </row>
    <row r="45" spans="2:14" ht="15.75" customHeight="1" x14ac:dyDescent="0.25">
      <c r="B45" s="5" t="s">
        <v>19</v>
      </c>
      <c r="C45" s="2">
        <v>8010</v>
      </c>
      <c r="D45" s="2">
        <v>128</v>
      </c>
      <c r="E45" s="6">
        <v>43923.375694444447</v>
      </c>
      <c r="F45" s="5">
        <v>77296</v>
      </c>
      <c r="G45" s="7">
        <f>Sheet1!$C45/Sheet1!$F45</f>
        <v>0.10362761333057338</v>
      </c>
      <c r="H45" s="30"/>
      <c r="I45" s="3" t="s">
        <v>20</v>
      </c>
      <c r="J45" s="10">
        <f>ROWS(Sheet1!$B$39:$G$94)</f>
        <v>56</v>
      </c>
    </row>
    <row r="46" spans="2:14" ht="15.75" customHeight="1" x14ac:dyDescent="0.25">
      <c r="B46" s="5" t="s">
        <v>21</v>
      </c>
      <c r="C46" s="2">
        <v>7695</v>
      </c>
      <c r="D46" s="2">
        <v>157</v>
      </c>
      <c r="E46" s="6">
        <v>43922.916666666664</v>
      </c>
      <c r="F46" s="5">
        <v>43656</v>
      </c>
      <c r="G46" s="7">
        <f>Sheet1!$C46/Sheet1!$F46</f>
        <v>0.17626443100604727</v>
      </c>
      <c r="H46" s="30"/>
    </row>
    <row r="47" spans="2:14" ht="15.75" customHeight="1" x14ac:dyDescent="0.25">
      <c r="B47" s="5" t="s">
        <v>22</v>
      </c>
      <c r="C47" s="2">
        <v>7016</v>
      </c>
      <c r="D47" s="2">
        <v>90</v>
      </c>
      <c r="E47" s="6">
        <v>43923.416666666664</v>
      </c>
      <c r="F47" s="5">
        <v>54714</v>
      </c>
      <c r="G47" s="7">
        <f>Sheet1!$C47/Sheet1!$F47</f>
        <v>0.1282304346236795</v>
      </c>
      <c r="H47" s="30"/>
      <c r="I47" s="11"/>
    </row>
    <row r="48" spans="2:14" ht="15.75" customHeight="1" x14ac:dyDescent="0.25">
      <c r="B48" s="5" t="s">
        <v>23</v>
      </c>
      <c r="C48" s="2">
        <v>5984</v>
      </c>
      <c r="D48" s="2">
        <v>247</v>
      </c>
      <c r="E48" s="6">
        <v>43922.75</v>
      </c>
      <c r="F48" s="5">
        <v>74798</v>
      </c>
      <c r="G48" s="7">
        <f>Sheet1!$C48/Sheet1!$F48</f>
        <v>8.0002139094628194E-2</v>
      </c>
      <c r="H48" s="30"/>
      <c r="J48" s="13" t="s">
        <v>70</v>
      </c>
      <c r="K48" s="12" t="s">
        <v>71</v>
      </c>
      <c r="L48" s="17" t="s">
        <v>72</v>
      </c>
    </row>
    <row r="49" spans="2:15" ht="15.75" customHeight="1" x14ac:dyDescent="0.25">
      <c r="B49" s="5" t="s">
        <v>24</v>
      </c>
      <c r="C49" s="2">
        <v>5348</v>
      </c>
      <c r="D49" s="2">
        <v>163</v>
      </c>
      <c r="E49" s="6">
        <v>43923.394444444442</v>
      </c>
      <c r="F49" s="5">
        <v>22957</v>
      </c>
      <c r="G49" s="7">
        <f>Sheet1!$C49/Sheet1!$F49</f>
        <v>0.2329572679357059</v>
      </c>
      <c r="H49" s="30"/>
      <c r="J49" s="15" t="s">
        <v>65</v>
      </c>
      <c r="K49" s="18">
        <v>143</v>
      </c>
      <c r="L49" s="19">
        <v>3</v>
      </c>
    </row>
    <row r="50" spans="2:15" ht="15.75" customHeight="1" x14ac:dyDescent="0.25">
      <c r="B50" s="5" t="s">
        <v>25</v>
      </c>
      <c r="C50" s="2">
        <v>4669</v>
      </c>
      <c r="D50" s="2">
        <v>70</v>
      </c>
      <c r="E50" s="6">
        <v>43922.791666666664</v>
      </c>
      <c r="F50" s="5">
        <v>50679</v>
      </c>
      <c r="G50" s="7">
        <f>Sheet1!$C50/Sheet1!$F50</f>
        <v>9.2128889678170442E-2</v>
      </c>
      <c r="H50" s="30"/>
      <c r="J50" s="16" t="s">
        <v>39</v>
      </c>
      <c r="K50" s="20">
        <v>1233</v>
      </c>
      <c r="L50" s="21">
        <v>32</v>
      </c>
    </row>
    <row r="51" spans="2:15" ht="15.75" customHeight="1" x14ac:dyDescent="0.25">
      <c r="B51" s="5" t="s">
        <v>26</v>
      </c>
      <c r="C51" s="2">
        <v>3824</v>
      </c>
      <c r="D51" s="2">
        <v>112</v>
      </c>
      <c r="E51" s="6">
        <v>43923.5625</v>
      </c>
      <c r="F51" s="5">
        <v>18300</v>
      </c>
      <c r="G51" s="7">
        <f>Sheet1!$C51/Sheet1!$F51</f>
        <v>0.20896174863387978</v>
      </c>
      <c r="H51" s="30"/>
      <c r="J51" s="16" t="s">
        <v>49</v>
      </c>
      <c r="K51" s="20">
        <v>643</v>
      </c>
      <c r="L51" s="21">
        <v>12</v>
      </c>
    </row>
    <row r="52" spans="2:15" ht="15.75" customHeight="1" x14ac:dyDescent="0.25">
      <c r="B52" s="5" t="s">
        <v>27</v>
      </c>
      <c r="C52" s="2">
        <v>3342</v>
      </c>
      <c r="D52" s="2">
        <v>80</v>
      </c>
      <c r="E52" s="6">
        <v>43922.666666666664</v>
      </c>
      <c r="F52" s="5">
        <v>18645</v>
      </c>
      <c r="G52" s="7">
        <f>Sheet1!$C52/Sheet1!$F52</f>
        <v>0.17924376508447304</v>
      </c>
      <c r="H52" s="30"/>
      <c r="J52" s="16" t="s">
        <v>69</v>
      </c>
      <c r="K52" s="20">
        <v>0</v>
      </c>
      <c r="L52" s="21">
        <v>0</v>
      </c>
    </row>
    <row r="53" spans="2:15" ht="15.75" customHeight="1" x14ac:dyDescent="0.25">
      <c r="B53" s="5" t="s">
        <v>28</v>
      </c>
      <c r="C53" s="2">
        <v>3039</v>
      </c>
      <c r="D53" s="2">
        <v>78</v>
      </c>
      <c r="E53" s="6">
        <v>43922.915972222225</v>
      </c>
      <c r="F53" s="5">
        <v>16285</v>
      </c>
      <c r="G53" s="7">
        <f>Sheet1!$C53/Sheet1!$F53</f>
        <v>0.18661344795824378</v>
      </c>
      <c r="H53" s="30"/>
      <c r="J53" s="16" t="s">
        <v>36</v>
      </c>
      <c r="K53" s="20">
        <v>1598</v>
      </c>
      <c r="L53" s="21">
        <v>32</v>
      </c>
    </row>
    <row r="54" spans="2:15" ht="15.75" customHeight="1" x14ac:dyDescent="0.25">
      <c r="B54" s="5" t="s">
        <v>29</v>
      </c>
      <c r="C54" s="2">
        <v>2902</v>
      </c>
      <c r="D54" s="2">
        <v>81</v>
      </c>
      <c r="E54" s="6">
        <v>43923.5</v>
      </c>
      <c r="F54" s="5">
        <v>34918</v>
      </c>
      <c r="G54" s="7">
        <f>Sheet1!$C54/Sheet1!$F54</f>
        <v>8.3108998224411479E-2</v>
      </c>
      <c r="H54" s="30"/>
      <c r="J54" s="16" t="s">
        <v>14</v>
      </c>
      <c r="K54" s="20">
        <v>9191</v>
      </c>
      <c r="L54" s="21">
        <v>203</v>
      </c>
      <c r="N54" s="13" t="s">
        <v>70</v>
      </c>
      <c r="O54" s="14" t="s">
        <v>74</v>
      </c>
    </row>
    <row r="55" spans="2:15" ht="15.75" customHeight="1" x14ac:dyDescent="0.25">
      <c r="B55" s="5" t="s">
        <v>30</v>
      </c>
      <c r="C55" s="2">
        <v>2845</v>
      </c>
      <c r="D55" s="2">
        <v>32</v>
      </c>
      <c r="E55" s="6">
        <v>43923.541666666664</v>
      </c>
      <c r="F55" s="5">
        <v>34611</v>
      </c>
      <c r="G55" s="7">
        <f>Sheet1!$C55/Sheet1!$F55</f>
        <v>8.2199300800323602E-2</v>
      </c>
      <c r="H55" s="30"/>
      <c r="J55" s="16" t="s">
        <v>27</v>
      </c>
      <c r="K55" s="20">
        <v>3342</v>
      </c>
      <c r="L55" s="21">
        <v>80</v>
      </c>
      <c r="N55" s="15" t="s">
        <v>65</v>
      </c>
      <c r="O55" s="25">
        <v>2.8474711270410194E-2</v>
      </c>
    </row>
    <row r="56" spans="2:15" ht="15.75" customHeight="1" x14ac:dyDescent="0.25">
      <c r="B56" s="5" t="s">
        <v>31</v>
      </c>
      <c r="C56" s="2">
        <v>2331</v>
      </c>
      <c r="D56" s="2">
        <v>36</v>
      </c>
      <c r="E56" s="6">
        <v>43923.333333333336</v>
      </c>
      <c r="F56" s="5">
        <v>21221</v>
      </c>
      <c r="G56" s="7">
        <f>Sheet1!$C56/Sheet1!$F56</f>
        <v>0.10984402243061119</v>
      </c>
      <c r="H56" s="30"/>
      <c r="J56" s="16" t="s">
        <v>26</v>
      </c>
      <c r="K56" s="20">
        <v>3824</v>
      </c>
      <c r="L56" s="21">
        <v>112</v>
      </c>
      <c r="N56" s="16" t="s">
        <v>39</v>
      </c>
      <c r="O56" s="26">
        <v>0.14114010989010989</v>
      </c>
    </row>
    <row r="57" spans="2:15" ht="15.75" customHeight="1" x14ac:dyDescent="0.25">
      <c r="B57" s="5" t="s">
        <v>32</v>
      </c>
      <c r="C57" s="2">
        <v>1857</v>
      </c>
      <c r="D57" s="2">
        <v>16</v>
      </c>
      <c r="E57" s="6">
        <v>43923.5</v>
      </c>
      <c r="F57" s="5">
        <v>28679</v>
      </c>
      <c r="G57" s="7">
        <f>Sheet1!$C57/Sheet1!$F57</f>
        <v>6.4751211687994706E-2</v>
      </c>
      <c r="H57" s="30"/>
      <c r="J57" s="16" t="s">
        <v>48</v>
      </c>
      <c r="K57" s="20">
        <v>653</v>
      </c>
      <c r="L57" s="21">
        <v>12</v>
      </c>
      <c r="N57" s="16" t="s">
        <v>49</v>
      </c>
      <c r="O57" s="26">
        <v>7.5442919159920213E-2</v>
      </c>
    </row>
    <row r="58" spans="2:15" ht="15.75" customHeight="1" x14ac:dyDescent="0.25">
      <c r="B58" s="5" t="s">
        <v>33</v>
      </c>
      <c r="C58" s="2">
        <v>1834</v>
      </c>
      <c r="D58" s="2">
        <v>19</v>
      </c>
      <c r="E58" s="6">
        <v>43923.541666666664</v>
      </c>
      <c r="F58" s="5">
        <v>19683</v>
      </c>
      <c r="G58" s="7">
        <f>Sheet1!$C58/Sheet1!$F58</f>
        <v>9.3176853121983441E-2</v>
      </c>
      <c r="H58" s="30"/>
      <c r="J58" s="16" t="s">
        <v>53</v>
      </c>
      <c r="K58" s="20">
        <v>393</v>
      </c>
      <c r="L58" s="21">
        <v>12</v>
      </c>
      <c r="N58" s="16" t="s">
        <v>69</v>
      </c>
      <c r="O58" s="26">
        <v>0</v>
      </c>
    </row>
    <row r="59" spans="2:15" ht="15.75" customHeight="1" x14ac:dyDescent="0.25">
      <c r="B59" s="5" t="s">
        <v>34</v>
      </c>
      <c r="C59" s="2">
        <v>1730</v>
      </c>
      <c r="D59" s="2">
        <v>31</v>
      </c>
      <c r="E59" s="6">
        <v>43923.583333333336</v>
      </c>
      <c r="F59" s="5">
        <v>22047</v>
      </c>
      <c r="G59" s="7">
        <f>Sheet1!$C59/Sheet1!$F59</f>
        <v>7.8468725903751077E-2</v>
      </c>
      <c r="H59" s="30"/>
      <c r="J59" s="16" t="s">
        <v>19</v>
      </c>
      <c r="K59" s="20">
        <v>8010</v>
      </c>
      <c r="L59" s="21">
        <v>128</v>
      </c>
      <c r="N59" s="16" t="s">
        <v>36</v>
      </c>
      <c r="O59" s="26">
        <v>7.0368576335373634E-2</v>
      </c>
    </row>
    <row r="60" spans="2:15" ht="15.75" customHeight="1" x14ac:dyDescent="0.25">
      <c r="B60" s="5" t="s">
        <v>35</v>
      </c>
      <c r="C60" s="2">
        <v>1706</v>
      </c>
      <c r="D60" s="2">
        <v>41</v>
      </c>
      <c r="E60" s="6">
        <v>43923.291666666664</v>
      </c>
      <c r="F60" s="5">
        <v>17589</v>
      </c>
      <c r="G60" s="7">
        <f>Sheet1!$C60/Sheet1!$F60</f>
        <v>9.6992438455853092E-2</v>
      </c>
      <c r="H60" s="30"/>
      <c r="J60" s="16" t="s">
        <v>24</v>
      </c>
      <c r="K60" s="20">
        <v>5348</v>
      </c>
      <c r="L60" s="21">
        <v>163</v>
      </c>
      <c r="N60" s="16" t="s">
        <v>14</v>
      </c>
      <c r="O60" s="26">
        <v>0.27851515151515149</v>
      </c>
    </row>
    <row r="61" spans="2:15" ht="15.75" customHeight="1" x14ac:dyDescent="0.25">
      <c r="B61" s="5" t="s">
        <v>36</v>
      </c>
      <c r="C61" s="2">
        <v>1598</v>
      </c>
      <c r="D61" s="2">
        <v>32</v>
      </c>
      <c r="E61" s="6">
        <v>43922.916666666664</v>
      </c>
      <c r="F61" s="5">
        <v>22709</v>
      </c>
      <c r="G61" s="7">
        <f>Sheet1!$C61/Sheet1!$F61</f>
        <v>7.0368576335373634E-2</v>
      </c>
      <c r="H61" s="30"/>
      <c r="J61" s="16" t="s">
        <v>66</v>
      </c>
      <c r="K61" s="20">
        <v>82</v>
      </c>
      <c r="L61" s="21">
        <v>3</v>
      </c>
      <c r="N61" s="16" t="s">
        <v>27</v>
      </c>
      <c r="O61" s="26">
        <v>0.17924376508447304</v>
      </c>
    </row>
    <row r="62" spans="2:15" ht="15.75" customHeight="1" x14ac:dyDescent="0.25">
      <c r="B62" s="5" t="s">
        <v>37</v>
      </c>
      <c r="C62" s="2">
        <v>1554</v>
      </c>
      <c r="D62" s="2">
        <v>31</v>
      </c>
      <c r="E62" s="6">
        <v>43923.586111111108</v>
      </c>
      <c r="F62" s="5">
        <v>6995</v>
      </c>
      <c r="G62" s="7">
        <f>Sheet1!$C62/Sheet1!$F62</f>
        <v>0.22215868477483916</v>
      </c>
      <c r="H62" s="30"/>
      <c r="J62" s="16" t="s">
        <v>58</v>
      </c>
      <c r="K62" s="20">
        <v>258</v>
      </c>
      <c r="L62" s="21">
        <v>1</v>
      </c>
      <c r="N62" s="16" t="s">
        <v>26</v>
      </c>
      <c r="O62" s="26">
        <v>0.20896174863387978</v>
      </c>
    </row>
    <row r="63" spans="2:15" ht="15.75" customHeight="1" x14ac:dyDescent="0.25">
      <c r="B63" s="5" t="s">
        <v>38</v>
      </c>
      <c r="C63" s="2">
        <v>1458</v>
      </c>
      <c r="D63" s="2">
        <v>38</v>
      </c>
      <c r="E63" s="6">
        <v>43923.3125</v>
      </c>
      <c r="F63" s="5">
        <v>14046</v>
      </c>
      <c r="G63" s="7">
        <f>Sheet1!$C63/Sheet1!$F63</f>
        <v>0.10380179410508329</v>
      </c>
      <c r="H63" s="30"/>
      <c r="J63" s="16" t="s">
        <v>50</v>
      </c>
      <c r="K63" s="20">
        <v>614</v>
      </c>
      <c r="L63" s="21">
        <v>11</v>
      </c>
      <c r="N63" s="16" t="s">
        <v>48</v>
      </c>
      <c r="O63" s="26">
        <v>0.12879684418145956</v>
      </c>
    </row>
    <row r="64" spans="2:15" ht="15.75" customHeight="1" x14ac:dyDescent="0.25">
      <c r="B64" s="5" t="s">
        <v>39</v>
      </c>
      <c r="C64" s="2">
        <v>1233</v>
      </c>
      <c r="D64" s="2">
        <v>32</v>
      </c>
      <c r="E64" s="6">
        <v>43922.916666666664</v>
      </c>
      <c r="F64" s="5">
        <v>8736</v>
      </c>
      <c r="G64" s="7">
        <f>Sheet1!$C64/Sheet1!$F64</f>
        <v>0.14114010989010989</v>
      </c>
      <c r="H64" s="30"/>
      <c r="J64" s="16" t="s">
        <v>46</v>
      </c>
      <c r="K64" s="20">
        <v>669</v>
      </c>
      <c r="L64" s="21">
        <v>9</v>
      </c>
      <c r="N64" s="16" t="s">
        <v>53</v>
      </c>
      <c r="O64" s="26">
        <v>7.9249848759830613E-2</v>
      </c>
    </row>
    <row r="65" spans="2:15" ht="15.75" customHeight="1" x14ac:dyDescent="0.25">
      <c r="B65" s="5" t="s">
        <v>40</v>
      </c>
      <c r="C65" s="2">
        <v>1177</v>
      </c>
      <c r="D65" s="2">
        <v>26</v>
      </c>
      <c r="E65" s="6">
        <v>43922.708333333336</v>
      </c>
      <c r="F65" s="5">
        <v>5930</v>
      </c>
      <c r="G65" s="7">
        <f>Sheet1!$C65/Sheet1!$F65</f>
        <v>0.19848229342327151</v>
      </c>
      <c r="H65" s="30"/>
      <c r="J65" s="16" t="s">
        <v>21</v>
      </c>
      <c r="K65" s="20">
        <v>7695</v>
      </c>
      <c r="L65" s="21">
        <v>157</v>
      </c>
      <c r="N65" s="16" t="s">
        <v>19</v>
      </c>
      <c r="O65" s="26">
        <v>0.10362761333057338</v>
      </c>
    </row>
    <row r="66" spans="2:15" ht="15.75" customHeight="1" x14ac:dyDescent="0.25">
      <c r="B66" s="5" t="s">
        <v>41</v>
      </c>
      <c r="C66" s="2">
        <v>1074</v>
      </c>
      <c r="D66" s="2">
        <v>7</v>
      </c>
      <c r="E66" s="6">
        <v>43923.541666666664</v>
      </c>
      <c r="F66" s="5">
        <v>21065</v>
      </c>
      <c r="G66" s="7">
        <f>Sheet1!$C66/Sheet1!$F66</f>
        <v>5.0985046285307381E-2</v>
      </c>
      <c r="H66" s="30"/>
      <c r="J66" s="16" t="s">
        <v>28</v>
      </c>
      <c r="K66" s="20">
        <v>3039</v>
      </c>
      <c r="L66" s="21">
        <v>78</v>
      </c>
      <c r="N66" s="16" t="s">
        <v>24</v>
      </c>
      <c r="O66" s="26">
        <v>0.2329572679357059</v>
      </c>
    </row>
    <row r="67" spans="2:15" ht="15.75" customHeight="1" x14ac:dyDescent="0.25">
      <c r="B67" s="5" t="s">
        <v>42</v>
      </c>
      <c r="C67" s="2">
        <v>879</v>
      </c>
      <c r="D67" s="2">
        <v>34</v>
      </c>
      <c r="E67" s="6">
        <v>43922.25</v>
      </c>
      <c r="F67" s="5">
        <v>2144</v>
      </c>
      <c r="G67" s="7">
        <f>Sheet1!$C67/Sheet1!$F67</f>
        <v>0.4099813432835821</v>
      </c>
      <c r="H67" s="30"/>
      <c r="J67" s="16" t="s">
        <v>51</v>
      </c>
      <c r="K67" s="20">
        <v>552</v>
      </c>
      <c r="L67" s="21">
        <v>13</v>
      </c>
      <c r="N67" s="16" t="s">
        <v>66</v>
      </c>
      <c r="O67" s="26">
        <v>0.15648854961832062</v>
      </c>
    </row>
    <row r="68" spans="2:15" ht="15.75" customHeight="1" x14ac:dyDescent="0.25">
      <c r="B68" s="5" t="s">
        <v>43</v>
      </c>
      <c r="C68" s="2">
        <v>742</v>
      </c>
      <c r="D68" s="2">
        <v>18</v>
      </c>
      <c r="E68" s="6">
        <v>43923.416666666664</v>
      </c>
      <c r="F68" s="5">
        <v>22394</v>
      </c>
      <c r="G68" s="7">
        <f>Sheet1!$C68/Sheet1!$F68</f>
        <v>3.313387514512816E-2</v>
      </c>
      <c r="H68" s="30"/>
      <c r="J68" s="16" t="s">
        <v>45</v>
      </c>
      <c r="K68" s="20">
        <v>680</v>
      </c>
      <c r="L68" s="21">
        <v>20</v>
      </c>
      <c r="N68" s="16" t="s">
        <v>58</v>
      </c>
      <c r="O68" s="26">
        <v>2.4655963302752295E-2</v>
      </c>
    </row>
    <row r="69" spans="2:15" ht="15.75" customHeight="1" x14ac:dyDescent="0.25">
      <c r="B69" s="5" t="s">
        <v>44</v>
      </c>
      <c r="C69" s="2">
        <v>736</v>
      </c>
      <c r="D69" s="2">
        <v>19</v>
      </c>
      <c r="E69" s="6">
        <v>43922.375</v>
      </c>
      <c r="F69" s="5">
        <v>14868</v>
      </c>
      <c r="G69" s="7">
        <f>Sheet1!$C69/Sheet1!$F69</f>
        <v>4.9502286790422387E-2</v>
      </c>
      <c r="H69" s="30"/>
      <c r="J69" s="16" t="s">
        <v>15</v>
      </c>
      <c r="K69" s="20">
        <v>9150</v>
      </c>
      <c r="L69" s="21">
        <v>310</v>
      </c>
      <c r="N69" s="16" t="s">
        <v>50</v>
      </c>
      <c r="O69" s="26">
        <v>7.0835256114443926E-2</v>
      </c>
    </row>
    <row r="70" spans="2:15" ht="15.75" customHeight="1" x14ac:dyDescent="0.25">
      <c r="B70" s="5" t="s">
        <v>45</v>
      </c>
      <c r="C70" s="2">
        <v>680</v>
      </c>
      <c r="D70" s="2">
        <v>20</v>
      </c>
      <c r="E70" s="6">
        <v>43922.625</v>
      </c>
      <c r="F70" s="5">
        <v>7900</v>
      </c>
      <c r="G70" s="7">
        <f>Sheet1!$C70/Sheet1!$F70</f>
        <v>8.6075949367088608E-2</v>
      </c>
      <c r="H70" s="30"/>
      <c r="J70" s="16" t="s">
        <v>17</v>
      </c>
      <c r="K70" s="20">
        <v>8966</v>
      </c>
      <c r="L70" s="21">
        <v>154</v>
      </c>
      <c r="N70" s="16" t="s">
        <v>46</v>
      </c>
      <c r="O70" s="26">
        <v>9.1870365284262567E-2</v>
      </c>
    </row>
    <row r="71" spans="2:15" ht="15.75" customHeight="1" x14ac:dyDescent="0.25">
      <c r="B71" s="5" t="s">
        <v>46</v>
      </c>
      <c r="C71" s="2">
        <v>669</v>
      </c>
      <c r="D71" s="2">
        <v>9</v>
      </c>
      <c r="E71" s="6">
        <v>43922.708333333336</v>
      </c>
      <c r="F71" s="5">
        <v>7282</v>
      </c>
      <c r="G71" s="7">
        <f>Sheet1!$C71/Sheet1!$F71</f>
        <v>9.1870365284262567E-2</v>
      </c>
      <c r="H71" s="30"/>
      <c r="J71" s="16" t="s">
        <v>31</v>
      </c>
      <c r="K71" s="20">
        <v>2331</v>
      </c>
      <c r="L71" s="21">
        <v>36</v>
      </c>
      <c r="N71" s="16" t="s">
        <v>21</v>
      </c>
      <c r="O71" s="26">
        <v>0.17626443100604727</v>
      </c>
    </row>
    <row r="72" spans="2:15" ht="15.75" customHeight="1" x14ac:dyDescent="0.25">
      <c r="B72" s="5" t="s">
        <v>47</v>
      </c>
      <c r="C72" s="2">
        <v>657</v>
      </c>
      <c r="D72" s="2">
        <v>12</v>
      </c>
      <c r="E72" s="6">
        <v>43923.581944444442</v>
      </c>
      <c r="F72" s="5">
        <v>5069</v>
      </c>
      <c r="G72" s="7">
        <f>Sheet1!$C72/Sheet1!$F72</f>
        <v>0.12961136318800554</v>
      </c>
      <c r="H72" s="30"/>
      <c r="J72" s="16" t="s">
        <v>54</v>
      </c>
      <c r="K72" s="20">
        <v>376</v>
      </c>
      <c r="L72" s="21">
        <v>7</v>
      </c>
      <c r="N72" s="16" t="s">
        <v>28</v>
      </c>
      <c r="O72" s="26">
        <v>0.18661344795824378</v>
      </c>
    </row>
    <row r="73" spans="2:15" ht="15.75" customHeight="1" x14ac:dyDescent="0.25">
      <c r="B73" s="5" t="s">
        <v>48</v>
      </c>
      <c r="C73" s="2">
        <v>653</v>
      </c>
      <c r="D73" s="2">
        <v>12</v>
      </c>
      <c r="E73" s="6">
        <v>43923.291666666664</v>
      </c>
      <c r="F73" s="5">
        <v>5070</v>
      </c>
      <c r="G73" s="7">
        <f>Sheet1!$C73/Sheet1!$F73</f>
        <v>0.12879684418145956</v>
      </c>
      <c r="H73" s="30"/>
      <c r="J73" s="16" t="s">
        <v>12</v>
      </c>
      <c r="K73" s="20">
        <v>10791</v>
      </c>
      <c r="L73" s="21">
        <v>417</v>
      </c>
      <c r="N73" s="16" t="s">
        <v>51</v>
      </c>
      <c r="O73" s="26">
        <v>8.3497201633640897E-2</v>
      </c>
    </row>
    <row r="74" spans="2:15" ht="15.75" customHeight="1" x14ac:dyDescent="0.25">
      <c r="B74" s="5" t="s">
        <v>49</v>
      </c>
      <c r="C74" s="2">
        <v>643</v>
      </c>
      <c r="D74" s="2">
        <v>12</v>
      </c>
      <c r="E74" s="6">
        <v>43923.53125</v>
      </c>
      <c r="F74" s="5">
        <v>8523</v>
      </c>
      <c r="G74" s="7">
        <f>Sheet1!$C74/Sheet1!$F74</f>
        <v>7.5442919159920213E-2</v>
      </c>
      <c r="H74" s="30"/>
      <c r="J74" s="16" t="s">
        <v>43</v>
      </c>
      <c r="K74" s="20">
        <v>742</v>
      </c>
      <c r="L74" s="21">
        <v>18</v>
      </c>
      <c r="N74" s="16" t="s">
        <v>45</v>
      </c>
      <c r="O74" s="26">
        <v>8.6075949367088608E-2</v>
      </c>
    </row>
    <row r="75" spans="2:15" ht="15.75" customHeight="1" x14ac:dyDescent="0.25">
      <c r="B75" s="5" t="s">
        <v>50</v>
      </c>
      <c r="C75" s="2">
        <v>614</v>
      </c>
      <c r="D75" s="2">
        <v>11</v>
      </c>
      <c r="E75" s="6">
        <v>43922.916666666664</v>
      </c>
      <c r="F75" s="5">
        <v>8668</v>
      </c>
      <c r="G75" s="7">
        <f>Sheet1!$C75/Sheet1!$F75</f>
        <v>7.0835256114443926E-2</v>
      </c>
      <c r="H75" s="30"/>
      <c r="J75" s="16" t="s">
        <v>33</v>
      </c>
      <c r="K75" s="20">
        <v>1834</v>
      </c>
      <c r="L75" s="21">
        <v>19</v>
      </c>
      <c r="N75" s="16" t="s">
        <v>15</v>
      </c>
      <c r="O75" s="26">
        <v>0.17910973652272638</v>
      </c>
    </row>
    <row r="76" spans="2:15" ht="15.75" customHeight="1" x14ac:dyDescent="0.25">
      <c r="B76" s="5" t="s">
        <v>51</v>
      </c>
      <c r="C76" s="2">
        <v>552</v>
      </c>
      <c r="D76" s="2">
        <v>13</v>
      </c>
      <c r="E76" s="6">
        <v>43923.416666666664</v>
      </c>
      <c r="F76" s="5">
        <v>6611</v>
      </c>
      <c r="G76" s="7">
        <f>Sheet1!$C76/Sheet1!$F76</f>
        <v>8.3497201633640897E-2</v>
      </c>
      <c r="H76" s="30"/>
      <c r="J76" s="16" t="s">
        <v>68</v>
      </c>
      <c r="K76" s="20">
        <v>8</v>
      </c>
      <c r="L76" s="21">
        <v>1</v>
      </c>
      <c r="N76" s="16" t="s">
        <v>17</v>
      </c>
      <c r="O76" s="26">
        <v>0.15838750706613905</v>
      </c>
    </row>
    <row r="77" spans="2:15" ht="15.75" customHeight="1" x14ac:dyDescent="0.25">
      <c r="B77" s="5" t="s">
        <v>52</v>
      </c>
      <c r="C77" s="2">
        <v>415</v>
      </c>
      <c r="D77" s="2">
        <v>4</v>
      </c>
      <c r="E77" s="6">
        <v>43922.291666666664</v>
      </c>
      <c r="F77" s="5">
        <v>6493</v>
      </c>
      <c r="G77" s="7">
        <f>Sheet1!$C77/Sheet1!$F77</f>
        <v>6.391498536885877E-2</v>
      </c>
      <c r="H77" s="30"/>
      <c r="J77" s="16" t="s">
        <v>40</v>
      </c>
      <c r="K77" s="20">
        <v>1177</v>
      </c>
      <c r="L77" s="21">
        <v>26</v>
      </c>
      <c r="N77" s="16" t="s">
        <v>31</v>
      </c>
      <c r="O77" s="26">
        <v>0.10984402243061119</v>
      </c>
    </row>
    <row r="78" spans="2:15" ht="15.75" customHeight="1" x14ac:dyDescent="0.25">
      <c r="B78" s="5" t="s">
        <v>53</v>
      </c>
      <c r="C78" s="2">
        <v>393</v>
      </c>
      <c r="D78" s="2">
        <v>12</v>
      </c>
      <c r="E78" s="6">
        <v>43923.614583333336</v>
      </c>
      <c r="F78" s="5">
        <v>4959</v>
      </c>
      <c r="G78" s="7">
        <f>Sheet1!$C78/Sheet1!$F78</f>
        <v>7.9249848759830613E-2</v>
      </c>
      <c r="H78" s="30"/>
      <c r="J78" s="16" t="s">
        <v>60</v>
      </c>
      <c r="K78" s="20">
        <v>227</v>
      </c>
      <c r="L78" s="21">
        <v>5</v>
      </c>
      <c r="N78" s="16" t="s">
        <v>54</v>
      </c>
      <c r="O78" s="26">
        <v>5.8168316831683171E-2</v>
      </c>
    </row>
    <row r="79" spans="2:15" ht="15.75" customHeight="1" x14ac:dyDescent="0.25">
      <c r="B79" s="5" t="s">
        <v>54</v>
      </c>
      <c r="C79" s="2">
        <v>376</v>
      </c>
      <c r="D79" s="2">
        <v>7</v>
      </c>
      <c r="E79" s="6">
        <v>43923.333333333336</v>
      </c>
      <c r="F79" s="5">
        <v>6464</v>
      </c>
      <c r="G79" s="7">
        <f>Sheet1!$C79/Sheet1!$F79</f>
        <v>5.8168316831683171E-2</v>
      </c>
      <c r="H79" s="30"/>
      <c r="J79" s="16" t="s">
        <v>32</v>
      </c>
      <c r="K79" s="20">
        <v>1857</v>
      </c>
      <c r="L79" s="21">
        <v>16</v>
      </c>
      <c r="N79" s="16" t="s">
        <v>12</v>
      </c>
      <c r="O79" s="26">
        <v>0.47570975136660199</v>
      </c>
    </row>
    <row r="80" spans="2:15" ht="15.75" customHeight="1" x14ac:dyDescent="0.25">
      <c r="B80" s="5" t="s">
        <v>55</v>
      </c>
      <c r="C80" s="2">
        <v>363</v>
      </c>
      <c r="D80" s="2">
        <v>6</v>
      </c>
      <c r="E80" s="6">
        <v>43921.916666666664</v>
      </c>
      <c r="F80" s="5">
        <v>14011</v>
      </c>
      <c r="G80" s="7">
        <f>Sheet1!$C80/Sheet1!$F80</f>
        <v>2.5908214973949038E-2</v>
      </c>
      <c r="H80" s="30"/>
      <c r="J80" s="16" t="s">
        <v>63</v>
      </c>
      <c r="K80" s="20">
        <v>159</v>
      </c>
      <c r="L80" s="21">
        <v>3</v>
      </c>
      <c r="N80" s="16" t="s">
        <v>43</v>
      </c>
      <c r="O80" s="26">
        <v>3.313387514512816E-2</v>
      </c>
    </row>
    <row r="81" spans="2:15" ht="15.75" customHeight="1" x14ac:dyDescent="0.25">
      <c r="B81" s="5" t="s">
        <v>56</v>
      </c>
      <c r="C81" s="2">
        <v>338</v>
      </c>
      <c r="D81" s="2">
        <v>17</v>
      </c>
      <c r="E81" s="6">
        <v>43923.458333333336</v>
      </c>
      <c r="F81" s="5">
        <v>5049</v>
      </c>
      <c r="G81" s="7">
        <f>Sheet1!$C81/Sheet1!$F81</f>
        <v>6.6943949296890473E-2</v>
      </c>
      <c r="H81" s="30"/>
      <c r="J81" s="16" t="s">
        <v>59</v>
      </c>
      <c r="K81" s="20">
        <v>246</v>
      </c>
      <c r="L81" s="21">
        <v>5</v>
      </c>
      <c r="N81" s="16" t="s">
        <v>33</v>
      </c>
      <c r="O81" s="26">
        <v>9.3176853121983441E-2</v>
      </c>
    </row>
    <row r="82" spans="2:15" ht="15.75" customHeight="1" x14ac:dyDescent="0.25">
      <c r="B82" s="5" t="s">
        <v>57</v>
      </c>
      <c r="C82" s="2">
        <v>316</v>
      </c>
      <c r="D82" s="2">
        <v>12</v>
      </c>
      <c r="E82" s="6">
        <v>43923.208333333336</v>
      </c>
      <c r="F82" s="5">
        <v>1920</v>
      </c>
      <c r="G82" s="7">
        <f>Sheet1!$C82/Sheet1!$F82</f>
        <v>0.16458333333333333</v>
      </c>
      <c r="H82" s="30"/>
      <c r="J82" s="16" t="s">
        <v>52</v>
      </c>
      <c r="K82" s="20">
        <v>415</v>
      </c>
      <c r="L82" s="21">
        <v>4</v>
      </c>
      <c r="N82" s="16" t="s">
        <v>68</v>
      </c>
      <c r="O82" s="26">
        <v>0.38095238095238093</v>
      </c>
    </row>
    <row r="83" spans="2:15" ht="15.75" customHeight="1" x14ac:dyDescent="0.25">
      <c r="B83" s="5" t="s">
        <v>58</v>
      </c>
      <c r="C83" s="2">
        <v>258</v>
      </c>
      <c r="D83" s="2">
        <v>1</v>
      </c>
      <c r="E83" s="6">
        <v>43922.666666666664</v>
      </c>
      <c r="F83" s="5">
        <v>10464</v>
      </c>
      <c r="G83" s="7">
        <f>Sheet1!$C83/Sheet1!$F83</f>
        <v>2.4655963302752295E-2</v>
      </c>
      <c r="H83" s="30"/>
      <c r="J83" s="16" t="s">
        <v>10</v>
      </c>
      <c r="K83" s="20">
        <v>25590</v>
      </c>
      <c r="L83" s="21">
        <v>537</v>
      </c>
      <c r="N83" s="16" t="s">
        <v>40</v>
      </c>
      <c r="O83" s="26">
        <v>0.19848229342327151</v>
      </c>
    </row>
    <row r="84" spans="2:15" ht="15.75" customHeight="1" x14ac:dyDescent="0.25">
      <c r="B84" s="5" t="s">
        <v>59</v>
      </c>
      <c r="C84" s="2">
        <v>246</v>
      </c>
      <c r="D84" s="2">
        <v>5</v>
      </c>
      <c r="E84" s="6">
        <v>43923.5</v>
      </c>
      <c r="F84" s="5">
        <v>4224</v>
      </c>
      <c r="G84" s="7">
        <f>Sheet1!$C84/Sheet1!$F84</f>
        <v>5.823863636363636E-2</v>
      </c>
      <c r="H84" s="30"/>
      <c r="J84" s="16" t="s">
        <v>55</v>
      </c>
      <c r="K84" s="20">
        <v>363</v>
      </c>
      <c r="L84" s="21">
        <v>6</v>
      </c>
      <c r="N84" s="16" t="s">
        <v>60</v>
      </c>
      <c r="O84" s="26">
        <v>4.2669172932330829E-2</v>
      </c>
    </row>
    <row r="85" spans="2:15" ht="15.75" customHeight="1" x14ac:dyDescent="0.25">
      <c r="B85" s="5" t="s">
        <v>60</v>
      </c>
      <c r="C85" s="2">
        <v>227</v>
      </c>
      <c r="D85" s="2">
        <v>5</v>
      </c>
      <c r="E85" s="6">
        <v>43923.333333333336</v>
      </c>
      <c r="F85" s="5">
        <v>5320</v>
      </c>
      <c r="G85" s="7">
        <f>Sheet1!$C85/Sheet1!$F85</f>
        <v>4.2669172932330829E-2</v>
      </c>
      <c r="H85" s="30"/>
      <c r="J85" s="16" t="s">
        <v>38</v>
      </c>
      <c r="K85" s="20">
        <v>1458</v>
      </c>
      <c r="L85" s="21">
        <v>38</v>
      </c>
      <c r="N85" s="16" t="s">
        <v>32</v>
      </c>
      <c r="O85" s="26">
        <v>6.4751211687994706E-2</v>
      </c>
    </row>
    <row r="86" spans="2:15" ht="15.75" customHeight="1" x14ac:dyDescent="0.25">
      <c r="B86" s="5" t="s">
        <v>61</v>
      </c>
      <c r="C86" s="2">
        <v>217</v>
      </c>
      <c r="D86" s="2">
        <v>2</v>
      </c>
      <c r="E86" s="6">
        <v>43922.928472222222</v>
      </c>
      <c r="F86" s="5">
        <v>5493</v>
      </c>
      <c r="G86" s="7">
        <f>Sheet1!$C86/Sheet1!$F86</f>
        <v>3.9504824321864189E-2</v>
      </c>
      <c r="H86" s="30"/>
      <c r="J86" s="16" t="s">
        <v>8</v>
      </c>
      <c r="K86" s="20">
        <v>92381</v>
      </c>
      <c r="L86" s="21">
        <v>2373</v>
      </c>
      <c r="N86" s="16" t="s">
        <v>63</v>
      </c>
      <c r="O86" s="26">
        <v>3.1927710843373494E-2</v>
      </c>
    </row>
    <row r="87" spans="2:15" ht="15.75" customHeight="1" x14ac:dyDescent="0.25">
      <c r="B87" s="5" t="s">
        <v>62</v>
      </c>
      <c r="C87" s="2">
        <v>165</v>
      </c>
      <c r="D87" s="2">
        <v>2</v>
      </c>
      <c r="E87" s="6">
        <v>43922.666666666664</v>
      </c>
      <c r="F87" s="5">
        <v>4382</v>
      </c>
      <c r="G87" s="7">
        <f>Sheet1!$C87/Sheet1!$F87</f>
        <v>3.7654039251483341E-2</v>
      </c>
      <c r="H87" s="30"/>
      <c r="J87" s="16" t="s">
        <v>29</v>
      </c>
      <c r="K87" s="20">
        <v>2902</v>
      </c>
      <c r="L87" s="21">
        <v>81</v>
      </c>
      <c r="N87" s="16" t="s">
        <v>59</v>
      </c>
      <c r="O87" s="26">
        <v>5.823863636363636E-2</v>
      </c>
    </row>
    <row r="88" spans="2:15" ht="15.75" customHeight="1" x14ac:dyDescent="0.25">
      <c r="B88" s="5" t="s">
        <v>63</v>
      </c>
      <c r="C88" s="2">
        <v>159</v>
      </c>
      <c r="D88" s="2">
        <v>3</v>
      </c>
      <c r="E88" s="6">
        <v>43923.455555555556</v>
      </c>
      <c r="F88" s="5">
        <v>4980</v>
      </c>
      <c r="G88" s="7">
        <f>Sheet1!$C88/Sheet1!$F88</f>
        <v>3.1927710843373494E-2</v>
      </c>
      <c r="H88" s="30"/>
      <c r="J88" s="16" t="s">
        <v>42</v>
      </c>
      <c r="K88" s="20">
        <v>879</v>
      </c>
      <c r="L88" s="21">
        <v>34</v>
      </c>
      <c r="N88" s="16" t="s">
        <v>52</v>
      </c>
      <c r="O88" s="26">
        <v>6.391498536885877E-2</v>
      </c>
    </row>
    <row r="89" spans="2:15" ht="15.75" customHeight="1" x14ac:dyDescent="0.25">
      <c r="B89" s="5" t="s">
        <v>64</v>
      </c>
      <c r="C89" s="2">
        <v>150</v>
      </c>
      <c r="D89" s="2">
        <v>0</v>
      </c>
      <c r="E89" s="6">
        <v>43923.354166666664</v>
      </c>
      <c r="F89" s="5">
        <v>2589</v>
      </c>
      <c r="G89" s="7">
        <f>Sheet1!$C89/Sheet1!$F89</f>
        <v>5.7937427578215531E-2</v>
      </c>
      <c r="H89" s="30"/>
      <c r="J89" s="16" t="s">
        <v>44</v>
      </c>
      <c r="K89" s="20">
        <v>736</v>
      </c>
      <c r="L89" s="21">
        <v>19</v>
      </c>
      <c r="N89" s="16" t="s">
        <v>10</v>
      </c>
      <c r="O89" s="26">
        <v>0.43292167145998983</v>
      </c>
    </row>
    <row r="90" spans="2:15" ht="15.75" customHeight="1" x14ac:dyDescent="0.25">
      <c r="B90" s="5" t="s">
        <v>65</v>
      </c>
      <c r="C90" s="2">
        <v>143</v>
      </c>
      <c r="D90" s="2">
        <v>3</v>
      </c>
      <c r="E90" s="6">
        <v>43922.791666666664</v>
      </c>
      <c r="F90" s="5">
        <v>5022</v>
      </c>
      <c r="G90" s="7">
        <f>Sheet1!$C90/Sheet1!$F90</f>
        <v>2.8474711270410194E-2</v>
      </c>
      <c r="H90" s="30"/>
      <c r="J90" s="16" t="s">
        <v>22</v>
      </c>
      <c r="K90" s="20">
        <v>7016</v>
      </c>
      <c r="L90" s="21">
        <v>90</v>
      </c>
      <c r="N90" s="16" t="s">
        <v>55</v>
      </c>
      <c r="O90" s="26">
        <v>2.5908214973949038E-2</v>
      </c>
    </row>
    <row r="91" spans="2:15" ht="15.75" customHeight="1" x14ac:dyDescent="0.25">
      <c r="B91" s="5" t="s">
        <v>66</v>
      </c>
      <c r="C91" s="2">
        <v>82</v>
      </c>
      <c r="D91" s="2">
        <v>3</v>
      </c>
      <c r="E91" s="6">
        <v>43923.270833333336</v>
      </c>
      <c r="F91" s="5">
        <v>524</v>
      </c>
      <c r="G91" s="7">
        <f>Sheet1!$C91/Sheet1!$F91</f>
        <v>0.15648854961832062</v>
      </c>
      <c r="H91" s="30"/>
      <c r="J91" s="16" t="s">
        <v>57</v>
      </c>
      <c r="K91" s="20">
        <v>316</v>
      </c>
      <c r="L91" s="21">
        <v>12</v>
      </c>
      <c r="N91" s="16" t="s">
        <v>38</v>
      </c>
      <c r="O91" s="26">
        <v>0.10380179410508329</v>
      </c>
    </row>
    <row r="92" spans="2:15" ht="15.75" customHeight="1" x14ac:dyDescent="0.25">
      <c r="B92" s="5" t="s">
        <v>67</v>
      </c>
      <c r="C92" s="2">
        <v>33</v>
      </c>
      <c r="D92" s="2"/>
      <c r="E92" s="6">
        <v>43923.3125</v>
      </c>
      <c r="F92" s="5">
        <v>182</v>
      </c>
      <c r="G92" s="7">
        <f>Sheet1!$C92/Sheet1!$F92</f>
        <v>0.18131868131868131</v>
      </c>
      <c r="H92" s="30"/>
      <c r="J92" s="16" t="s">
        <v>47</v>
      </c>
      <c r="K92" s="20">
        <v>657</v>
      </c>
      <c r="L92" s="21">
        <v>12</v>
      </c>
      <c r="N92" s="16" t="s">
        <v>8</v>
      </c>
      <c r="O92" s="26">
        <v>0.38658799405770722</v>
      </c>
    </row>
    <row r="93" spans="2:15" ht="15.75" customHeight="1" x14ac:dyDescent="0.25">
      <c r="B93" s="5" t="s">
        <v>68</v>
      </c>
      <c r="C93" s="2">
        <v>8</v>
      </c>
      <c r="D93" s="2">
        <v>1</v>
      </c>
      <c r="E93" s="6">
        <v>43923.041666666664</v>
      </c>
      <c r="F93" s="5">
        <v>21</v>
      </c>
      <c r="G93" s="7">
        <f>Sheet1!$C93/Sheet1!$F93</f>
        <v>0.38095238095238093</v>
      </c>
      <c r="H93" s="30"/>
      <c r="J93" s="16" t="s">
        <v>37</v>
      </c>
      <c r="K93" s="20">
        <v>1554</v>
      </c>
      <c r="L93" s="21">
        <v>31</v>
      </c>
      <c r="N93" s="16" t="s">
        <v>29</v>
      </c>
      <c r="O93" s="26">
        <v>8.3108998224411479E-2</v>
      </c>
    </row>
    <row r="94" spans="2:15" ht="15.75" customHeight="1" x14ac:dyDescent="0.25">
      <c r="B94" s="5" t="s">
        <v>69</v>
      </c>
      <c r="C94" s="2">
        <v>0</v>
      </c>
      <c r="D94" s="2">
        <v>0</v>
      </c>
      <c r="E94" s="6">
        <v>43920.875</v>
      </c>
      <c r="F94" s="5">
        <v>20</v>
      </c>
      <c r="G94" s="7">
        <f>Sheet1!$C94/Sheet1!$F94</f>
        <v>0</v>
      </c>
      <c r="H94" s="30"/>
      <c r="J94" s="16" t="s">
        <v>62</v>
      </c>
      <c r="K94" s="20">
        <v>165</v>
      </c>
      <c r="L94" s="21">
        <v>2</v>
      </c>
      <c r="N94" s="16" t="s">
        <v>42</v>
      </c>
      <c r="O94" s="26">
        <v>0.4099813432835821</v>
      </c>
    </row>
    <row r="95" spans="2:15" ht="15.75" customHeight="1" x14ac:dyDescent="0.25">
      <c r="B95" t="s">
        <v>75</v>
      </c>
      <c r="C95">
        <f>SUBTOTAL(109,Table_1[positive])</f>
        <v>239009</v>
      </c>
      <c r="D95">
        <f>SUBTOTAL(109,Table_1[deaths])</f>
        <v>5784</v>
      </c>
      <c r="E95" s="28">
        <f>SUBTOTAL(109,Table_1[modified])</f>
        <v>2459694.3944444438</v>
      </c>
      <c r="F95">
        <f>SUBTOTAL(109,Table_1[total])</f>
        <v>1267658</v>
      </c>
      <c r="G95" s="29">
        <f>SUBTOTAL(109,Table_1[pos %])</f>
        <v>7.352077755238577</v>
      </c>
      <c r="J95" s="16" t="s">
        <v>30</v>
      </c>
      <c r="K95" s="20">
        <v>2845</v>
      </c>
      <c r="L95" s="21">
        <v>32</v>
      </c>
      <c r="N95" s="16" t="s">
        <v>44</v>
      </c>
      <c r="O95" s="26">
        <v>4.9502286790422387E-2</v>
      </c>
    </row>
    <row r="96" spans="2:15" ht="15.75" customHeight="1" x14ac:dyDescent="0.25">
      <c r="J96" s="16" t="s">
        <v>25</v>
      </c>
      <c r="K96" s="20">
        <v>4669</v>
      </c>
      <c r="L96" s="21">
        <v>70</v>
      </c>
      <c r="N96" s="16" t="s">
        <v>22</v>
      </c>
      <c r="O96" s="26">
        <v>0.1282304346236795</v>
      </c>
    </row>
    <row r="97" spans="10:15" ht="15.75" customHeight="1" x14ac:dyDescent="0.25">
      <c r="J97" s="16" t="s">
        <v>41</v>
      </c>
      <c r="K97" s="20">
        <v>1074</v>
      </c>
      <c r="L97" s="21">
        <v>7</v>
      </c>
      <c r="N97" s="16" t="s">
        <v>57</v>
      </c>
      <c r="O97" s="26">
        <v>0.16458333333333333</v>
      </c>
    </row>
    <row r="98" spans="10:15" ht="15.75" customHeight="1" x14ac:dyDescent="0.25">
      <c r="J98" s="16" t="s">
        <v>35</v>
      </c>
      <c r="K98" s="20">
        <v>1706</v>
      </c>
      <c r="L98" s="21">
        <v>41</v>
      </c>
      <c r="N98" s="16" t="s">
        <v>47</v>
      </c>
      <c r="O98" s="26">
        <v>0.12961136318800554</v>
      </c>
    </row>
    <row r="99" spans="10:15" ht="15.75" customHeight="1" x14ac:dyDescent="0.25">
      <c r="J99" s="16" t="s">
        <v>67</v>
      </c>
      <c r="K99" s="20">
        <v>33</v>
      </c>
      <c r="L99" s="21"/>
      <c r="N99" s="16" t="s">
        <v>37</v>
      </c>
      <c r="O99" s="26">
        <v>0.22215868477483916</v>
      </c>
    </row>
    <row r="100" spans="10:15" ht="15.75" customHeight="1" x14ac:dyDescent="0.25">
      <c r="J100" s="16" t="s">
        <v>56</v>
      </c>
      <c r="K100" s="20">
        <v>338</v>
      </c>
      <c r="L100" s="21">
        <v>17</v>
      </c>
      <c r="N100" s="16" t="s">
        <v>62</v>
      </c>
      <c r="O100" s="26">
        <v>3.7654039251483341E-2</v>
      </c>
    </row>
    <row r="101" spans="10:15" ht="15.75" customHeight="1" x14ac:dyDescent="0.25">
      <c r="J101" s="16" t="s">
        <v>23</v>
      </c>
      <c r="K101" s="20">
        <v>5984</v>
      </c>
      <c r="L101" s="21">
        <v>247</v>
      </c>
      <c r="N101" s="16" t="s">
        <v>30</v>
      </c>
      <c r="O101" s="26">
        <v>8.2199300800323602E-2</v>
      </c>
    </row>
    <row r="102" spans="10:15" ht="15.75" customHeight="1" x14ac:dyDescent="0.25">
      <c r="J102" s="16" t="s">
        <v>34</v>
      </c>
      <c r="K102" s="20">
        <v>1730</v>
      </c>
      <c r="L102" s="21">
        <v>31</v>
      </c>
      <c r="N102" s="16" t="s">
        <v>25</v>
      </c>
      <c r="O102" s="26">
        <v>9.2128889678170442E-2</v>
      </c>
    </row>
    <row r="103" spans="10:15" ht="15.75" customHeight="1" x14ac:dyDescent="0.25">
      <c r="J103" s="16" t="s">
        <v>61</v>
      </c>
      <c r="K103" s="20">
        <v>217</v>
      </c>
      <c r="L103" s="21">
        <v>2</v>
      </c>
      <c r="N103" s="16" t="s">
        <v>41</v>
      </c>
      <c r="O103" s="26">
        <v>5.0985046285307381E-2</v>
      </c>
    </row>
    <row r="104" spans="10:15" ht="15.75" customHeight="1" x14ac:dyDescent="0.25">
      <c r="J104" s="22" t="s">
        <v>64</v>
      </c>
      <c r="K104" s="23">
        <v>150</v>
      </c>
      <c r="L104" s="24">
        <v>0</v>
      </c>
      <c r="N104" s="16" t="s">
        <v>35</v>
      </c>
      <c r="O104" s="26">
        <v>9.6992438455853092E-2</v>
      </c>
    </row>
    <row r="105" spans="10:15" ht="15.75" customHeight="1" x14ac:dyDescent="0.25">
      <c r="N105" s="16" t="s">
        <v>67</v>
      </c>
      <c r="O105" s="26">
        <v>0.18131868131868131</v>
      </c>
    </row>
    <row r="106" spans="10:15" ht="15.75" customHeight="1" x14ac:dyDescent="0.25">
      <c r="N106" s="16" t="s">
        <v>56</v>
      </c>
      <c r="O106" s="26">
        <v>6.6943949296890473E-2</v>
      </c>
    </row>
    <row r="107" spans="10:15" ht="15.75" customHeight="1" x14ac:dyDescent="0.25">
      <c r="N107" s="16" t="s">
        <v>23</v>
      </c>
      <c r="O107" s="26">
        <v>8.0002139094628194E-2</v>
      </c>
    </row>
    <row r="108" spans="10:15" ht="15.75" customHeight="1" x14ac:dyDescent="0.25">
      <c r="N108" s="16" t="s">
        <v>34</v>
      </c>
      <c r="O108" s="26">
        <v>7.8468725903751077E-2</v>
      </c>
    </row>
    <row r="109" spans="10:15" ht="15.75" customHeight="1" x14ac:dyDescent="0.25">
      <c r="N109" s="16" t="s">
        <v>61</v>
      </c>
      <c r="O109" s="26">
        <v>3.9504824321864189E-2</v>
      </c>
    </row>
    <row r="110" spans="10:15" ht="15.75" customHeight="1" x14ac:dyDescent="0.25">
      <c r="N110" s="22" t="s">
        <v>64</v>
      </c>
      <c r="O110" s="27">
        <v>5.7937427578215531E-2</v>
      </c>
    </row>
    <row r="111" spans="10:15" ht="15.75" customHeight="1" x14ac:dyDescent="0.25"/>
    <row r="112" spans="10:1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X1"/>
  </mergeCells>
  <pageMargins left="0.7" right="0.7" top="0.75" bottom="0.75" header="0" footer="0"/>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c:creator>
  <cp:lastModifiedBy>Soumya</cp:lastModifiedBy>
  <dcterms:created xsi:type="dcterms:W3CDTF">2022-07-17T10:48:19Z</dcterms:created>
  <dcterms:modified xsi:type="dcterms:W3CDTF">2022-07-17T10:49:59Z</dcterms:modified>
</cp:coreProperties>
</file>