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regents-my.sharepoint.com/personal/01839807_trcc_commnet_edu/Documents/UConn/CSE-5717-BigDataAnalytics_Spring2021/Assignment/Excel/"/>
    </mc:Choice>
  </mc:AlternateContent>
  <xr:revisionPtr revIDLastSave="785" documentId="8_{B855ED0E-8C2C-4E98-BD03-62CC7202CDC2}" xr6:coauthVersionLast="47" xr6:coauthVersionMax="47" xr10:uidLastSave="{278089A4-CF99-441B-B0C4-FB7026D1904F}"/>
  <bookViews>
    <workbookView minimized="1" xWindow="2688" yWindow="2688" windowWidth="17280" windowHeight="8964" activeTab="1" xr2:uid="{8AD3B1AC-DE77-402F-A219-12D0B8D8061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C3" i="2"/>
  <c r="C4" i="2"/>
  <c r="C5" i="2"/>
  <c r="C6" i="2"/>
  <c r="C7" i="2"/>
  <c r="C8" i="2"/>
  <c r="C9" i="2"/>
  <c r="D36" i="4"/>
  <c r="D37" i="4"/>
  <c r="D38" i="4"/>
  <c r="D39" i="4"/>
  <c r="D40" i="4"/>
  <c r="D41" i="4"/>
  <c r="D35" i="4"/>
  <c r="C36" i="4"/>
  <c r="C37" i="4"/>
  <c r="C38" i="4"/>
  <c r="C39" i="4"/>
  <c r="C40" i="4"/>
  <c r="C41" i="4"/>
  <c r="C35" i="4"/>
  <c r="B36" i="4"/>
  <c r="B37" i="4"/>
  <c r="B38" i="4"/>
  <c r="B39" i="4"/>
  <c r="B40" i="4"/>
  <c r="B41" i="4"/>
  <c r="B35" i="4"/>
  <c r="D16" i="4"/>
  <c r="D17" i="4"/>
  <c r="D18" i="4"/>
  <c r="D19" i="4"/>
  <c r="D20" i="4"/>
  <c r="D21" i="4"/>
  <c r="D15" i="4"/>
  <c r="C16" i="4"/>
  <c r="C17" i="4"/>
  <c r="C18" i="4"/>
  <c r="C19" i="4"/>
  <c r="C20" i="4"/>
  <c r="C21" i="4"/>
  <c r="C15" i="4"/>
  <c r="B16" i="4"/>
  <c r="B17" i="4"/>
  <c r="B18" i="4"/>
  <c r="B19" i="4"/>
  <c r="B20" i="4"/>
  <c r="B21" i="4"/>
  <c r="B15" i="4"/>
  <c r="E75" i="4" l="1"/>
  <c r="E76" i="4"/>
  <c r="E77" i="4"/>
  <c r="E78" i="4"/>
  <c r="E79" i="4"/>
  <c r="E80" i="4"/>
  <c r="E81" i="4"/>
  <c r="E74" i="4"/>
  <c r="D75" i="4"/>
  <c r="D76" i="4"/>
  <c r="D77" i="4"/>
  <c r="D78" i="4"/>
  <c r="D79" i="4"/>
  <c r="D80" i="4"/>
  <c r="D81" i="4"/>
  <c r="D74" i="4"/>
  <c r="H52" i="4" l="1"/>
  <c r="G52" i="4"/>
  <c r="H35" i="4"/>
  <c r="G35" i="4"/>
  <c r="F35" i="4"/>
  <c r="F52" i="4"/>
  <c r="H15" i="4"/>
  <c r="G15" i="4"/>
  <c r="F15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I21" i="2" l="1"/>
  <c r="H21" i="2"/>
  <c r="G21" i="2"/>
  <c r="F21" i="2"/>
  <c r="D21" i="2"/>
  <c r="D22" i="2"/>
  <c r="D23" i="2"/>
  <c r="D24" i="2"/>
  <c r="D25" i="2"/>
  <c r="D26" i="2"/>
  <c r="D27" i="2"/>
  <c r="C21" i="2"/>
  <c r="C22" i="2"/>
  <c r="C23" i="2"/>
  <c r="C24" i="2"/>
  <c r="C25" i="2"/>
  <c r="C26" i="2"/>
  <c r="C27" i="2"/>
  <c r="I3" i="2"/>
  <c r="H3" i="2"/>
  <c r="G3" i="2"/>
  <c r="F3" i="2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2" i="1"/>
  <c r="D20" i="2"/>
  <c r="C20" i="2"/>
  <c r="D2" i="2"/>
  <c r="C2" i="2"/>
  <c r="I49" i="1"/>
  <c r="H49" i="1"/>
  <c r="G49" i="1"/>
  <c r="F49" i="1"/>
  <c r="D49" i="1"/>
  <c r="D50" i="1"/>
  <c r="D51" i="1"/>
  <c r="D52" i="1"/>
  <c r="D53" i="1"/>
  <c r="D54" i="1"/>
  <c r="D55" i="1"/>
  <c r="D56" i="1"/>
  <c r="D57" i="1"/>
  <c r="D48" i="1"/>
  <c r="C49" i="1"/>
  <c r="C50" i="1"/>
  <c r="C51" i="1"/>
  <c r="C52" i="1"/>
  <c r="C53" i="1"/>
  <c r="C54" i="1"/>
  <c r="C55" i="1"/>
  <c r="C56" i="1"/>
  <c r="C57" i="1"/>
  <c r="C48" i="1"/>
  <c r="I26" i="1"/>
  <c r="H26" i="1"/>
  <c r="G26" i="1"/>
  <c r="F26" i="1"/>
  <c r="D26" i="1"/>
  <c r="D27" i="1"/>
  <c r="D28" i="1"/>
  <c r="D29" i="1"/>
  <c r="D30" i="1"/>
  <c r="D31" i="1"/>
  <c r="D32" i="1"/>
  <c r="D33" i="1"/>
  <c r="D34" i="1"/>
  <c r="D25" i="1"/>
  <c r="C26" i="1"/>
  <c r="C27" i="1"/>
  <c r="C28" i="1"/>
  <c r="C29" i="1"/>
  <c r="C30" i="1"/>
  <c r="C31" i="1"/>
  <c r="C32" i="1"/>
  <c r="C33" i="1"/>
  <c r="C34" i="1"/>
  <c r="C25" i="1"/>
  <c r="D2" i="1"/>
  <c r="H3" i="1"/>
  <c r="I3" i="1"/>
</calcChain>
</file>

<file path=xl/sharedStrings.xml><?xml version="1.0" encoding="utf-8"?>
<sst xmlns="http://schemas.openxmlformats.org/spreadsheetml/2006/main" count="206" uniqueCount="61">
  <si>
    <t>Data Points</t>
  </si>
  <si>
    <t>ED from centroid c1 = (5,3)</t>
  </si>
  <si>
    <t>ED from centroid c2 = (10,15)</t>
  </si>
  <si>
    <t>Cluster</t>
  </si>
  <si>
    <t>c1</t>
  </si>
  <si>
    <t>c2</t>
  </si>
  <si>
    <t>Mean of c1</t>
  </si>
  <si>
    <t>Mean of c2</t>
  </si>
  <si>
    <t>x</t>
  </si>
  <si>
    <t>y</t>
  </si>
  <si>
    <t>ED from centroid c2 = (47.77,50.33)</t>
  </si>
  <si>
    <t>ED from centroid c1 = (13.5,10)</t>
  </si>
  <si>
    <t>ED from centroid c2 = (63.5,69.33)</t>
  </si>
  <si>
    <t>Repeat this process untill you get same mean values for both clusters.</t>
  </si>
  <si>
    <t>ED from centroid c1 = (20,9)</t>
  </si>
  <si>
    <t>ED from centroid c2 = (8,9)</t>
  </si>
  <si>
    <t>Data Points - X &amp; Y</t>
  </si>
  <si>
    <t>ED from centroid c1 = (15,0)</t>
  </si>
  <si>
    <t>ED from centroid c2 = (15,29)</t>
  </si>
  <si>
    <t>Index of Iteration</t>
  </si>
  <si>
    <t>Cluster assignment of data points</t>
  </si>
  <si>
    <t>Centroid Locations</t>
  </si>
  <si>
    <t>A</t>
  </si>
  <si>
    <t>B</t>
  </si>
  <si>
    <t>C</t>
  </si>
  <si>
    <t>Mean of A</t>
  </si>
  <si>
    <t>Mean of B</t>
  </si>
  <si>
    <t>Mean of C</t>
  </si>
  <si>
    <t>_</t>
  </si>
  <si>
    <t>https://medium.com/datadriveninvestor/k-means-clustering-b89d349e98e6</t>
  </si>
  <si>
    <t>Centroids</t>
  </si>
  <si>
    <t>1st Iteration:</t>
  </si>
  <si>
    <t>2nd Iteration:</t>
  </si>
  <si>
    <t>ED from centroid c1/A = (0.1)</t>
  </si>
  <si>
    <t>ED from centroid c2/B = (0.3)</t>
  </si>
  <si>
    <t>ED from centroid c3/C = (0.7)</t>
  </si>
  <si>
    <t>3rd Iteration:</t>
  </si>
  <si>
    <t>ED from centroid c1/A = (0.15)</t>
  </si>
  <si>
    <t>ED from centroid c2/B = (0.45)</t>
  </si>
  <si>
    <t>ED from centroid c3/C = (0.76)</t>
  </si>
  <si>
    <t>Distance from centroid c1/A = (0)</t>
  </si>
  <si>
    <t>Distance from centroid c2/B = (0.25)</t>
  </si>
  <si>
    <t>Distance from centroid c3/C = (0.6)</t>
  </si>
  <si>
    <t>A1</t>
  </si>
  <si>
    <t>A2</t>
  </si>
  <si>
    <t>x2</t>
  </si>
  <si>
    <t>x5</t>
  </si>
  <si>
    <t>x3</t>
  </si>
  <si>
    <t>x1</t>
  </si>
  <si>
    <t>x4</t>
  </si>
  <si>
    <t>Considered data point</t>
  </si>
  <si>
    <t>x6</t>
  </si>
  <si>
    <t>x7</t>
  </si>
  <si>
    <t>x8</t>
  </si>
  <si>
    <t>C1</t>
  </si>
  <si>
    <t>C0</t>
  </si>
  <si>
    <t>Euclidian(  from 20,9) C0</t>
  </si>
  <si>
    <t>Euclidian(  from 8,9) C1</t>
  </si>
  <si>
    <t>To calculate cluster Mean( you can refer to Kmean Joupyter Notebook for detail)</t>
  </si>
  <si>
    <t>Detailed step by step analysis of above clustered data:</t>
  </si>
  <si>
    <t>For SSE calculation, we will consider final iteration's centroid locations(0.15,0.5,0.85) for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</si>
</sst>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wrapText="1"/>
    </xf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0" borderId="1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24" xfId="0" applyBorder="1"/>
    <xf numFmtId="0" fontId="0" fillId="0" borderId="25" xfId="0" applyBorder="1"/>
    <xf numFmtId="0" fontId="0" fillId="0" borderId="9" xfId="0" applyBorder="1"/>
    <xf numFmtId="0" fontId="0" fillId="0" borderId="28" xfId="0" applyBorder="1"/>
    <xf numFmtId="0" fontId="0" fillId="0" borderId="10" xfId="0" applyBorder="1"/>
    <xf numFmtId="0" fontId="0" fillId="0" borderId="0" xfId="0" applyBorder="1"/>
    <xf numFmtId="0" fontId="0" fillId="0" borderId="29" xfId="0" applyBorder="1"/>
    <xf numFmtId="0" fontId="0" fillId="2" borderId="30" xfId="0" applyFill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33" xfId="0" applyFill="1" applyBorder="1" applyAlignment="1">
      <alignment wrapText="1"/>
    </xf>
    <xf numFmtId="0" fontId="0" fillId="2" borderId="25" xfId="0" applyFill="1" applyBorder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3" borderId="1" xfId="0" applyFill="1" applyBorder="1"/>
    <xf numFmtId="0" fontId="1" fillId="2" borderId="1" xfId="0" applyFont="1" applyFill="1" applyBorder="1"/>
    <xf numFmtId="0" fontId="0" fillId="2" borderId="28" xfId="0" applyFill="1" applyBorder="1" applyAlignment="1">
      <alignment wrapText="1"/>
    </xf>
    <xf numFmtId="0" fontId="0" fillId="2" borderId="18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/>
    <xf numFmtId="0" fontId="0" fillId="0" borderId="39" xfId="0" applyBorder="1"/>
    <xf numFmtId="0" fontId="0" fillId="2" borderId="36" xfId="0" applyFill="1" applyBorder="1" applyAlignment="1">
      <alignment horizontal="center" wrapText="1"/>
    </xf>
    <xf numFmtId="0" fontId="0" fillId="2" borderId="15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0" xfId="0" applyFill="1" applyBorder="1"/>
    <xf numFmtId="0" fontId="0" fillId="2" borderId="9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1"/>
    <xf numFmtId="0" fontId="0" fillId="4" borderId="0" xfId="0" applyFill="1"/>
    <xf numFmtId="0" fontId="2" fillId="4" borderId="0" xfId="0" applyFont="1" applyFill="1"/>
    <xf numFmtId="0" fontId="0" fillId="4" borderId="9" xfId="0" applyFill="1" applyBorder="1"/>
    <xf numFmtId="0" fontId="0" fillId="4" borderId="24" xfId="0" applyFill="1" applyBorder="1"/>
    <xf numFmtId="0" fontId="0" fillId="4" borderId="11" xfId="0" applyFill="1" applyBorder="1"/>
    <xf numFmtId="0" fontId="0" fillId="2" borderId="1" xfId="0" applyFill="1" applyBorder="1" applyAlignment="1"/>
    <xf numFmtId="0" fontId="0" fillId="5" borderId="10" xfId="0" applyFill="1" applyBorder="1"/>
    <xf numFmtId="0" fontId="0" fillId="5" borderId="25" xfId="0" applyFill="1" applyBorder="1"/>
    <xf numFmtId="0" fontId="0" fillId="5" borderId="12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/>
    <xf numFmtId="0" fontId="0" fillId="2" borderId="40" xfId="0" applyFill="1" applyBorder="1"/>
    <xf numFmtId="0" fontId="0" fillId="2" borderId="21" xfId="0" applyFill="1" applyBorder="1"/>
    <xf numFmtId="0" fontId="0" fillId="6" borderId="1" xfId="0" applyFill="1" applyBorder="1"/>
    <xf numFmtId="0" fontId="0" fillId="6" borderId="19" xfId="0" applyFill="1" applyBorder="1"/>
    <xf numFmtId="0" fontId="0" fillId="7" borderId="1" xfId="0" applyFill="1" applyBorder="1"/>
    <xf numFmtId="0" fontId="0" fillId="2" borderId="0" xfId="0" applyFill="1"/>
    <xf numFmtId="0" fontId="0" fillId="2" borderId="0" xfId="0" applyFill="1" applyAlignment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40" xfId="0" applyBorder="1"/>
    <xf numFmtId="0" fontId="0" fillId="0" borderId="42" xfId="0" applyBorder="1"/>
    <xf numFmtId="0" fontId="0" fillId="2" borderId="22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2" borderId="27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0" fillId="0" borderId="21" xfId="0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 wrapText="1"/>
    </xf>
    <xf numFmtId="0" fontId="0" fillId="4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9</xdr:row>
      <xdr:rowOff>17985</xdr:rowOff>
    </xdr:from>
    <xdr:to>
      <xdr:col>18</xdr:col>
      <xdr:colOff>589280</xdr:colOff>
      <xdr:row>13</xdr:row>
      <xdr:rowOff>858520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485F8F-2F3F-4FC6-9659-EFE2CDF5D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1671525"/>
          <a:ext cx="6696710" cy="158348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datadriveninvestor/k-means-clustering-b89d349e98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90D5-0A2A-44AB-B343-ADCD4BD94E80}">
  <dimension ref="A1:I66"/>
  <sheetViews>
    <sheetView topLeftCell="A41" zoomScale="110" zoomScaleNormal="110" workbookViewId="0">
      <selection activeCell="I3" sqref="I3"/>
    </sheetView>
  </sheetViews>
  <sheetFormatPr defaultRowHeight="14.4" x14ac:dyDescent="0.3"/>
  <cols>
    <col min="2" max="2" width="10.33203125" bestFit="1" customWidth="1"/>
    <col min="3" max="3" width="10.88671875" customWidth="1"/>
    <col min="4" max="4" width="14.33203125" customWidth="1"/>
    <col min="5" max="5" width="6.77734375" customWidth="1"/>
    <col min="6" max="6" width="10.33203125" bestFit="1" customWidth="1"/>
    <col min="7" max="7" width="10" customWidth="1"/>
    <col min="8" max="8" width="10.21875" customWidth="1"/>
  </cols>
  <sheetData>
    <row r="1" spans="1:9" ht="43.8" thickBot="1" x14ac:dyDescent="0.35">
      <c r="A1" s="95" t="s">
        <v>0</v>
      </c>
      <c r="B1" s="96"/>
      <c r="C1" s="4" t="s">
        <v>1</v>
      </c>
      <c r="D1" s="4" t="s">
        <v>2</v>
      </c>
      <c r="E1" t="s">
        <v>3</v>
      </c>
      <c r="F1" s="97" t="s">
        <v>6</v>
      </c>
      <c r="G1" s="98"/>
      <c r="H1" s="97" t="s">
        <v>7</v>
      </c>
      <c r="I1" s="98"/>
    </row>
    <row r="2" spans="1:9" x14ac:dyDescent="0.3">
      <c r="A2">
        <v>5</v>
      </c>
      <c r="B2">
        <v>3</v>
      </c>
      <c r="C2">
        <f>SQRT(POWER(($A$15-A2),2)+POWER(($B$15-B2),2))</f>
        <v>0</v>
      </c>
      <c r="D2">
        <f>SQRT(POWER(($A$17-A2),2)+POWER(($B$17-B2),2))</f>
        <v>13</v>
      </c>
      <c r="E2" t="s">
        <v>4</v>
      </c>
      <c r="F2" s="5">
        <v>5</v>
      </c>
      <c r="G2" s="5">
        <v>3</v>
      </c>
      <c r="H2" s="6" t="s">
        <v>8</v>
      </c>
      <c r="I2" s="7" t="s">
        <v>9</v>
      </c>
    </row>
    <row r="3" spans="1:9" ht="15" thickBot="1" x14ac:dyDescent="0.35">
      <c r="A3">
        <v>10</v>
      </c>
      <c r="B3">
        <v>15</v>
      </c>
      <c r="C3">
        <f t="shared" ref="C3:C11" si="0">SQRT(POWER(($A$15-A3),2)+POWER(($B$15-B3),2))</f>
        <v>13</v>
      </c>
      <c r="D3">
        <f t="shared" ref="D3:D11" si="1">SQRT(POWER(($A$17-A3),2)+POWER(($B$17-B3),2))</f>
        <v>0</v>
      </c>
      <c r="E3" t="s">
        <v>5</v>
      </c>
      <c r="H3" s="8">
        <f>SUM(A3:A11)/9</f>
        <v>47.777777777777779</v>
      </c>
      <c r="I3" s="9">
        <f>SUM(B3:B11)/9</f>
        <v>50.333333333333336</v>
      </c>
    </row>
    <row r="4" spans="1:9" x14ac:dyDescent="0.3">
      <c r="A4">
        <v>15</v>
      </c>
      <c r="B4">
        <v>12</v>
      </c>
      <c r="C4">
        <f t="shared" si="0"/>
        <v>13.45362404707371</v>
      </c>
      <c r="D4">
        <f t="shared" si="1"/>
        <v>5.8309518948453007</v>
      </c>
      <c r="E4" t="s">
        <v>5</v>
      </c>
    </row>
    <row r="5" spans="1:9" x14ac:dyDescent="0.3">
      <c r="A5">
        <v>24</v>
      </c>
      <c r="B5">
        <v>10</v>
      </c>
      <c r="C5">
        <f t="shared" si="0"/>
        <v>20.248456731316587</v>
      </c>
      <c r="D5">
        <f t="shared" si="1"/>
        <v>14.866068747318506</v>
      </c>
      <c r="E5" t="s">
        <v>5</v>
      </c>
    </row>
    <row r="6" spans="1:9" x14ac:dyDescent="0.3">
      <c r="A6">
        <v>30</v>
      </c>
      <c r="B6">
        <v>45</v>
      </c>
      <c r="C6">
        <f t="shared" si="0"/>
        <v>48.877397639399746</v>
      </c>
      <c r="D6">
        <f t="shared" si="1"/>
        <v>36.055512754639892</v>
      </c>
      <c r="E6" t="s">
        <v>5</v>
      </c>
    </row>
    <row r="7" spans="1:9" x14ac:dyDescent="0.3">
      <c r="A7">
        <v>85</v>
      </c>
      <c r="B7">
        <v>70</v>
      </c>
      <c r="C7">
        <f t="shared" si="0"/>
        <v>104.35037134576953</v>
      </c>
      <c r="D7">
        <f t="shared" si="1"/>
        <v>93.005376188691372</v>
      </c>
      <c r="E7" t="s">
        <v>5</v>
      </c>
    </row>
    <row r="8" spans="1:9" x14ac:dyDescent="0.3">
      <c r="A8">
        <v>71</v>
      </c>
      <c r="B8">
        <v>80</v>
      </c>
      <c r="C8">
        <f t="shared" si="0"/>
        <v>101.41498903022176</v>
      </c>
      <c r="D8">
        <f t="shared" si="1"/>
        <v>89.140338792266206</v>
      </c>
      <c r="E8" t="s">
        <v>5</v>
      </c>
    </row>
    <row r="9" spans="1:9" x14ac:dyDescent="0.3">
      <c r="A9">
        <v>60</v>
      </c>
      <c r="B9">
        <v>78</v>
      </c>
      <c r="C9">
        <f t="shared" si="0"/>
        <v>93.005376188691372</v>
      </c>
      <c r="D9">
        <f t="shared" si="1"/>
        <v>80.430093870391573</v>
      </c>
      <c r="E9" t="s">
        <v>5</v>
      </c>
    </row>
    <row r="10" spans="1:9" x14ac:dyDescent="0.3">
      <c r="A10">
        <v>55</v>
      </c>
      <c r="B10">
        <v>52</v>
      </c>
      <c r="C10">
        <f t="shared" si="0"/>
        <v>70.007142492748557</v>
      </c>
      <c r="D10">
        <f t="shared" si="1"/>
        <v>58.258046654518033</v>
      </c>
      <c r="E10" t="s">
        <v>5</v>
      </c>
    </row>
    <row r="11" spans="1:9" x14ac:dyDescent="0.3">
      <c r="A11">
        <v>80</v>
      </c>
      <c r="B11">
        <v>91</v>
      </c>
      <c r="C11">
        <f t="shared" si="0"/>
        <v>115.62439189029277</v>
      </c>
      <c r="D11">
        <f t="shared" si="1"/>
        <v>103.32473082471591</v>
      </c>
      <c r="E11" t="s">
        <v>5</v>
      </c>
    </row>
    <row r="14" spans="1:9" ht="15" thickBot="1" x14ac:dyDescent="0.35"/>
    <row r="15" spans="1:9" ht="15" thickBot="1" x14ac:dyDescent="0.35">
      <c r="A15" s="2">
        <v>5</v>
      </c>
      <c r="B15" s="3">
        <v>3</v>
      </c>
    </row>
    <row r="16" spans="1:9" ht="15" thickBot="1" x14ac:dyDescent="0.35"/>
    <row r="17" spans="1:9" ht="15" thickBot="1" x14ac:dyDescent="0.35">
      <c r="A17" s="2">
        <v>10</v>
      </c>
      <c r="B17" s="3">
        <v>15</v>
      </c>
    </row>
    <row r="23" spans="1:9" ht="15" thickBot="1" x14ac:dyDescent="0.35"/>
    <row r="24" spans="1:9" ht="43.8" thickBot="1" x14ac:dyDescent="0.35">
      <c r="A24" s="95" t="s">
        <v>0</v>
      </c>
      <c r="B24" s="96"/>
      <c r="C24" s="4" t="s">
        <v>1</v>
      </c>
      <c r="D24" s="4" t="s">
        <v>10</v>
      </c>
      <c r="E24" t="s">
        <v>3</v>
      </c>
      <c r="F24" s="97" t="s">
        <v>6</v>
      </c>
      <c r="G24" s="98"/>
      <c r="H24" s="97" t="s">
        <v>7</v>
      </c>
      <c r="I24" s="98"/>
    </row>
    <row r="25" spans="1:9" x14ac:dyDescent="0.3">
      <c r="A25">
        <v>5</v>
      </c>
      <c r="B25">
        <v>3</v>
      </c>
      <c r="C25">
        <f>SQRT(POWER(($A$38-A25),2)+POWER(($B$38-B25),2))</f>
        <v>0</v>
      </c>
      <c r="D25">
        <f>SQRT(POWER(($A$40-A25),2)+POWER(($B$40-B25),2))</f>
        <v>63.791863117485441</v>
      </c>
      <c r="E25" t="s">
        <v>4</v>
      </c>
      <c r="F25" s="10" t="s">
        <v>8</v>
      </c>
      <c r="G25" s="10" t="s">
        <v>9</v>
      </c>
      <c r="H25" s="6" t="s">
        <v>8</v>
      </c>
      <c r="I25" s="7" t="s">
        <v>9</v>
      </c>
    </row>
    <row r="26" spans="1:9" ht="15" thickBot="1" x14ac:dyDescent="0.35">
      <c r="A26">
        <v>10</v>
      </c>
      <c r="B26">
        <v>15</v>
      </c>
      <c r="C26">
        <f t="shared" ref="C26:C34" si="2">SQRT(POWER(($A$38-A26),2)+POWER(($B$38-B26),2))</f>
        <v>13</v>
      </c>
      <c r="D26">
        <f t="shared" ref="D26:D34" si="3">SQRT(POWER(($A$40-A26),2)+POWER(($B$40-B26),2))</f>
        <v>51.718292701905774</v>
      </c>
      <c r="E26" t="s">
        <v>4</v>
      </c>
      <c r="F26">
        <f>SUM(A25:A28)/4</f>
        <v>13.5</v>
      </c>
      <c r="G26">
        <f>SUM(B25:B28)/4</f>
        <v>10</v>
      </c>
      <c r="H26" s="8">
        <f>SUM(A29:A34)/6</f>
        <v>63.5</v>
      </c>
      <c r="I26" s="9">
        <f>SUM(B29:B34)/6</f>
        <v>69.333333333333329</v>
      </c>
    </row>
    <row r="27" spans="1:9" x14ac:dyDescent="0.3">
      <c r="A27">
        <v>15</v>
      </c>
      <c r="B27">
        <v>12</v>
      </c>
      <c r="C27">
        <f t="shared" si="2"/>
        <v>13.45362404707371</v>
      </c>
      <c r="D27">
        <f t="shared" si="3"/>
        <v>50.428779481561918</v>
      </c>
      <c r="E27" t="s">
        <v>4</v>
      </c>
    </row>
    <row r="28" spans="1:9" x14ac:dyDescent="0.3">
      <c r="A28">
        <v>24</v>
      </c>
      <c r="B28">
        <v>10</v>
      </c>
      <c r="C28">
        <f t="shared" si="2"/>
        <v>20.248456731316587</v>
      </c>
      <c r="D28">
        <f t="shared" si="3"/>
        <v>46.813692441421452</v>
      </c>
      <c r="E28" t="s">
        <v>4</v>
      </c>
    </row>
    <row r="29" spans="1:9" x14ac:dyDescent="0.3">
      <c r="A29">
        <v>30</v>
      </c>
      <c r="B29">
        <v>45</v>
      </c>
      <c r="C29">
        <f t="shared" si="2"/>
        <v>48.877397639399746</v>
      </c>
      <c r="D29">
        <f t="shared" si="3"/>
        <v>18.552137343174238</v>
      </c>
      <c r="E29" t="s">
        <v>5</v>
      </c>
    </row>
    <row r="30" spans="1:9" x14ac:dyDescent="0.3">
      <c r="A30">
        <v>85</v>
      </c>
      <c r="B30">
        <v>70</v>
      </c>
      <c r="C30">
        <f t="shared" si="2"/>
        <v>104.35037134576953</v>
      </c>
      <c r="D30">
        <f t="shared" si="3"/>
        <v>42.106790426248352</v>
      </c>
      <c r="E30" t="s">
        <v>5</v>
      </c>
    </row>
    <row r="31" spans="1:9" x14ac:dyDescent="0.3">
      <c r="A31">
        <v>71</v>
      </c>
      <c r="B31">
        <v>80</v>
      </c>
      <c r="C31">
        <f t="shared" si="2"/>
        <v>101.41498903022176</v>
      </c>
      <c r="D31">
        <f t="shared" si="3"/>
        <v>37.682115121102214</v>
      </c>
      <c r="E31" t="s">
        <v>5</v>
      </c>
    </row>
    <row r="32" spans="1:9" x14ac:dyDescent="0.3">
      <c r="A32">
        <v>60</v>
      </c>
      <c r="B32">
        <v>78</v>
      </c>
      <c r="C32">
        <f t="shared" si="2"/>
        <v>93.005376188691372</v>
      </c>
      <c r="D32">
        <f t="shared" si="3"/>
        <v>30.252302391718882</v>
      </c>
      <c r="E32" t="s">
        <v>5</v>
      </c>
    </row>
    <row r="33" spans="1:9" x14ac:dyDescent="0.3">
      <c r="A33">
        <v>55</v>
      </c>
      <c r="B33">
        <v>52</v>
      </c>
      <c r="C33">
        <f t="shared" si="2"/>
        <v>70.007142492748557</v>
      </c>
      <c r="D33">
        <f t="shared" si="3"/>
        <v>7.4203638724795677</v>
      </c>
      <c r="E33" t="s">
        <v>5</v>
      </c>
    </row>
    <row r="34" spans="1:9" x14ac:dyDescent="0.3">
      <c r="A34">
        <v>80</v>
      </c>
      <c r="B34">
        <v>91</v>
      </c>
      <c r="C34">
        <f t="shared" si="2"/>
        <v>115.62439189029277</v>
      </c>
      <c r="D34">
        <f t="shared" si="3"/>
        <v>51.892405995482612</v>
      </c>
      <c r="E34" t="s">
        <v>5</v>
      </c>
    </row>
    <row r="37" spans="1:9" ht="15" thickBot="1" x14ac:dyDescent="0.35"/>
    <row r="38" spans="1:9" ht="15" thickBot="1" x14ac:dyDescent="0.35">
      <c r="A38" s="2">
        <v>5</v>
      </c>
      <c r="B38" s="3">
        <v>3</v>
      </c>
    </row>
    <row r="39" spans="1:9" ht="15" thickBot="1" x14ac:dyDescent="0.35"/>
    <row r="40" spans="1:9" ht="15" thickBot="1" x14ac:dyDescent="0.35">
      <c r="A40" s="2">
        <v>47.77</v>
      </c>
      <c r="B40" s="3">
        <v>50.33</v>
      </c>
    </row>
    <row r="46" spans="1:9" ht="15" thickBot="1" x14ac:dyDescent="0.35"/>
    <row r="47" spans="1:9" ht="43.2" x14ac:dyDescent="0.3">
      <c r="A47" s="90" t="s">
        <v>0</v>
      </c>
      <c r="B47" s="91"/>
      <c r="C47" s="4" t="s">
        <v>11</v>
      </c>
      <c r="D47" s="4" t="s">
        <v>12</v>
      </c>
      <c r="E47" s="4" t="s">
        <v>3</v>
      </c>
      <c r="F47" s="92" t="s">
        <v>6</v>
      </c>
      <c r="G47" s="93"/>
      <c r="H47" s="93" t="s">
        <v>7</v>
      </c>
      <c r="I47" s="93"/>
    </row>
    <row r="48" spans="1:9" x14ac:dyDescent="0.3">
      <c r="A48" s="12">
        <v>5</v>
      </c>
      <c r="B48" s="14">
        <v>3</v>
      </c>
      <c r="C48" s="11">
        <f>SQRT(POWER(($A$61-A48),2)+POWER(($B$61-B48),2))</f>
        <v>11.01135777277262</v>
      </c>
      <c r="D48" s="11">
        <f>SQRT(POWER(($A$63-A48),2)+POWER(($B$63-B48),2))</f>
        <v>88.441612943229387</v>
      </c>
      <c r="E48" s="11" t="s">
        <v>4</v>
      </c>
      <c r="F48" t="s">
        <v>8</v>
      </c>
      <c r="G48" t="s">
        <v>9</v>
      </c>
      <c r="H48" t="s">
        <v>8</v>
      </c>
      <c r="I48" t="s">
        <v>9</v>
      </c>
    </row>
    <row r="49" spans="1:9" x14ac:dyDescent="0.3">
      <c r="A49" s="12">
        <v>10</v>
      </c>
      <c r="B49" s="14">
        <v>15</v>
      </c>
      <c r="C49" s="11">
        <f t="shared" ref="C49:C57" si="4">SQRT(POWER(($A$61-A49),2)+POWER(($B$61-B49),2))</f>
        <v>6.103277807866851</v>
      </c>
      <c r="D49" s="11">
        <f t="shared" ref="D49:D57" si="5">SQRT(POWER(($A$63-A49),2)+POWER(($B$63-B49),2))</f>
        <v>76.249582949679137</v>
      </c>
      <c r="E49" s="11" t="s">
        <v>4</v>
      </c>
      <c r="F49">
        <f>SUM(A48:A52)/5</f>
        <v>16.8</v>
      </c>
      <c r="G49">
        <f>SUM(B48:B52)/5</f>
        <v>17</v>
      </c>
      <c r="H49">
        <f>SUM(A53:A57)/5</f>
        <v>70.2</v>
      </c>
      <c r="I49">
        <f>SUM(B53:B57)/5</f>
        <v>74.2</v>
      </c>
    </row>
    <row r="50" spans="1:9" x14ac:dyDescent="0.3">
      <c r="A50" s="12">
        <v>15</v>
      </c>
      <c r="B50" s="14">
        <v>12</v>
      </c>
      <c r="C50" s="11">
        <f t="shared" si="4"/>
        <v>2.5</v>
      </c>
      <c r="D50" s="11">
        <f t="shared" si="5"/>
        <v>75.093134839344671</v>
      </c>
      <c r="E50" s="11" t="s">
        <v>4</v>
      </c>
    </row>
    <row r="51" spans="1:9" x14ac:dyDescent="0.3">
      <c r="A51" s="12">
        <v>24</v>
      </c>
      <c r="B51" s="14">
        <v>10</v>
      </c>
      <c r="C51" s="11">
        <f t="shared" si="4"/>
        <v>10.5</v>
      </c>
      <c r="D51" s="11">
        <f t="shared" si="5"/>
        <v>71.276215528042727</v>
      </c>
      <c r="E51" s="11" t="s">
        <v>4</v>
      </c>
    </row>
    <row r="52" spans="1:9" x14ac:dyDescent="0.3">
      <c r="A52" s="12">
        <v>30</v>
      </c>
      <c r="B52" s="14">
        <v>45</v>
      </c>
      <c r="C52" s="11">
        <f t="shared" si="4"/>
        <v>38.694314827891709</v>
      </c>
      <c r="D52" s="11">
        <f t="shared" si="5"/>
        <v>41.402885165166929</v>
      </c>
      <c r="E52" s="11" t="s">
        <v>4</v>
      </c>
    </row>
    <row r="53" spans="1:9" x14ac:dyDescent="0.3">
      <c r="A53" s="12">
        <v>85</v>
      </c>
      <c r="B53" s="14">
        <v>70</v>
      </c>
      <c r="C53" s="11">
        <f t="shared" si="4"/>
        <v>93.33943432440546</v>
      </c>
      <c r="D53" s="11">
        <f t="shared" si="5"/>
        <v>21.510437001604593</v>
      </c>
      <c r="E53" s="11" t="s">
        <v>5</v>
      </c>
    </row>
    <row r="54" spans="1:9" x14ac:dyDescent="0.3">
      <c r="A54" s="12">
        <v>71</v>
      </c>
      <c r="B54" s="14">
        <v>80</v>
      </c>
      <c r="C54" s="11">
        <f t="shared" si="4"/>
        <v>90.588354659967194</v>
      </c>
      <c r="D54" s="11">
        <f t="shared" si="5"/>
        <v>13.042196900829248</v>
      </c>
      <c r="E54" s="11" t="s">
        <v>5</v>
      </c>
    </row>
    <row r="55" spans="1:9" x14ac:dyDescent="0.3">
      <c r="A55" s="12">
        <v>60</v>
      </c>
      <c r="B55" s="14">
        <v>78</v>
      </c>
      <c r="C55" s="11">
        <f t="shared" si="4"/>
        <v>82.378698703002101</v>
      </c>
      <c r="D55" s="11">
        <f t="shared" si="5"/>
        <v>9.3498074846490837</v>
      </c>
      <c r="E55" s="11" t="s">
        <v>5</v>
      </c>
    </row>
    <row r="56" spans="1:9" x14ac:dyDescent="0.3">
      <c r="A56" s="12">
        <v>55</v>
      </c>
      <c r="B56" s="14">
        <v>52</v>
      </c>
      <c r="C56" s="11">
        <f t="shared" si="4"/>
        <v>59.044474762673602</v>
      </c>
      <c r="D56" s="11">
        <f t="shared" si="5"/>
        <v>19.302302971407322</v>
      </c>
      <c r="E56" s="11" t="s">
        <v>5</v>
      </c>
    </row>
    <row r="57" spans="1:9" ht="15" thickBot="1" x14ac:dyDescent="0.35">
      <c r="A57" s="13">
        <v>80</v>
      </c>
      <c r="B57" s="15">
        <v>91</v>
      </c>
      <c r="C57" s="11">
        <f t="shared" si="4"/>
        <v>104.80100190360777</v>
      </c>
      <c r="D57" s="11">
        <f t="shared" si="5"/>
        <v>27.236719699699524</v>
      </c>
      <c r="E57" s="11" t="s">
        <v>5</v>
      </c>
    </row>
    <row r="60" spans="1:9" ht="15" thickBot="1" x14ac:dyDescent="0.35"/>
    <row r="61" spans="1:9" ht="15" thickBot="1" x14ac:dyDescent="0.35">
      <c r="A61" s="16">
        <v>13.5</v>
      </c>
      <c r="B61" s="17">
        <v>10</v>
      </c>
    </row>
    <row r="62" spans="1:9" ht="15" thickBot="1" x14ac:dyDescent="0.35"/>
    <row r="63" spans="1:9" ht="15" thickBot="1" x14ac:dyDescent="0.35">
      <c r="A63" s="16">
        <v>63.5</v>
      </c>
      <c r="B63" s="17">
        <v>69.33</v>
      </c>
    </row>
    <row r="66" spans="1:6" x14ac:dyDescent="0.3">
      <c r="A66" s="94" t="s">
        <v>13</v>
      </c>
      <c r="B66" s="94"/>
      <c r="C66" s="94"/>
      <c r="D66" s="94"/>
      <c r="E66" s="94"/>
      <c r="F66" s="94"/>
    </row>
  </sheetData>
  <mergeCells count="10">
    <mergeCell ref="A47:B47"/>
    <mergeCell ref="F47:G47"/>
    <mergeCell ref="H47:I47"/>
    <mergeCell ref="A66:F66"/>
    <mergeCell ref="A1:B1"/>
    <mergeCell ref="H1:I1"/>
    <mergeCell ref="F1:G1"/>
    <mergeCell ref="A24:B24"/>
    <mergeCell ref="F24:G24"/>
    <mergeCell ref="H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A09F-2462-4368-96AF-E8BFC75747E4}">
  <dimension ref="A1:I33"/>
  <sheetViews>
    <sheetView tabSelected="1" zoomScale="110" zoomScaleNormal="110" workbookViewId="0">
      <selection activeCell="E5" sqref="E5"/>
    </sheetView>
  </sheetViews>
  <sheetFormatPr defaultRowHeight="14.4" x14ac:dyDescent="0.3"/>
  <cols>
    <col min="3" max="3" width="11.33203125" customWidth="1"/>
    <col min="4" max="4" width="11.77734375" customWidth="1"/>
    <col min="7" max="7" width="8.6640625" customWidth="1"/>
  </cols>
  <sheetData>
    <row r="1" spans="1:9" ht="43.8" thickBot="1" x14ac:dyDescent="0.35">
      <c r="A1" s="99" t="s">
        <v>16</v>
      </c>
      <c r="B1" s="100"/>
      <c r="C1" s="28" t="s">
        <v>14</v>
      </c>
      <c r="D1" s="28" t="s">
        <v>15</v>
      </c>
      <c r="E1" s="32" t="s">
        <v>3</v>
      </c>
      <c r="F1" s="19" t="s">
        <v>6</v>
      </c>
      <c r="G1" s="20"/>
      <c r="H1" s="19" t="s">
        <v>7</v>
      </c>
      <c r="I1" s="20"/>
    </row>
    <row r="2" spans="1:9" ht="15" thickBot="1" x14ac:dyDescent="0.35">
      <c r="A2" s="23">
        <v>23</v>
      </c>
      <c r="B2" s="24">
        <v>12</v>
      </c>
      <c r="C2" s="29">
        <f>SQRT(POWER(($A$13-A2),2)+POWER(($B$13-B2),2))</f>
        <v>4.2426406871192848</v>
      </c>
      <c r="D2" s="29">
        <f t="shared" ref="D2:D9" si="0">SQRT(POWER(($A$15-A2),2)+POWER(($B$15-B2),2))</f>
        <v>15.297058540778355</v>
      </c>
      <c r="E2" s="25" t="s">
        <v>4</v>
      </c>
      <c r="F2" s="21" t="s">
        <v>8</v>
      </c>
      <c r="G2" s="22" t="s">
        <v>9</v>
      </c>
      <c r="H2" s="21" t="s">
        <v>8</v>
      </c>
      <c r="I2" s="22" t="s">
        <v>9</v>
      </c>
    </row>
    <row r="3" spans="1:9" ht="15" thickBot="1" x14ac:dyDescent="0.35">
      <c r="A3" s="21">
        <v>6</v>
      </c>
      <c r="B3" s="26">
        <v>6</v>
      </c>
      <c r="C3" s="29">
        <f t="shared" ref="C3:C9" si="1">SQRT(POWER(($A$13-A3),2)+POWER(($B$13-B3),2))</f>
        <v>14.317821063276353</v>
      </c>
      <c r="D3" s="29">
        <f t="shared" si="0"/>
        <v>3.6055512754639891</v>
      </c>
      <c r="E3" s="22" t="s">
        <v>5</v>
      </c>
      <c r="F3" s="21">
        <f>SUM(A2,A4,A5,A6,A8)/5</f>
        <v>18.600000000000001</v>
      </c>
      <c r="G3" s="22">
        <f>SUM(B2,B4,B5,B6,B8)/5</f>
        <v>12</v>
      </c>
      <c r="H3" s="21">
        <f>SUM(A3,A7,A9)/3</f>
        <v>7.333333333333333</v>
      </c>
      <c r="I3" s="22">
        <f>SUM(B3,B7,B9)/3</f>
        <v>9.3333333333333339</v>
      </c>
    </row>
    <row r="4" spans="1:9" ht="15" thickBot="1" x14ac:dyDescent="0.35">
      <c r="A4" s="21">
        <v>15</v>
      </c>
      <c r="B4" s="26">
        <v>0</v>
      </c>
      <c r="C4" s="29">
        <f t="shared" si="1"/>
        <v>10.295630140987001</v>
      </c>
      <c r="D4" s="29">
        <f t="shared" si="0"/>
        <v>11.401754250991379</v>
      </c>
      <c r="E4" s="22" t="s">
        <v>4</v>
      </c>
      <c r="F4" s="21"/>
      <c r="G4" s="22"/>
      <c r="H4" s="21"/>
      <c r="I4" s="22"/>
    </row>
    <row r="5" spans="1:9" ht="15" thickBot="1" x14ac:dyDescent="0.35">
      <c r="A5" s="21">
        <v>15</v>
      </c>
      <c r="B5" s="26">
        <v>28</v>
      </c>
      <c r="C5" s="29">
        <f t="shared" si="1"/>
        <v>19.646882704388499</v>
      </c>
      <c r="D5" s="29">
        <f t="shared" si="0"/>
        <v>20.248456731316587</v>
      </c>
      <c r="E5" s="22" t="s">
        <v>4</v>
      </c>
      <c r="F5" s="21"/>
      <c r="G5" s="22"/>
      <c r="H5" s="21"/>
      <c r="I5" s="22"/>
    </row>
    <row r="6" spans="1:9" ht="15" thickBot="1" x14ac:dyDescent="0.35">
      <c r="A6" s="21">
        <v>20</v>
      </c>
      <c r="B6" s="26">
        <v>9</v>
      </c>
      <c r="C6" s="29">
        <f t="shared" si="1"/>
        <v>0</v>
      </c>
      <c r="D6" s="29">
        <f t="shared" si="0"/>
        <v>12</v>
      </c>
      <c r="E6" s="22" t="s">
        <v>4</v>
      </c>
      <c r="F6" s="21"/>
      <c r="G6" s="22"/>
      <c r="H6" s="21"/>
      <c r="I6" s="22"/>
    </row>
    <row r="7" spans="1:9" ht="15" thickBot="1" x14ac:dyDescent="0.35">
      <c r="A7" s="21">
        <v>8</v>
      </c>
      <c r="B7" s="26">
        <v>9</v>
      </c>
      <c r="C7" s="29">
        <f t="shared" si="1"/>
        <v>12</v>
      </c>
      <c r="D7" s="29">
        <f t="shared" si="0"/>
        <v>0</v>
      </c>
      <c r="E7" s="22" t="s">
        <v>5</v>
      </c>
      <c r="F7" s="21"/>
      <c r="G7" s="22"/>
      <c r="H7" s="21"/>
      <c r="I7" s="22"/>
    </row>
    <row r="8" spans="1:9" ht="15" thickBot="1" x14ac:dyDescent="0.35">
      <c r="A8" s="21">
        <v>20</v>
      </c>
      <c r="B8" s="26">
        <v>11</v>
      </c>
      <c r="C8" s="29">
        <f t="shared" si="1"/>
        <v>2</v>
      </c>
      <c r="D8" s="29">
        <f t="shared" si="0"/>
        <v>12.165525060596439</v>
      </c>
      <c r="E8" s="22" t="s">
        <v>4</v>
      </c>
      <c r="F8" s="21"/>
      <c r="G8" s="22"/>
      <c r="H8" s="21"/>
      <c r="I8" s="22"/>
    </row>
    <row r="9" spans="1:9" ht="15" thickBot="1" x14ac:dyDescent="0.35">
      <c r="A9" s="8">
        <v>8</v>
      </c>
      <c r="B9" s="27">
        <v>13</v>
      </c>
      <c r="C9" s="29">
        <f t="shared" si="1"/>
        <v>12.649110640673518</v>
      </c>
      <c r="D9" s="29">
        <f t="shared" si="0"/>
        <v>4</v>
      </c>
      <c r="E9" s="9" t="s">
        <v>5</v>
      </c>
      <c r="F9" s="8"/>
      <c r="G9" s="9"/>
      <c r="H9" s="8"/>
      <c r="I9" s="9"/>
    </row>
    <row r="13" spans="1:9" x14ac:dyDescent="0.3">
      <c r="A13" s="18">
        <v>20</v>
      </c>
      <c r="B13" s="18">
        <v>9</v>
      </c>
    </row>
    <row r="15" spans="1:9" x14ac:dyDescent="0.3">
      <c r="A15" s="18">
        <v>8</v>
      </c>
      <c r="B15" s="18">
        <v>9</v>
      </c>
    </row>
    <row r="18" spans="1:9" ht="15" thickBot="1" x14ac:dyDescent="0.35"/>
    <row r="19" spans="1:9" ht="43.8" thickBot="1" x14ac:dyDescent="0.35">
      <c r="A19" s="99" t="s">
        <v>0</v>
      </c>
      <c r="B19" s="100"/>
      <c r="C19" s="28" t="s">
        <v>17</v>
      </c>
      <c r="D19" s="28" t="s">
        <v>18</v>
      </c>
      <c r="E19" s="32" t="s">
        <v>3</v>
      </c>
      <c r="F19" s="34" t="s">
        <v>6</v>
      </c>
      <c r="G19" s="35"/>
      <c r="H19" s="34" t="s">
        <v>7</v>
      </c>
      <c r="I19" s="35"/>
    </row>
    <row r="20" spans="1:9" x14ac:dyDescent="0.3">
      <c r="A20" s="23">
        <v>23</v>
      </c>
      <c r="B20" s="24">
        <v>12</v>
      </c>
      <c r="C20" s="29">
        <f>SQRT(POWER(($A$31-A20),2)+POWER(($B$31-B20),2))</f>
        <v>14.422205101855956</v>
      </c>
      <c r="D20" s="29">
        <f>SQRT(POWER(($A$33-A20),2)+POWER(($B$33-B20),2))</f>
        <v>18.788294228055936</v>
      </c>
      <c r="E20" s="24" t="s">
        <v>4</v>
      </c>
      <c r="F20" s="1" t="s">
        <v>8</v>
      </c>
      <c r="G20" s="1" t="s">
        <v>9</v>
      </c>
      <c r="H20" s="1" t="s">
        <v>8</v>
      </c>
      <c r="I20" s="1" t="s">
        <v>9</v>
      </c>
    </row>
    <row r="21" spans="1:9" x14ac:dyDescent="0.3">
      <c r="A21" s="21">
        <v>6</v>
      </c>
      <c r="B21" s="26">
        <v>6</v>
      </c>
      <c r="C21" s="30">
        <f t="shared" ref="C21:C27" si="2">SQRT(POWER(($A$31-A21),2)+POWER(($B$31-B21),2))</f>
        <v>10.816653826391969</v>
      </c>
      <c r="D21" s="30">
        <f t="shared" ref="D21:D27" si="3">SQRT(POWER(($A$33-A21),2)+POWER(($B$33-B21),2))</f>
        <v>24.698178070456937</v>
      </c>
      <c r="E21" s="22" t="s">
        <v>4</v>
      </c>
      <c r="F21" s="21">
        <f>SUM(A20,A21,A22,A24,A25,A26,A27)/7</f>
        <v>14.285714285714286</v>
      </c>
      <c r="G21" s="22">
        <f>SUM(A23)/1</f>
        <v>15</v>
      </c>
      <c r="H21" s="21">
        <f>SUM(B20,B21,B22,B24,B25,B26,B27)/7</f>
        <v>8.5714285714285712</v>
      </c>
      <c r="I21" s="22">
        <f>SUM(B23)/1</f>
        <v>28</v>
      </c>
    </row>
    <row r="22" spans="1:9" x14ac:dyDescent="0.3">
      <c r="A22" s="21">
        <v>15</v>
      </c>
      <c r="B22" s="26">
        <v>0</v>
      </c>
      <c r="C22" s="30">
        <f t="shared" si="2"/>
        <v>0</v>
      </c>
      <c r="D22" s="30">
        <f t="shared" si="3"/>
        <v>29</v>
      </c>
      <c r="E22" s="22" t="s">
        <v>4</v>
      </c>
      <c r="F22" s="21"/>
      <c r="G22" s="22"/>
      <c r="H22" s="21"/>
      <c r="I22" s="22"/>
    </row>
    <row r="23" spans="1:9" x14ac:dyDescent="0.3">
      <c r="A23" s="21">
        <v>15</v>
      </c>
      <c r="B23" s="26">
        <v>28</v>
      </c>
      <c r="C23" s="30">
        <f t="shared" si="2"/>
        <v>28</v>
      </c>
      <c r="D23" s="30">
        <f t="shared" si="3"/>
        <v>1</v>
      </c>
      <c r="E23" s="22" t="s">
        <v>5</v>
      </c>
      <c r="F23" s="21"/>
      <c r="G23" s="22"/>
      <c r="H23" s="21"/>
      <c r="I23" s="22"/>
    </row>
    <row r="24" spans="1:9" x14ac:dyDescent="0.3">
      <c r="A24" s="21">
        <v>20</v>
      </c>
      <c r="B24" s="26">
        <v>9</v>
      </c>
      <c r="C24" s="30">
        <f t="shared" si="2"/>
        <v>10.295630140987001</v>
      </c>
      <c r="D24" s="30">
        <f t="shared" si="3"/>
        <v>20.615528128088304</v>
      </c>
      <c r="E24" s="22" t="s">
        <v>4</v>
      </c>
      <c r="F24" s="21"/>
      <c r="G24" s="22"/>
      <c r="H24" s="21"/>
      <c r="I24" s="22"/>
    </row>
    <row r="25" spans="1:9" x14ac:dyDescent="0.3">
      <c r="A25" s="21">
        <v>8</v>
      </c>
      <c r="B25" s="26">
        <v>9</v>
      </c>
      <c r="C25" s="30">
        <f t="shared" si="2"/>
        <v>11.401754250991379</v>
      </c>
      <c r="D25" s="30">
        <f t="shared" si="3"/>
        <v>21.189620100417091</v>
      </c>
      <c r="E25" s="22" t="s">
        <v>4</v>
      </c>
      <c r="F25" s="21"/>
      <c r="G25" s="22"/>
      <c r="H25" s="21"/>
      <c r="I25" s="22"/>
    </row>
    <row r="26" spans="1:9" x14ac:dyDescent="0.3">
      <c r="A26" s="21">
        <v>20</v>
      </c>
      <c r="B26" s="26">
        <v>11</v>
      </c>
      <c r="C26" s="30">
        <f t="shared" si="2"/>
        <v>12.083045973594572</v>
      </c>
      <c r="D26" s="30">
        <f t="shared" si="3"/>
        <v>18.681541692269406</v>
      </c>
      <c r="E26" s="22" t="s">
        <v>4</v>
      </c>
      <c r="F26" s="21"/>
      <c r="G26" s="22"/>
      <c r="H26" s="21"/>
      <c r="I26" s="22"/>
    </row>
    <row r="27" spans="1:9" ht="15" thickBot="1" x14ac:dyDescent="0.35">
      <c r="A27" s="8">
        <v>8</v>
      </c>
      <c r="B27" s="27">
        <v>13</v>
      </c>
      <c r="C27" s="31">
        <f t="shared" si="2"/>
        <v>14.7648230602334</v>
      </c>
      <c r="D27" s="31">
        <f t="shared" si="3"/>
        <v>17.464249196572979</v>
      </c>
      <c r="E27" s="9" t="s">
        <v>4</v>
      </c>
      <c r="F27" s="8"/>
      <c r="G27" s="9"/>
      <c r="H27" s="8"/>
      <c r="I27" s="9"/>
    </row>
    <row r="31" spans="1:9" x14ac:dyDescent="0.3">
      <c r="A31" s="18">
        <v>15</v>
      </c>
      <c r="B31" s="18">
        <v>0</v>
      </c>
    </row>
    <row r="33" spans="1:2" x14ac:dyDescent="0.3">
      <c r="A33" s="18">
        <v>15</v>
      </c>
      <c r="B33" s="18">
        <v>29</v>
      </c>
    </row>
  </sheetData>
  <mergeCells count="2">
    <mergeCell ref="A1:B1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6910-B4C5-47C8-9322-D960DC762E54}">
  <dimension ref="A1:S84"/>
  <sheetViews>
    <sheetView zoomScale="90" zoomScaleNormal="90" workbookViewId="0">
      <selection activeCell="B52" sqref="B52"/>
    </sheetView>
  </sheetViews>
  <sheetFormatPr defaultRowHeight="14.4" x14ac:dyDescent="0.3"/>
  <cols>
    <col min="1" max="1" width="15.33203125" bestFit="1" customWidth="1"/>
    <col min="2" max="2" width="9" customWidth="1"/>
    <col min="3" max="3" width="10" customWidth="1"/>
    <col min="4" max="5" width="12" bestFit="1" customWidth="1"/>
    <col min="6" max="6" width="9.88671875" customWidth="1"/>
    <col min="7" max="7" width="11.77734375" bestFit="1" customWidth="1"/>
    <col min="8" max="8" width="9.5546875" customWidth="1"/>
    <col min="9" max="9" width="11.88671875" customWidth="1"/>
  </cols>
  <sheetData>
    <row r="1" spans="1:19" ht="14.4" customHeight="1" x14ac:dyDescent="0.3">
      <c r="A1" s="42" t="s">
        <v>19</v>
      </c>
      <c r="B1" s="90" t="s">
        <v>20</v>
      </c>
      <c r="C1" s="104"/>
      <c r="D1" s="104"/>
      <c r="E1" s="104"/>
      <c r="F1" s="104"/>
      <c r="G1" s="104"/>
      <c r="H1" s="45"/>
      <c r="I1" s="101" t="s">
        <v>21</v>
      </c>
      <c r="J1" s="102"/>
      <c r="K1" s="103"/>
    </row>
    <row r="2" spans="1:19" x14ac:dyDescent="0.3">
      <c r="A2" s="43"/>
      <c r="B2" s="46">
        <v>0.1</v>
      </c>
      <c r="C2" s="1">
        <v>0.2</v>
      </c>
      <c r="D2" s="1">
        <v>0.4</v>
      </c>
      <c r="E2" s="1">
        <v>0.5</v>
      </c>
      <c r="F2" s="1">
        <v>0.6</v>
      </c>
      <c r="G2" s="1">
        <v>0.8</v>
      </c>
      <c r="H2" s="18">
        <v>0.9</v>
      </c>
      <c r="I2" s="75" t="s">
        <v>22</v>
      </c>
      <c r="J2" s="75" t="s">
        <v>23</v>
      </c>
      <c r="K2" s="75" t="s">
        <v>24</v>
      </c>
    </row>
    <row r="3" spans="1:19" x14ac:dyDescent="0.3">
      <c r="A3" s="44">
        <v>0</v>
      </c>
      <c r="B3" s="47" t="s">
        <v>28</v>
      </c>
      <c r="C3" s="40" t="s">
        <v>28</v>
      </c>
      <c r="D3" s="40" t="s">
        <v>28</v>
      </c>
      <c r="E3" s="40" t="s">
        <v>28</v>
      </c>
      <c r="F3" s="40" t="s">
        <v>28</v>
      </c>
      <c r="G3" s="40" t="s">
        <v>28</v>
      </c>
      <c r="H3" s="48" t="s">
        <v>28</v>
      </c>
      <c r="I3" s="46">
        <v>0</v>
      </c>
      <c r="J3" s="51">
        <v>0.25</v>
      </c>
      <c r="K3" s="33">
        <v>0.6</v>
      </c>
    </row>
    <row r="4" spans="1:19" x14ac:dyDescent="0.3">
      <c r="A4" s="30">
        <v>1</v>
      </c>
      <c r="B4" s="49" t="s">
        <v>22</v>
      </c>
      <c r="C4" s="41" t="s">
        <v>23</v>
      </c>
      <c r="D4" s="41" t="s">
        <v>23</v>
      </c>
      <c r="E4" s="41" t="s">
        <v>24</v>
      </c>
      <c r="F4" s="41" t="s">
        <v>24</v>
      </c>
      <c r="G4" s="41" t="s">
        <v>24</v>
      </c>
      <c r="H4" s="50" t="s">
        <v>24</v>
      </c>
      <c r="I4" s="21">
        <v>0.1</v>
      </c>
      <c r="J4" s="26">
        <v>0.3</v>
      </c>
      <c r="K4" s="22">
        <v>0.7</v>
      </c>
    </row>
    <row r="5" spans="1:19" x14ac:dyDescent="0.3">
      <c r="A5" s="30">
        <v>2</v>
      </c>
      <c r="B5" s="49" t="s">
        <v>22</v>
      </c>
      <c r="C5" s="41" t="s">
        <v>22</v>
      </c>
      <c r="D5" s="41" t="s">
        <v>23</v>
      </c>
      <c r="E5" s="53" t="s">
        <v>23</v>
      </c>
      <c r="F5" s="53" t="s">
        <v>24</v>
      </c>
      <c r="G5" s="53" t="s">
        <v>24</v>
      </c>
      <c r="H5" s="50" t="s">
        <v>24</v>
      </c>
      <c r="I5" s="21">
        <v>0.15</v>
      </c>
      <c r="J5" s="26">
        <v>0.45</v>
      </c>
      <c r="K5" s="22">
        <v>0.76</v>
      </c>
    </row>
    <row r="6" spans="1:19" ht="15" thickBot="1" x14ac:dyDescent="0.35">
      <c r="A6" s="31">
        <v>3</v>
      </c>
      <c r="B6" s="54" t="s">
        <v>22</v>
      </c>
      <c r="C6" s="55" t="s">
        <v>22</v>
      </c>
      <c r="D6" s="55" t="s">
        <v>23</v>
      </c>
      <c r="E6" s="55" t="s">
        <v>23</v>
      </c>
      <c r="F6" s="55" t="s">
        <v>23</v>
      </c>
      <c r="G6" s="55" t="s">
        <v>24</v>
      </c>
      <c r="H6" s="56" t="s">
        <v>24</v>
      </c>
      <c r="I6" s="8">
        <v>0.15</v>
      </c>
      <c r="J6" s="27">
        <v>0.5</v>
      </c>
      <c r="K6" s="9">
        <v>0.85</v>
      </c>
    </row>
    <row r="9" spans="1:19" x14ac:dyDescent="0.3">
      <c r="A9" s="57" t="s">
        <v>29</v>
      </c>
    </row>
    <row r="11" spans="1:19" x14ac:dyDescent="0.3">
      <c r="A11" s="84" t="s">
        <v>59</v>
      </c>
      <c r="B11" s="84"/>
      <c r="C11" s="84"/>
      <c r="D11" s="84"/>
      <c r="E11" s="83"/>
      <c r="F11" s="83"/>
      <c r="G11" s="83"/>
      <c r="H11" s="83"/>
      <c r="I11" s="83"/>
      <c r="J11" s="83"/>
      <c r="K11" s="83"/>
    </row>
    <row r="12" spans="1:19" x14ac:dyDescent="0.3">
      <c r="A12" s="67"/>
      <c r="B12" s="67"/>
      <c r="C12" s="68"/>
      <c r="D12" s="68"/>
    </row>
    <row r="13" spans="1:19" ht="15" thickBot="1" x14ac:dyDescent="0.35">
      <c r="A13" s="59" t="s">
        <v>31</v>
      </c>
      <c r="B13" s="58"/>
      <c r="C13" s="58"/>
      <c r="D13" s="58"/>
      <c r="E13" s="58"/>
      <c r="F13" s="58"/>
      <c r="G13" s="58"/>
      <c r="H13" s="58"/>
      <c r="I13" s="58"/>
    </row>
    <row r="14" spans="1:19" ht="72.599999999999994" thickBot="1" x14ac:dyDescent="0.35">
      <c r="A14" s="52" t="s">
        <v>16</v>
      </c>
      <c r="B14" s="52" t="s">
        <v>40</v>
      </c>
      <c r="C14" s="28" t="s">
        <v>41</v>
      </c>
      <c r="D14" s="28" t="s">
        <v>42</v>
      </c>
      <c r="E14" s="38" t="s">
        <v>3</v>
      </c>
      <c r="F14" s="39" t="s">
        <v>25</v>
      </c>
      <c r="G14" s="39" t="s">
        <v>26</v>
      </c>
      <c r="H14" s="63" t="s">
        <v>27</v>
      </c>
      <c r="I14" s="53"/>
      <c r="J14" s="87"/>
      <c r="L14" s="76"/>
      <c r="M14" s="76"/>
      <c r="N14" s="76"/>
      <c r="O14" s="76"/>
      <c r="P14" s="76"/>
    </row>
    <row r="15" spans="1:19" ht="14.4" customHeight="1" x14ac:dyDescent="0.3">
      <c r="A15" s="60">
        <v>0.1</v>
      </c>
      <c r="B15" s="21">
        <f>SQRT(POWER((A15-$A$25),2))</f>
        <v>0.1</v>
      </c>
      <c r="C15" s="26">
        <f>SQRT(POWER((A15-$A$26),2))</f>
        <v>0.15</v>
      </c>
      <c r="D15" s="22">
        <f>SQRT(POWER((A15-$A$27),2))</f>
        <v>0.5</v>
      </c>
      <c r="E15" s="64" t="s">
        <v>22</v>
      </c>
      <c r="F15" s="21">
        <f>SUM(A15)/1</f>
        <v>0.1</v>
      </c>
      <c r="G15" s="26">
        <f>SUM(A16,A17)/2</f>
        <v>0.30000000000000004</v>
      </c>
      <c r="H15" s="88">
        <f>SUM(A18:A21)/4</f>
        <v>0.70000000000000007</v>
      </c>
      <c r="I15" s="85"/>
      <c r="J15" s="85"/>
      <c r="L15" s="108" t="s">
        <v>60</v>
      </c>
      <c r="M15" s="108"/>
      <c r="N15" s="108"/>
      <c r="O15" s="108"/>
      <c r="P15" s="108"/>
      <c r="Q15" s="108"/>
      <c r="R15" s="108"/>
      <c r="S15" s="108"/>
    </row>
    <row r="16" spans="1:19" x14ac:dyDescent="0.3">
      <c r="A16" s="61">
        <v>0.2</v>
      </c>
      <c r="B16" s="21">
        <f t="shared" ref="B16:B21" si="0">SQRT(POWER((A16-$A$25),2))</f>
        <v>0.2</v>
      </c>
      <c r="C16" s="26">
        <f t="shared" ref="C16:C21" si="1">SQRT(POWER((A16-$A$26),2))</f>
        <v>4.9999999999999989E-2</v>
      </c>
      <c r="D16" s="22">
        <f t="shared" ref="D16:D21" si="2">SQRT(POWER((A16-$A$27),2))</f>
        <v>0.39999999999999997</v>
      </c>
      <c r="E16" s="65" t="s">
        <v>23</v>
      </c>
      <c r="F16" s="21"/>
      <c r="G16" s="26"/>
      <c r="H16" s="88"/>
      <c r="I16" s="85"/>
      <c r="J16" s="85"/>
      <c r="L16" s="108"/>
      <c r="M16" s="108"/>
      <c r="N16" s="108"/>
      <c r="O16" s="108"/>
      <c r="P16" s="108"/>
      <c r="Q16" s="108"/>
      <c r="R16" s="108"/>
      <c r="S16" s="108"/>
    </row>
    <row r="17" spans="1:19" x14ac:dyDescent="0.3">
      <c r="A17" s="61">
        <v>0.4</v>
      </c>
      <c r="B17" s="21">
        <f t="shared" si="0"/>
        <v>0.4</v>
      </c>
      <c r="C17" s="26">
        <f t="shared" si="1"/>
        <v>0.15000000000000002</v>
      </c>
      <c r="D17" s="22">
        <f t="shared" si="2"/>
        <v>0.19999999999999996</v>
      </c>
      <c r="E17" s="65" t="s">
        <v>23</v>
      </c>
      <c r="F17" s="21"/>
      <c r="G17" s="26"/>
      <c r="H17" s="88"/>
      <c r="I17" s="85"/>
      <c r="J17" s="85"/>
      <c r="L17" s="108"/>
      <c r="M17" s="108"/>
      <c r="N17" s="108"/>
      <c r="O17" s="108"/>
      <c r="P17" s="108"/>
      <c r="Q17" s="108"/>
      <c r="R17" s="108"/>
      <c r="S17" s="108"/>
    </row>
    <row r="18" spans="1:19" x14ac:dyDescent="0.3">
      <c r="A18" s="61">
        <v>0.5</v>
      </c>
      <c r="B18" s="21">
        <f t="shared" si="0"/>
        <v>0.5</v>
      </c>
      <c r="C18" s="26">
        <f t="shared" si="1"/>
        <v>0.25</v>
      </c>
      <c r="D18" s="22">
        <f t="shared" si="2"/>
        <v>9.9999999999999978E-2</v>
      </c>
      <c r="E18" s="65" t="s">
        <v>24</v>
      </c>
      <c r="F18" s="21"/>
      <c r="G18" s="26"/>
      <c r="H18" s="88"/>
      <c r="I18" s="85"/>
      <c r="J18" s="85"/>
      <c r="L18" s="108"/>
      <c r="M18" s="108"/>
      <c r="N18" s="108"/>
      <c r="O18" s="108"/>
      <c r="P18" s="108"/>
      <c r="Q18" s="108"/>
      <c r="R18" s="108"/>
      <c r="S18" s="108"/>
    </row>
    <row r="19" spans="1:19" x14ac:dyDescent="0.3">
      <c r="A19" s="61">
        <v>0.6</v>
      </c>
      <c r="B19" s="21">
        <f t="shared" si="0"/>
        <v>0.6</v>
      </c>
      <c r="C19" s="26">
        <f t="shared" si="1"/>
        <v>0.35</v>
      </c>
      <c r="D19" s="22">
        <f t="shared" si="2"/>
        <v>0</v>
      </c>
      <c r="E19" s="65" t="s">
        <v>24</v>
      </c>
      <c r="F19" s="21"/>
      <c r="G19" s="26"/>
      <c r="H19" s="88"/>
      <c r="I19" s="85"/>
      <c r="J19" s="85"/>
      <c r="L19" s="108"/>
      <c r="M19" s="108"/>
      <c r="N19" s="108"/>
      <c r="O19" s="108"/>
      <c r="P19" s="108"/>
      <c r="Q19" s="108"/>
      <c r="R19" s="108"/>
      <c r="S19" s="108"/>
    </row>
    <row r="20" spans="1:19" x14ac:dyDescent="0.3">
      <c r="A20" s="61">
        <v>0.8</v>
      </c>
      <c r="B20" s="21">
        <f t="shared" si="0"/>
        <v>0.8</v>
      </c>
      <c r="C20" s="26">
        <f t="shared" si="1"/>
        <v>0.55000000000000004</v>
      </c>
      <c r="D20" s="22">
        <f t="shared" si="2"/>
        <v>0.20000000000000007</v>
      </c>
      <c r="E20" s="65" t="s">
        <v>24</v>
      </c>
      <c r="F20" s="21"/>
      <c r="G20" s="26"/>
      <c r="H20" s="88"/>
      <c r="I20" s="85"/>
      <c r="J20" s="85"/>
      <c r="L20" s="108"/>
      <c r="M20" s="108"/>
      <c r="N20" s="108"/>
      <c r="O20" s="108"/>
      <c r="P20" s="108"/>
      <c r="Q20" s="108"/>
      <c r="R20" s="108"/>
      <c r="S20" s="108"/>
    </row>
    <row r="21" spans="1:19" ht="15" thickBot="1" x14ac:dyDescent="0.35">
      <c r="A21" s="62">
        <v>0.9</v>
      </c>
      <c r="B21" s="21">
        <f t="shared" si="0"/>
        <v>0.9</v>
      </c>
      <c r="C21" s="26">
        <f t="shared" si="1"/>
        <v>0.65</v>
      </c>
      <c r="D21" s="22">
        <f t="shared" si="2"/>
        <v>0.30000000000000004</v>
      </c>
      <c r="E21" s="66" t="s">
        <v>24</v>
      </c>
      <c r="F21" s="8"/>
      <c r="G21" s="27"/>
      <c r="H21" s="89"/>
      <c r="I21" s="85"/>
      <c r="J21" s="85"/>
      <c r="L21" s="76"/>
      <c r="M21" s="76"/>
      <c r="N21" s="76"/>
      <c r="O21" s="76"/>
      <c r="P21" s="76"/>
    </row>
    <row r="22" spans="1:19" x14ac:dyDescent="0.3">
      <c r="L22" s="76"/>
      <c r="M22" s="76"/>
      <c r="N22" s="76"/>
      <c r="O22" s="76"/>
      <c r="P22" s="76"/>
    </row>
    <row r="24" spans="1:19" x14ac:dyDescent="0.3">
      <c r="A24" s="109" t="s">
        <v>30</v>
      </c>
      <c r="B24" s="109"/>
    </row>
    <row r="25" spans="1:19" x14ac:dyDescent="0.3">
      <c r="A25" s="37">
        <v>0</v>
      </c>
      <c r="B25" s="36"/>
    </row>
    <row r="26" spans="1:19" x14ac:dyDescent="0.3">
      <c r="A26" s="37">
        <v>0.25</v>
      </c>
      <c r="B26" s="36"/>
    </row>
    <row r="27" spans="1:19" x14ac:dyDescent="0.3">
      <c r="A27" s="37">
        <v>0.6</v>
      </c>
      <c r="B27" s="36"/>
    </row>
    <row r="28" spans="1:19" ht="15" thickBot="1" x14ac:dyDescent="0.35">
      <c r="A28" s="73"/>
      <c r="B28" s="74"/>
      <c r="C28" s="68"/>
      <c r="D28" s="68"/>
    </row>
    <row r="29" spans="1:19" x14ac:dyDescent="0.3">
      <c r="A29" s="69"/>
      <c r="B29" s="70"/>
      <c r="C29" s="68"/>
      <c r="D29" s="68"/>
    </row>
    <row r="30" spans="1:19" x14ac:dyDescent="0.3">
      <c r="A30" s="73"/>
      <c r="B30" s="74"/>
      <c r="C30" s="68"/>
      <c r="D30" s="68"/>
    </row>
    <row r="31" spans="1:19" ht="15" thickBot="1" x14ac:dyDescent="0.35">
      <c r="A31" s="71"/>
      <c r="B31" s="72"/>
      <c r="C31" s="68"/>
      <c r="D31" s="68"/>
    </row>
    <row r="33" spans="1:10" ht="15" thickBot="1" x14ac:dyDescent="0.35">
      <c r="A33" s="59" t="s">
        <v>32</v>
      </c>
      <c r="B33" s="58"/>
      <c r="C33" s="58"/>
      <c r="D33" s="58"/>
      <c r="E33" s="58"/>
      <c r="F33" s="58"/>
      <c r="G33" s="58"/>
      <c r="H33" s="58"/>
      <c r="I33" s="58"/>
    </row>
    <row r="34" spans="1:10" ht="58.2" thickBot="1" x14ac:dyDescent="0.35">
      <c r="A34" s="52" t="s">
        <v>16</v>
      </c>
      <c r="B34" s="52" t="s">
        <v>33</v>
      </c>
      <c r="C34" s="28" t="s">
        <v>34</v>
      </c>
      <c r="D34" s="28" t="s">
        <v>35</v>
      </c>
      <c r="E34" s="38" t="s">
        <v>3</v>
      </c>
      <c r="F34" s="39" t="s">
        <v>25</v>
      </c>
      <c r="G34" s="39" t="s">
        <v>26</v>
      </c>
      <c r="H34" s="63" t="s">
        <v>27</v>
      </c>
      <c r="I34" s="53"/>
      <c r="J34" s="87"/>
    </row>
    <row r="35" spans="1:10" x14ac:dyDescent="0.3">
      <c r="A35" s="60">
        <v>0.1</v>
      </c>
      <c r="B35" s="21">
        <f>SQRT(POWER((A35-$A$45),2))</f>
        <v>0</v>
      </c>
      <c r="C35" s="26">
        <f>SQRT(POWER((A35-$A$46),2))</f>
        <v>0.19999999999999998</v>
      </c>
      <c r="D35" s="22">
        <f>SQRT(POWER((A35-$A$47),2))</f>
        <v>0.6</v>
      </c>
      <c r="E35" s="64" t="s">
        <v>22</v>
      </c>
      <c r="F35" s="21">
        <f>SUM(A35:A36)/2</f>
        <v>0.15000000000000002</v>
      </c>
      <c r="G35" s="26">
        <f>SUM(A37:A38)/2</f>
        <v>0.45</v>
      </c>
      <c r="H35" s="88">
        <f>SUM(A39:A41)/3</f>
        <v>0.76666666666666661</v>
      </c>
      <c r="I35" s="85"/>
      <c r="J35" s="85"/>
    </row>
    <row r="36" spans="1:10" x14ac:dyDescent="0.3">
      <c r="A36" s="61">
        <v>0.2</v>
      </c>
      <c r="B36" s="21">
        <f t="shared" ref="B36:B41" si="3">SQRT(POWER((A36-$A$45),2))</f>
        <v>0.1</v>
      </c>
      <c r="C36" s="26">
        <f t="shared" ref="C36:C41" si="4">SQRT(POWER((A36-$A$46),2))</f>
        <v>9.9999999999999978E-2</v>
      </c>
      <c r="D36" s="22">
        <f t="shared" ref="D36:D41" si="5">SQRT(POWER((A36-$A$47),2))</f>
        <v>0.49999999999999994</v>
      </c>
      <c r="E36" s="65" t="s">
        <v>22</v>
      </c>
      <c r="F36" s="21"/>
      <c r="G36" s="26"/>
      <c r="H36" s="88"/>
      <c r="I36" s="85"/>
      <c r="J36" s="85"/>
    </row>
    <row r="37" spans="1:10" x14ac:dyDescent="0.3">
      <c r="A37" s="61">
        <v>0.4</v>
      </c>
      <c r="B37" s="21">
        <f t="shared" si="3"/>
        <v>0.30000000000000004</v>
      </c>
      <c r="C37" s="26">
        <f t="shared" si="4"/>
        <v>0.10000000000000003</v>
      </c>
      <c r="D37" s="22">
        <f t="shared" si="5"/>
        <v>0.29999999999999993</v>
      </c>
      <c r="E37" s="65" t="s">
        <v>23</v>
      </c>
      <c r="F37" s="21"/>
      <c r="G37" s="26"/>
      <c r="H37" s="88"/>
      <c r="I37" s="85"/>
      <c r="J37" s="85"/>
    </row>
    <row r="38" spans="1:10" x14ac:dyDescent="0.3">
      <c r="A38" s="61">
        <v>0.5</v>
      </c>
      <c r="B38" s="21">
        <f t="shared" si="3"/>
        <v>0.4</v>
      </c>
      <c r="C38" s="26">
        <f t="shared" si="4"/>
        <v>0.2</v>
      </c>
      <c r="D38" s="22">
        <f t="shared" si="5"/>
        <v>0.19999999999999996</v>
      </c>
      <c r="E38" s="65" t="s">
        <v>23</v>
      </c>
      <c r="F38" s="21"/>
      <c r="G38" s="26"/>
      <c r="H38" s="88"/>
      <c r="I38" s="85"/>
      <c r="J38" s="85"/>
    </row>
    <row r="39" spans="1:10" x14ac:dyDescent="0.3">
      <c r="A39" s="61">
        <v>0.6</v>
      </c>
      <c r="B39" s="21">
        <f t="shared" si="3"/>
        <v>0.5</v>
      </c>
      <c r="C39" s="26">
        <f t="shared" si="4"/>
        <v>0.3</v>
      </c>
      <c r="D39" s="22">
        <f t="shared" si="5"/>
        <v>9.9999999999999978E-2</v>
      </c>
      <c r="E39" s="65" t="s">
        <v>24</v>
      </c>
      <c r="F39" s="21"/>
      <c r="G39" s="26"/>
      <c r="H39" s="88"/>
      <c r="I39" s="85"/>
      <c r="J39" s="85"/>
    </row>
    <row r="40" spans="1:10" x14ac:dyDescent="0.3">
      <c r="A40" s="61">
        <v>0.8</v>
      </c>
      <c r="B40" s="21">
        <f t="shared" si="3"/>
        <v>0.70000000000000007</v>
      </c>
      <c r="C40" s="26">
        <f t="shared" si="4"/>
        <v>0.5</v>
      </c>
      <c r="D40" s="22">
        <f t="shared" si="5"/>
        <v>0.10000000000000009</v>
      </c>
      <c r="E40" s="65" t="s">
        <v>24</v>
      </c>
      <c r="F40" s="21"/>
      <c r="G40" s="26"/>
      <c r="H40" s="88"/>
      <c r="I40" s="85"/>
      <c r="J40" s="85"/>
    </row>
    <row r="41" spans="1:10" ht="15" thickBot="1" x14ac:dyDescent="0.35">
      <c r="A41" s="62">
        <v>0.9</v>
      </c>
      <c r="B41" s="21">
        <f t="shared" si="3"/>
        <v>0.8</v>
      </c>
      <c r="C41" s="26">
        <f t="shared" si="4"/>
        <v>0.60000000000000009</v>
      </c>
      <c r="D41" s="22">
        <f t="shared" si="5"/>
        <v>0.20000000000000007</v>
      </c>
      <c r="E41" s="66" t="s">
        <v>24</v>
      </c>
      <c r="F41" s="8"/>
      <c r="G41" s="27"/>
      <c r="H41" s="89"/>
      <c r="I41" s="85"/>
      <c r="J41" s="85"/>
    </row>
    <row r="44" spans="1:10" x14ac:dyDescent="0.3">
      <c r="A44" s="109" t="s">
        <v>30</v>
      </c>
      <c r="B44" s="109"/>
    </row>
    <row r="45" spans="1:10" x14ac:dyDescent="0.3">
      <c r="A45" s="37">
        <v>0.1</v>
      </c>
      <c r="B45" s="36"/>
    </row>
    <row r="46" spans="1:10" x14ac:dyDescent="0.3">
      <c r="A46" s="37">
        <v>0.3</v>
      </c>
      <c r="B46" s="36"/>
    </row>
    <row r="47" spans="1:10" x14ac:dyDescent="0.3">
      <c r="A47" s="37">
        <v>0.7</v>
      </c>
      <c r="B47" s="36"/>
    </row>
    <row r="50" spans="1:10" ht="15" thickBot="1" x14ac:dyDescent="0.35">
      <c r="A50" s="59" t="s">
        <v>36</v>
      </c>
      <c r="B50" s="58"/>
      <c r="C50" s="58"/>
      <c r="D50" s="58"/>
      <c r="E50" s="58"/>
      <c r="F50" s="58"/>
      <c r="G50" s="58"/>
      <c r="H50" s="58"/>
      <c r="I50" s="58"/>
    </row>
    <row r="51" spans="1:10" ht="58.2" thickBot="1" x14ac:dyDescent="0.35">
      <c r="A51" s="52" t="s">
        <v>16</v>
      </c>
      <c r="B51" s="52" t="s">
        <v>37</v>
      </c>
      <c r="C51" s="28" t="s">
        <v>38</v>
      </c>
      <c r="D51" s="28" t="s">
        <v>39</v>
      </c>
      <c r="E51" s="38" t="s">
        <v>3</v>
      </c>
      <c r="F51" s="39" t="s">
        <v>25</v>
      </c>
      <c r="G51" s="39" t="s">
        <v>26</v>
      </c>
      <c r="H51" s="63" t="s">
        <v>27</v>
      </c>
      <c r="I51" s="53"/>
      <c r="J51" s="87"/>
    </row>
    <row r="52" spans="1:10" x14ac:dyDescent="0.3">
      <c r="A52" s="60">
        <v>0.1</v>
      </c>
      <c r="B52" s="21">
        <f t="shared" ref="B52:B58" si="6">SQRT(POWER((A52-$A$62),2))</f>
        <v>4.9999999999999989E-2</v>
      </c>
      <c r="C52" s="26">
        <f t="shared" ref="C52:C58" si="7">SQRT(POWER((A52-$A$63),2))</f>
        <v>0.35</v>
      </c>
      <c r="D52" s="22">
        <f t="shared" ref="D52:D58" si="8">SQRT(POWER((A52-$A$64),2))</f>
        <v>0.66</v>
      </c>
      <c r="E52" s="64" t="s">
        <v>22</v>
      </c>
      <c r="F52" s="21">
        <f>SUM(A52:A53)/2</f>
        <v>0.15000000000000002</v>
      </c>
      <c r="G52" s="26">
        <f>SUM(A54:A56)/3</f>
        <v>0.5</v>
      </c>
      <c r="H52" s="88">
        <f>SUM(A57:A58)/2</f>
        <v>0.85000000000000009</v>
      </c>
      <c r="I52" s="85"/>
      <c r="J52" s="85"/>
    </row>
    <row r="53" spans="1:10" x14ac:dyDescent="0.3">
      <c r="A53" s="61">
        <v>0.2</v>
      </c>
      <c r="B53" s="21">
        <f t="shared" si="6"/>
        <v>5.0000000000000017E-2</v>
      </c>
      <c r="C53" s="26">
        <f t="shared" si="7"/>
        <v>0.25</v>
      </c>
      <c r="D53" s="22">
        <f t="shared" si="8"/>
        <v>0.56000000000000005</v>
      </c>
      <c r="E53" s="65" t="s">
        <v>22</v>
      </c>
      <c r="F53" s="21"/>
      <c r="G53" s="26"/>
      <c r="H53" s="88"/>
      <c r="I53" s="85"/>
      <c r="J53" s="85"/>
    </row>
    <row r="54" spans="1:10" x14ac:dyDescent="0.3">
      <c r="A54" s="61">
        <v>0.4</v>
      </c>
      <c r="B54" s="21">
        <f t="shared" si="6"/>
        <v>0.25</v>
      </c>
      <c r="C54" s="26">
        <f t="shared" si="7"/>
        <v>4.9999999999999989E-2</v>
      </c>
      <c r="D54" s="22">
        <f t="shared" si="8"/>
        <v>0.36</v>
      </c>
      <c r="E54" s="65" t="s">
        <v>23</v>
      </c>
      <c r="F54" s="21"/>
      <c r="G54" s="26"/>
      <c r="H54" s="88"/>
      <c r="I54" s="85"/>
      <c r="J54" s="85"/>
    </row>
    <row r="55" spans="1:10" x14ac:dyDescent="0.3">
      <c r="A55" s="61">
        <v>0.5</v>
      </c>
      <c r="B55" s="21">
        <f t="shared" si="6"/>
        <v>0.35</v>
      </c>
      <c r="C55" s="26">
        <f t="shared" si="7"/>
        <v>4.9999999999999989E-2</v>
      </c>
      <c r="D55" s="22">
        <f t="shared" si="8"/>
        <v>0.26</v>
      </c>
      <c r="E55" s="65" t="s">
        <v>23</v>
      </c>
      <c r="F55" s="21"/>
      <c r="G55" s="26"/>
      <c r="H55" s="88"/>
      <c r="I55" s="85"/>
      <c r="J55" s="85"/>
    </row>
    <row r="56" spans="1:10" x14ac:dyDescent="0.3">
      <c r="A56" s="61">
        <v>0.6</v>
      </c>
      <c r="B56" s="21">
        <f t="shared" si="6"/>
        <v>0.44999999999999996</v>
      </c>
      <c r="C56" s="26">
        <f t="shared" si="7"/>
        <v>0.14999999999999997</v>
      </c>
      <c r="D56" s="22">
        <f t="shared" si="8"/>
        <v>0.16000000000000003</v>
      </c>
      <c r="E56" s="65" t="s">
        <v>23</v>
      </c>
      <c r="F56" s="21"/>
      <c r="G56" s="26"/>
      <c r="H56" s="88"/>
      <c r="I56" s="85"/>
      <c r="J56" s="85"/>
    </row>
    <row r="57" spans="1:10" x14ac:dyDescent="0.3">
      <c r="A57" s="61">
        <v>0.8</v>
      </c>
      <c r="B57" s="21">
        <f t="shared" si="6"/>
        <v>0.65</v>
      </c>
      <c r="C57" s="26">
        <f t="shared" si="7"/>
        <v>0.35000000000000003</v>
      </c>
      <c r="D57" s="22">
        <f t="shared" si="8"/>
        <v>4.0000000000000036E-2</v>
      </c>
      <c r="E57" s="65" t="s">
        <v>24</v>
      </c>
      <c r="F57" s="21"/>
      <c r="G57" s="26"/>
      <c r="H57" s="88"/>
      <c r="I57" s="85"/>
      <c r="J57" s="85"/>
    </row>
    <row r="58" spans="1:10" ht="15" thickBot="1" x14ac:dyDescent="0.35">
      <c r="A58" s="62">
        <v>0.9</v>
      </c>
      <c r="B58" s="21">
        <f t="shared" si="6"/>
        <v>0.75</v>
      </c>
      <c r="C58" s="26">
        <f t="shared" si="7"/>
        <v>0.45</v>
      </c>
      <c r="D58" s="22">
        <f t="shared" si="8"/>
        <v>0.14000000000000001</v>
      </c>
      <c r="E58" s="66" t="s">
        <v>24</v>
      </c>
      <c r="F58" s="8"/>
      <c r="G58" s="27"/>
      <c r="H58" s="89"/>
      <c r="I58" s="85"/>
      <c r="J58" s="85"/>
    </row>
    <row r="61" spans="1:10" x14ac:dyDescent="0.3">
      <c r="A61" s="109" t="s">
        <v>30</v>
      </c>
      <c r="B61" s="109"/>
    </row>
    <row r="62" spans="1:10" x14ac:dyDescent="0.3">
      <c r="A62" s="37">
        <v>0.15</v>
      </c>
      <c r="B62" s="36"/>
    </row>
    <row r="63" spans="1:10" x14ac:dyDescent="0.3">
      <c r="A63" s="37">
        <v>0.45</v>
      </c>
      <c r="B63" s="36"/>
    </row>
    <row r="64" spans="1:10" x14ac:dyDescent="0.3">
      <c r="A64" s="37">
        <v>0.76</v>
      </c>
      <c r="B64" s="36"/>
    </row>
    <row r="71" spans="1:12" x14ac:dyDescent="0.3">
      <c r="A71" s="94" t="s">
        <v>58</v>
      </c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</row>
    <row r="73" spans="1:12" ht="28.8" x14ac:dyDescent="0.3">
      <c r="A73" s="1"/>
      <c r="B73" s="1" t="s">
        <v>43</v>
      </c>
      <c r="C73" s="77" t="s">
        <v>44</v>
      </c>
      <c r="D73" s="4" t="s">
        <v>56</v>
      </c>
      <c r="E73" s="4" t="s">
        <v>57</v>
      </c>
      <c r="F73" s="79" t="s">
        <v>3</v>
      </c>
      <c r="G73" s="106"/>
      <c r="H73" s="107"/>
    </row>
    <row r="74" spans="1:12" x14ac:dyDescent="0.3">
      <c r="A74" s="1" t="s">
        <v>48</v>
      </c>
      <c r="B74" s="1">
        <v>23</v>
      </c>
      <c r="C74" s="77">
        <v>12</v>
      </c>
      <c r="D74" s="11">
        <f>SQRT(POWER((B74-$B$83),2) + POWER((C74-$C$83),2))</f>
        <v>4.2426406871192848</v>
      </c>
      <c r="E74" s="11">
        <f>SQRT(POWER((B74-$B$84),2) + POWER((C74-$C$84),2))</f>
        <v>15.297058540778355</v>
      </c>
      <c r="F74" t="s">
        <v>55</v>
      </c>
      <c r="G74" s="86"/>
      <c r="H74" s="86"/>
    </row>
    <row r="75" spans="1:12" x14ac:dyDescent="0.3">
      <c r="A75" s="1" t="s">
        <v>45</v>
      </c>
      <c r="B75" s="1">
        <v>6</v>
      </c>
      <c r="C75" s="77">
        <v>6</v>
      </c>
      <c r="D75" s="11">
        <f t="shared" ref="D75:D81" si="9">SQRT(POWER((B75-$B$83),2) + POWER((C75-$C$83),2))</f>
        <v>14.317821063276353</v>
      </c>
      <c r="E75" s="11">
        <f t="shared" ref="E75:E81" si="10">SQRT(POWER((B75-$B$84),2) + POWER((C75-$C$84),2))</f>
        <v>3.6055512754639891</v>
      </c>
      <c r="F75" t="s">
        <v>54</v>
      </c>
    </row>
    <row r="76" spans="1:12" x14ac:dyDescent="0.3">
      <c r="A76" s="1" t="s">
        <v>47</v>
      </c>
      <c r="B76" s="1">
        <v>15</v>
      </c>
      <c r="C76" s="77">
        <v>0</v>
      </c>
      <c r="D76" s="11">
        <f t="shared" si="9"/>
        <v>10.295630140987001</v>
      </c>
      <c r="E76" s="11">
        <f t="shared" si="10"/>
        <v>11.401754250991379</v>
      </c>
      <c r="F76" t="s">
        <v>55</v>
      </c>
    </row>
    <row r="77" spans="1:12" x14ac:dyDescent="0.3">
      <c r="A77" s="1" t="s">
        <v>49</v>
      </c>
      <c r="B77" s="1">
        <v>15</v>
      </c>
      <c r="C77" s="77">
        <v>28</v>
      </c>
      <c r="D77" s="11">
        <f t="shared" si="9"/>
        <v>19.646882704388499</v>
      </c>
      <c r="E77" s="11">
        <f t="shared" si="10"/>
        <v>20.248456731316587</v>
      </c>
      <c r="F77" t="s">
        <v>55</v>
      </c>
    </row>
    <row r="78" spans="1:12" x14ac:dyDescent="0.3">
      <c r="A78" s="1" t="s">
        <v>46</v>
      </c>
      <c r="B78" s="1">
        <v>20</v>
      </c>
      <c r="C78" s="77">
        <v>9</v>
      </c>
      <c r="D78" s="11">
        <f t="shared" si="9"/>
        <v>0</v>
      </c>
      <c r="E78" s="11">
        <f t="shared" si="10"/>
        <v>12</v>
      </c>
      <c r="F78" t="s">
        <v>55</v>
      </c>
    </row>
    <row r="79" spans="1:12" x14ac:dyDescent="0.3">
      <c r="A79" s="78" t="s">
        <v>51</v>
      </c>
      <c r="B79" s="78">
        <v>8</v>
      </c>
      <c r="C79" s="79">
        <v>9</v>
      </c>
      <c r="D79" s="11">
        <f t="shared" si="9"/>
        <v>12</v>
      </c>
      <c r="E79" s="11">
        <f t="shared" si="10"/>
        <v>0</v>
      </c>
      <c r="F79" t="s">
        <v>54</v>
      </c>
    </row>
    <row r="80" spans="1:12" x14ac:dyDescent="0.3">
      <c r="A80" s="78" t="s">
        <v>52</v>
      </c>
      <c r="B80" s="78">
        <v>20</v>
      </c>
      <c r="C80" s="79">
        <v>11</v>
      </c>
      <c r="D80" s="11">
        <f t="shared" si="9"/>
        <v>2</v>
      </c>
      <c r="E80" s="11">
        <f t="shared" si="10"/>
        <v>12.165525060596439</v>
      </c>
      <c r="F80" t="s">
        <v>55</v>
      </c>
    </row>
    <row r="81" spans="1:6" x14ac:dyDescent="0.3">
      <c r="A81" s="78" t="s">
        <v>53</v>
      </c>
      <c r="B81" s="78">
        <v>8</v>
      </c>
      <c r="C81" s="79">
        <v>13</v>
      </c>
      <c r="D81" s="11">
        <f t="shared" si="9"/>
        <v>12.649110640673518</v>
      </c>
      <c r="E81" s="11">
        <f t="shared" si="10"/>
        <v>4</v>
      </c>
      <c r="F81" t="s">
        <v>54</v>
      </c>
    </row>
    <row r="83" spans="1:6" ht="28.8" customHeight="1" x14ac:dyDescent="0.3">
      <c r="A83" s="105" t="s">
        <v>50</v>
      </c>
      <c r="B83" s="80">
        <v>20</v>
      </c>
      <c r="C83" s="81">
        <v>9</v>
      </c>
      <c r="D83" s="26"/>
    </row>
    <row r="84" spans="1:6" x14ac:dyDescent="0.3">
      <c r="A84" s="105"/>
      <c r="B84" s="82">
        <v>8</v>
      </c>
      <c r="C84" s="82">
        <v>9</v>
      </c>
    </row>
  </sheetData>
  <mergeCells count="9">
    <mergeCell ref="I1:K1"/>
    <mergeCell ref="B1:G1"/>
    <mergeCell ref="A71:L71"/>
    <mergeCell ref="A83:A84"/>
    <mergeCell ref="G73:H73"/>
    <mergeCell ref="L15:S20"/>
    <mergeCell ref="A61:B61"/>
    <mergeCell ref="A24:B24"/>
    <mergeCell ref="A44:B44"/>
  </mergeCells>
  <hyperlinks>
    <hyperlink ref="A9" r:id="rId1" xr:uid="{3590F2F9-3221-49F5-B745-1EEDBAAB37FB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Sahoo, Soumyashree</dc:creator>
  <cp:lastModifiedBy>Sahoo, Soumyashree</cp:lastModifiedBy>
  <dcterms:created xsi:type="dcterms:W3CDTF">2021-02-10T02:29:33Z</dcterms:created>
  <dcterms:modified xsi:type="dcterms:W3CDTF">2022-04-16T19:33:07Z</dcterms:modified>
</cp:coreProperties>
</file>