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730" windowHeight="9285" activeTab="3"/>
  </bookViews>
  <sheets>
    <sheet name="2018-2019" sheetId="3" r:id="rId1"/>
    <sheet name="2019-2020" sheetId="1" r:id="rId2"/>
    <sheet name="ALL 2019-2020" sheetId="4" r:id="rId3"/>
    <sheet name="SUB-WISE QI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G10" i="4"/>
  <c r="C10" i="4"/>
  <c r="K4" i="4"/>
  <c r="L4" i="4"/>
  <c r="K5" i="4"/>
  <c r="L5" i="4"/>
  <c r="K6" i="4"/>
  <c r="L6" i="4"/>
  <c r="K7" i="4"/>
  <c r="L7" i="4"/>
  <c r="K8" i="4"/>
  <c r="L8" i="4"/>
  <c r="K9" i="4"/>
  <c r="L9" i="4"/>
  <c r="L10" i="4"/>
  <c r="F10" i="4"/>
  <c r="E10" i="4"/>
  <c r="D10" i="4"/>
  <c r="J10" i="4"/>
  <c r="I10" i="4"/>
  <c r="G8" i="3"/>
  <c r="F8" i="3"/>
  <c r="E8" i="3"/>
  <c r="D8" i="3"/>
  <c r="C8" i="3"/>
  <c r="H7" i="3"/>
  <c r="I7" i="3"/>
  <c r="H6" i="3"/>
  <c r="I6" i="3"/>
  <c r="H5" i="3"/>
  <c r="I5" i="3"/>
  <c r="I8" i="3"/>
  <c r="G18" i="1"/>
  <c r="F18" i="1"/>
  <c r="E18" i="1"/>
  <c r="D18" i="1"/>
  <c r="C18" i="1"/>
  <c r="H17" i="1"/>
  <c r="I17" i="1"/>
  <c r="H10" i="1"/>
  <c r="G10" i="1"/>
  <c r="F10" i="1"/>
  <c r="E10" i="1"/>
  <c r="D10" i="1"/>
  <c r="C10" i="1"/>
  <c r="I9" i="1"/>
  <c r="J9" i="1"/>
  <c r="I8" i="1"/>
  <c r="J8" i="1"/>
  <c r="I7" i="1"/>
  <c r="J7" i="1"/>
  <c r="I6" i="1"/>
  <c r="J6" i="1"/>
  <c r="I5" i="1"/>
  <c r="J5" i="1"/>
  <c r="J10" i="1"/>
</calcChain>
</file>

<file path=xl/sharedStrings.xml><?xml version="1.0" encoding="utf-8"?>
<sst xmlns="http://schemas.openxmlformats.org/spreadsheetml/2006/main" count="83" uniqueCount="51">
  <si>
    <t xml:space="preserve">S.NO. </t>
  </si>
  <si>
    <t>NAME</t>
  </si>
  <si>
    <t>301 ENGLISH</t>
  </si>
  <si>
    <t>O54 BUSINESS STUDIES</t>
  </si>
  <si>
    <t>O55 ACCOUNTANCY</t>
  </si>
  <si>
    <t>O30 ECONOMICS</t>
  </si>
  <si>
    <t>O48 PHYSICAL EDUCATION</t>
  </si>
  <si>
    <t>O29  GEOGRAPHY</t>
  </si>
  <si>
    <t xml:space="preserve">TOTAL </t>
  </si>
  <si>
    <t>%</t>
  </si>
  <si>
    <t>OMKAR SAHU</t>
  </si>
  <si>
    <t>AJAY KUMAR</t>
  </si>
  <si>
    <t xml:space="preserve">VISHAL THAKUR </t>
  </si>
  <si>
    <t>SHIWANI DUBEY</t>
  </si>
  <si>
    <t>SUPRIYA KUMARI</t>
  </si>
  <si>
    <t>QI</t>
  </si>
  <si>
    <t>027                  HISTORY</t>
  </si>
  <si>
    <t>O48                PHYSICAL EDUCATION</t>
  </si>
  <si>
    <t>O28 POLITICAL SCIENCE</t>
  </si>
  <si>
    <t>MD HAFIZUL ALI</t>
  </si>
  <si>
    <t>CLASS XII-COMMERCE</t>
  </si>
  <si>
    <t>CLASS XII-HUMANITIES</t>
  </si>
  <si>
    <t>CMCL VIDYA BHARATI SCHOOL, LUMSHNONG MEGHALAYA - 793210</t>
  </si>
  <si>
    <t>SL.NO.</t>
  </si>
  <si>
    <t>NAME OF STUDENTS</t>
  </si>
  <si>
    <t>ENGLISH</t>
  </si>
  <si>
    <t>PHE</t>
  </si>
  <si>
    <t>TOT</t>
  </si>
  <si>
    <t>%AGE</t>
  </si>
  <si>
    <t>KANIKA SAHAJEE</t>
  </si>
  <si>
    <t>PRIYANKA DAS</t>
  </si>
  <si>
    <t>SAAKSHI TOMAR</t>
  </si>
  <si>
    <t>CLASS XII COMMERCE 2019-2020 ACADEMIC PERFORMANCE = 65.89%</t>
  </si>
  <si>
    <t>CLASS XII HUMANITIES 2019-2020 ACADEMIC PERFORMANCE = 73.40%</t>
  </si>
  <si>
    <t>HISTORY</t>
  </si>
  <si>
    <t>POL. SC.</t>
  </si>
  <si>
    <t>GEO</t>
  </si>
  <si>
    <t>CBSE RESULT FOR CLASS XII-HUMANITIES,  2018-2019</t>
  </si>
  <si>
    <t>CLASS XII-HUMANITIES 2018-2019 ACADEMIC PERFORMANCE = 81.80%</t>
  </si>
  <si>
    <t>CLASS XII</t>
  </si>
  <si>
    <t>CBSE RESULT FOR CLASS XII,  2019-2020</t>
  </si>
  <si>
    <t>CLASS XII 2019-2020 ACADEMIC PERFORMANCE = 67.14%</t>
  </si>
  <si>
    <t>SUJECT-WISE QI COMPARE</t>
  </si>
  <si>
    <t>2018-2019(%)</t>
  </si>
  <si>
    <t>2019-2020(%)</t>
  </si>
  <si>
    <t>BUSINESS STUDIES</t>
  </si>
  <si>
    <t>ACCOUNTANCY</t>
  </si>
  <si>
    <t>ECONOMICS</t>
  </si>
  <si>
    <t>PHYSICAL EDUCATION</t>
  </si>
  <si>
    <t>GEOGRAPHY</t>
  </si>
  <si>
    <t>POLITICAL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</si>
</sst>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u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SUBJECT-WISE CLASS XII QI COMPARISION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'SUB-WISE QI'!$B$2</c:f>
              <c:strCache>
                <c:ptCount val="1"/>
                <c:pt idx="0">
                  <c:v>2018-2019(%)</c:v>
                </c:pt>
              </c:strCache>
            </c:strRef>
          </c:tx>
          <c:invertIfNegative val="0"/>
          <c:cat>
            <c:strRef>
              <c:f>'SUB-WISE QI'!$A$3:$A$10</c:f>
              <c:strCache>
                <c:ptCount val="8"/>
                <c:pt idx="0">
                  <c:v>ENGLISH</c:v>
                </c:pt>
                <c:pt idx="1">
                  <c:v>BUSINESS STUDIES</c:v>
                </c:pt>
                <c:pt idx="2">
                  <c:v>ACCOUNTANCY</c:v>
                </c:pt>
                <c:pt idx="3">
                  <c:v>ECONOMICS</c:v>
                </c:pt>
                <c:pt idx="4">
                  <c:v>PHYSICAL EDUCATION</c:v>
                </c:pt>
                <c:pt idx="5">
                  <c:v>GEOGRAPHY</c:v>
                </c:pt>
                <c:pt idx="6">
                  <c:v>HISTORY</c:v>
                </c:pt>
                <c:pt idx="7">
                  <c:v>POLITICAL SCIENCE</c:v>
                </c:pt>
              </c:strCache>
            </c:strRef>
          </c:cat>
          <c:val>
            <c:numRef>
              <c:f>'SUB-WISE QI'!$B$3:$B$10</c:f>
              <c:numCache>
                <c:formatCode>General</c:formatCode>
                <c:ptCount val="8"/>
                <c:pt idx="0">
                  <c:v>80.33</c:v>
                </c:pt>
                <c:pt idx="4">
                  <c:v>87.67</c:v>
                </c:pt>
                <c:pt idx="5">
                  <c:v>91</c:v>
                </c:pt>
                <c:pt idx="6">
                  <c:v>73.67</c:v>
                </c:pt>
                <c:pt idx="7">
                  <c:v>76.33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82-8147-B7EA-0E716E7F8139}"/>
            </c:ext>
          </c:extLst>
        </c:ser>
        <c:ser>
          <c:idx val="1"/>
          <c:order val="1"/>
          <c:tx>
            <c:strRef>
              <c:f>'SUB-WISE QI'!$C$2</c:f>
              <c:strCache>
                <c:ptCount val="1"/>
                <c:pt idx="0">
                  <c:v>2019-2020(%)</c:v>
                </c:pt>
              </c:strCache>
            </c:strRef>
          </c:tx>
          <c:invertIfNegative val="0"/>
          <c:cat>
            <c:strRef>
              <c:f>'SUB-WISE QI'!$A$3:$A$10</c:f>
              <c:strCache>
                <c:ptCount val="8"/>
                <c:pt idx="0">
                  <c:v>ENGLISH</c:v>
                </c:pt>
                <c:pt idx="1">
                  <c:v>BUSINESS STUDIES</c:v>
                </c:pt>
                <c:pt idx="2">
                  <c:v>ACCOUNTANCY</c:v>
                </c:pt>
                <c:pt idx="3">
                  <c:v>ECONOMICS</c:v>
                </c:pt>
                <c:pt idx="4">
                  <c:v>PHYSICAL EDUCATION</c:v>
                </c:pt>
                <c:pt idx="5">
                  <c:v>GEOGRAPHY</c:v>
                </c:pt>
                <c:pt idx="6">
                  <c:v>HISTORY</c:v>
                </c:pt>
                <c:pt idx="7">
                  <c:v>POLITICAL SCIENCE</c:v>
                </c:pt>
              </c:strCache>
            </c:strRef>
          </c:cat>
          <c:val>
            <c:numRef>
              <c:f>'SUB-WISE QI'!$C$3:$C$10</c:f>
              <c:numCache>
                <c:formatCode>0.00</c:formatCode>
                <c:ptCount val="8"/>
                <c:pt idx="0" formatCode="General">
                  <c:v>68.33</c:v>
                </c:pt>
                <c:pt idx="1">
                  <c:v>69</c:v>
                </c:pt>
                <c:pt idx="2">
                  <c:v>49.4</c:v>
                </c:pt>
                <c:pt idx="3">
                  <c:v>63.6</c:v>
                </c:pt>
                <c:pt idx="4">
                  <c:v>75.5</c:v>
                </c:pt>
                <c:pt idx="5">
                  <c:v>76</c:v>
                </c:pt>
                <c:pt idx="6">
                  <c:v>83</c:v>
                </c:pt>
                <c:pt idx="7">
                  <c:v>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82-8147-B7EA-0E716E7F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20128"/>
        <c:axId val="143522048"/>
      </c:barChart>
      <c:catAx>
        <c:axId val="1435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SUBJECTS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43522048"/>
        <c:crosses val="autoZero"/>
        <c:auto val="1"/>
        <c:lblAlgn val="ctr"/>
        <c:lblOffset val="100"/>
        <c:noMultiLvlLbl val="0"/>
      </c:catAx>
      <c:valAx>
        <c:axId val="14352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QI</a:t>
                </a:r>
                <a:r>
                  <a:rPr lang="en-US" baseline="0"/>
                  <a:t> MARKS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52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201931</xdr:colOff>
      <xdr:row>0</xdr:row>
      <xdr:rowOff>15240</xdr:rowOff>
    </xdr:from>
    <xdr:to>
      <xdr:col>1</xdr:col>
      <xdr:colOff>411480</xdr:colOff>
      <xdr:row>1</xdr:row>
      <xdr:rowOff>312420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1" y="15240"/>
          <a:ext cx="819149" cy="731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201931</xdr:colOff>
      <xdr:row>0</xdr:row>
      <xdr:rowOff>15240</xdr:rowOff>
    </xdr:from>
    <xdr:to>
      <xdr:col>1</xdr:col>
      <xdr:colOff>411480</xdr:colOff>
      <xdr:row>1</xdr:row>
      <xdr:rowOff>312420</xdr:rowOff>
    </xdr:to>
    <xdr:pic>
      <xdr:nvPicPr>
        <xdr:cNvPr id="2" name="Picture 1" descr="logo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1" y="15240"/>
          <a:ext cx="819149" cy="731520"/>
        </a:xfrm>
        <a:prstGeom prst="rect">
          <a:avLst/>
        </a:prstGeom>
      </xdr:spPr>
    </xdr:pic>
    <xdr:clientData/>
  </xdr:twoCellAnchor>
  <xdr:twoCellAnchor editAs="oneCell">
    <xdr:from>
      <xdr:col>0</xdr:col>
      <xdr:colOff>201931</xdr:colOff>
      <xdr:row>0</xdr:row>
      <xdr:rowOff>15240</xdr:rowOff>
    </xdr:from>
    <xdr:to>
      <xdr:col>1</xdr:col>
      <xdr:colOff>411480</xdr:colOff>
      <xdr:row>1</xdr:row>
      <xdr:rowOff>312420</xdr:rowOff>
    </xdr:to>
    <xdr:pic>
      <xdr:nvPicPr>
        <xdr:cNvPr id="3" name="Picture 2" descr="logo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1" y="15240"/>
          <a:ext cx="819149" cy="731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529591</xdr:colOff>
      <xdr:row>0</xdr:row>
      <xdr:rowOff>7620</xdr:rowOff>
    </xdr:from>
    <xdr:to>
      <xdr:col>1</xdr:col>
      <xdr:colOff>1363980</xdr:colOff>
      <xdr:row>1</xdr:row>
      <xdr:rowOff>281940</xdr:rowOff>
    </xdr:to>
    <xdr:pic>
      <xdr:nvPicPr>
        <xdr:cNvPr id="3" name="Picture 2" descr="logo.jp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1" y="7620"/>
          <a:ext cx="834389" cy="8686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53340</xdr:rowOff>
    </xdr:from>
    <xdr:to>
      <xdr:col>17</xdr:col>
      <xdr:colOff>22860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6" sqref="E16"/>
    </sheetView>
  </sheetViews>
  <sheetFormatPr defaultRowHeight="15" x14ac:dyDescent="0.25"/>
  <cols>
    <col min="2" max="2" width="35.42578125" customWidth="1"/>
    <col min="3" max="3" width="14.85546875" customWidth="1"/>
    <col min="4" max="4" width="13" customWidth="1"/>
    <col min="5" max="5" width="14.42578125" customWidth="1"/>
    <col min="6" max="6" width="13.28515625" customWidth="1"/>
    <col min="7" max="7" width="11.28515625" customWidth="1"/>
    <col min="9" max="9" width="12.28515625" customWidth="1"/>
  </cols>
  <sheetData>
    <row r="1" spans="1:10" ht="34.15" customHeight="1" x14ac:dyDescent="0.2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2"/>
    </row>
    <row r="2" spans="1:10" ht="37.15" customHeight="1" x14ac:dyDescent="0.2">
      <c r="A2" s="20" t="s">
        <v>37</v>
      </c>
      <c r="B2" s="20"/>
      <c r="C2" s="20"/>
      <c r="D2" s="20"/>
      <c r="E2" s="20"/>
      <c r="F2" s="20"/>
      <c r="G2" s="20"/>
      <c r="H2" s="20"/>
      <c r="I2" s="20"/>
      <c r="J2" s="13"/>
    </row>
    <row r="4" spans="1:10" ht="18" x14ac:dyDescent="0.2">
      <c r="A4" s="3" t="s">
        <v>23</v>
      </c>
      <c r="B4" s="3" t="s">
        <v>24</v>
      </c>
      <c r="C4" s="3" t="s">
        <v>25</v>
      </c>
      <c r="D4" s="3" t="s">
        <v>34</v>
      </c>
      <c r="E4" s="3" t="s">
        <v>35</v>
      </c>
      <c r="F4" s="3" t="s">
        <v>36</v>
      </c>
      <c r="G4" s="3" t="s">
        <v>26</v>
      </c>
      <c r="H4" s="3" t="s">
        <v>27</v>
      </c>
      <c r="I4" s="3" t="s">
        <v>28</v>
      </c>
    </row>
    <row r="5" spans="1:10" ht="18" x14ac:dyDescent="0.2">
      <c r="A5" s="2">
        <v>1</v>
      </c>
      <c r="B5" s="2" t="s">
        <v>29</v>
      </c>
      <c r="C5" s="4">
        <v>73</v>
      </c>
      <c r="D5" s="2">
        <v>74</v>
      </c>
      <c r="E5" s="2">
        <v>69</v>
      </c>
      <c r="F5" s="2">
        <v>95</v>
      </c>
      <c r="G5" s="2">
        <v>88</v>
      </c>
      <c r="H5" s="2">
        <f>SUM(C5:G5)</f>
        <v>399</v>
      </c>
      <c r="I5" s="1">
        <f>H5/500</f>
        <v>0.79800000000000004</v>
      </c>
    </row>
    <row r="6" spans="1:10" ht="18" x14ac:dyDescent="0.2">
      <c r="A6" s="2">
        <v>2</v>
      </c>
      <c r="B6" s="2" t="s">
        <v>30</v>
      </c>
      <c r="C6" s="4">
        <v>76</v>
      </c>
      <c r="D6" s="2">
        <v>66</v>
      </c>
      <c r="E6" s="2">
        <v>68</v>
      </c>
      <c r="F6" s="2">
        <v>80</v>
      </c>
      <c r="G6" s="2">
        <v>77</v>
      </c>
      <c r="H6" s="2">
        <f>SUM(C6:G6)</f>
        <v>367</v>
      </c>
      <c r="I6" s="1">
        <f t="shared" ref="I6:I7" si="0">H6/500</f>
        <v>0.73399999999999999</v>
      </c>
    </row>
    <row r="7" spans="1:10" ht="18" x14ac:dyDescent="0.2">
      <c r="A7" s="2">
        <v>3</v>
      </c>
      <c r="B7" s="2" t="s">
        <v>31</v>
      </c>
      <c r="C7" s="4">
        <v>92</v>
      </c>
      <c r="D7" s="2">
        <v>81</v>
      </c>
      <c r="E7" s="2">
        <v>92</v>
      </c>
      <c r="F7" s="2">
        <v>98</v>
      </c>
      <c r="G7" s="2">
        <v>98</v>
      </c>
      <c r="H7" s="2">
        <f>SUM(C7:G7)</f>
        <v>461</v>
      </c>
      <c r="I7" s="1">
        <f t="shared" si="0"/>
        <v>0.92200000000000004</v>
      </c>
    </row>
    <row r="8" spans="1:10" ht="18" x14ac:dyDescent="0.2">
      <c r="A8" s="6"/>
      <c r="B8" s="6" t="s">
        <v>15</v>
      </c>
      <c r="C8" s="7">
        <f>SUM(C5:C7)/300</f>
        <v>0.80333333333333334</v>
      </c>
      <c r="D8" s="7">
        <f t="shared" ref="D8:G8" si="1">SUM(D5:D7)/300</f>
        <v>0.73666666666666669</v>
      </c>
      <c r="E8" s="7">
        <f t="shared" si="1"/>
        <v>0.76333333333333331</v>
      </c>
      <c r="F8" s="7">
        <f t="shared" si="1"/>
        <v>0.91</v>
      </c>
      <c r="G8" s="7">
        <f t="shared" si="1"/>
        <v>0.87666666666666671</v>
      </c>
      <c r="H8" s="6"/>
      <c r="I8" s="7">
        <f>SUM(I5:I7)/3</f>
        <v>0.81800000000000006</v>
      </c>
    </row>
    <row r="10" spans="1:10" ht="21" x14ac:dyDescent="0.2">
      <c r="A10" s="21" t="s">
        <v>38</v>
      </c>
      <c r="B10" s="22"/>
      <c r="C10" s="22"/>
      <c r="D10" s="22"/>
      <c r="E10" s="22"/>
      <c r="F10" s="22"/>
      <c r="G10" s="22"/>
      <c r="H10" s="22"/>
      <c r="I10" s="22"/>
    </row>
  </sheetData>
  <mergeCells count="3">
    <mergeCell ref="A1:I1"/>
    <mergeCell ref="A2:I2"/>
    <mergeCell ref="A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N1" sqref="N1"/>
    </sheetView>
  </sheetViews>
  <sheetFormatPr defaultColWidth="9.140625" defaultRowHeight="18.75" x14ac:dyDescent="0.25"/>
  <cols>
    <col min="1" max="1" width="9.28515625" style="5" bestFit="1" customWidth="1"/>
    <col min="2" max="2" width="28.85546875" style="5" customWidth="1"/>
    <col min="3" max="3" width="13" style="5" customWidth="1"/>
    <col min="4" max="5" width="14.7109375" style="5" customWidth="1"/>
    <col min="6" max="6" width="13.42578125" style="5" customWidth="1"/>
    <col min="7" max="7" width="17.42578125" style="5" customWidth="1"/>
    <col min="8" max="8" width="13" style="5" customWidth="1"/>
    <col min="9" max="9" width="10.42578125" style="5" customWidth="1"/>
    <col min="10" max="10" width="11.42578125" style="5" customWidth="1"/>
    <col min="11" max="16384" width="9.140625" style="5"/>
  </cols>
  <sheetData>
    <row r="1" spans="1:10" ht="34.9" customHeight="1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4.9" customHeight="1" x14ac:dyDescent="0.2">
      <c r="A2" s="28" t="s">
        <v>40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21.75" x14ac:dyDescent="0.2">
      <c r="A3" s="23" t="s">
        <v>20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s="9" customFormat="1" ht="47.25" x14ac:dyDescent="0.2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</row>
    <row r="5" spans="1:10" ht="18" x14ac:dyDescent="0.2">
      <c r="A5" s="3">
        <v>1</v>
      </c>
      <c r="B5" s="3" t="s">
        <v>10</v>
      </c>
      <c r="C5" s="3">
        <v>59</v>
      </c>
      <c r="D5" s="3">
        <v>56</v>
      </c>
      <c r="E5" s="3">
        <v>44</v>
      </c>
      <c r="F5" s="3">
        <v>52</v>
      </c>
      <c r="G5" s="3">
        <v>61</v>
      </c>
      <c r="H5" s="3"/>
      <c r="I5" s="3">
        <f>SUM(C5:H5)</f>
        <v>272</v>
      </c>
      <c r="J5" s="10">
        <f>I5/(5*100)</f>
        <v>0.54400000000000004</v>
      </c>
    </row>
    <row r="6" spans="1:10" ht="18" x14ac:dyDescent="0.2">
      <c r="A6" s="3">
        <v>2</v>
      </c>
      <c r="B6" s="3" t="s">
        <v>11</v>
      </c>
      <c r="C6" s="3">
        <v>66</v>
      </c>
      <c r="D6" s="3">
        <v>68</v>
      </c>
      <c r="E6" s="3">
        <v>41</v>
      </c>
      <c r="F6" s="3">
        <v>58</v>
      </c>
      <c r="G6" s="3">
        <v>79</v>
      </c>
      <c r="H6" s="3">
        <v>73</v>
      </c>
      <c r="I6" s="3">
        <f t="shared" ref="I6:I9" si="0">SUM(C6:H6)</f>
        <v>385</v>
      </c>
      <c r="J6" s="10">
        <f>I6/(6*100)</f>
        <v>0.64166666666666672</v>
      </c>
    </row>
    <row r="7" spans="1:10" ht="18" x14ac:dyDescent="0.2">
      <c r="A7" s="3">
        <v>3</v>
      </c>
      <c r="B7" s="3" t="s">
        <v>12</v>
      </c>
      <c r="C7" s="3">
        <v>75</v>
      </c>
      <c r="D7" s="3">
        <v>78</v>
      </c>
      <c r="E7" s="3">
        <v>67</v>
      </c>
      <c r="F7" s="3">
        <v>77</v>
      </c>
      <c r="G7" s="3">
        <v>84</v>
      </c>
      <c r="H7" s="3">
        <v>79</v>
      </c>
      <c r="I7" s="3">
        <f t="shared" si="0"/>
        <v>460</v>
      </c>
      <c r="J7" s="10">
        <f>I7/(6*100)</f>
        <v>0.76666666666666672</v>
      </c>
    </row>
    <row r="8" spans="1:10" ht="18" x14ac:dyDescent="0.2">
      <c r="A8" s="3">
        <v>4</v>
      </c>
      <c r="B8" s="3" t="s">
        <v>13</v>
      </c>
      <c r="C8" s="3">
        <v>88</v>
      </c>
      <c r="D8" s="3">
        <v>79</v>
      </c>
      <c r="E8" s="3">
        <v>51</v>
      </c>
      <c r="F8" s="3">
        <v>68</v>
      </c>
      <c r="G8" s="3">
        <v>81</v>
      </c>
      <c r="H8" s="3"/>
      <c r="I8" s="3">
        <f t="shared" si="0"/>
        <v>367</v>
      </c>
      <c r="J8" s="10">
        <f t="shared" ref="J8:J9" si="1">I8/(5*100)</f>
        <v>0.73399999999999999</v>
      </c>
    </row>
    <row r="9" spans="1:10" ht="18" x14ac:dyDescent="0.2">
      <c r="A9" s="3">
        <v>5</v>
      </c>
      <c r="B9" s="3" t="s">
        <v>14</v>
      </c>
      <c r="C9" s="3">
        <v>57</v>
      </c>
      <c r="D9" s="3">
        <v>64</v>
      </c>
      <c r="E9" s="3">
        <v>44</v>
      </c>
      <c r="F9" s="3">
        <v>63</v>
      </c>
      <c r="G9" s="3">
        <v>76</v>
      </c>
      <c r="H9" s="3"/>
      <c r="I9" s="3">
        <f t="shared" si="0"/>
        <v>304</v>
      </c>
      <c r="J9" s="10">
        <f t="shared" si="1"/>
        <v>0.60799999999999998</v>
      </c>
    </row>
    <row r="10" spans="1:10" ht="18" x14ac:dyDescent="0.2">
      <c r="A10" s="6"/>
      <c r="B10" s="6" t="s">
        <v>15</v>
      </c>
      <c r="C10" s="7">
        <f>SUM(C5:C9)/(5*100)</f>
        <v>0.69</v>
      </c>
      <c r="D10" s="7">
        <f>SUM(D5:D9)/(5*100)</f>
        <v>0.69</v>
      </c>
      <c r="E10" s="7">
        <f>SUM(E5:E9)/(5*100)</f>
        <v>0.49399999999999999</v>
      </c>
      <c r="F10" s="7">
        <f>SUM(F5:F9)/(5*100)</f>
        <v>0.63600000000000001</v>
      </c>
      <c r="G10" s="7">
        <f>SUM(G5:G9)/(5*100)</f>
        <v>0.76200000000000001</v>
      </c>
      <c r="H10" s="7">
        <f>SUM(H5:H9)/(2*100)</f>
        <v>0.76</v>
      </c>
      <c r="I10" s="6"/>
      <c r="J10" s="7">
        <f>SUM(J5:J9)/5</f>
        <v>0.65886666666666671</v>
      </c>
    </row>
    <row r="11" spans="1:10" customFormat="1" ht="15" x14ac:dyDescent="0.2"/>
    <row r="12" spans="1:10" customFormat="1" ht="28.15" customHeight="1" x14ac:dyDescent="0.2">
      <c r="A12" s="25" t="s">
        <v>32</v>
      </c>
      <c r="B12" s="26"/>
      <c r="C12" s="26"/>
      <c r="D12" s="26"/>
      <c r="E12" s="26"/>
      <c r="F12" s="26"/>
      <c r="G12" s="26"/>
      <c r="H12" s="26"/>
      <c r="I12" s="26"/>
      <c r="J12" s="27"/>
    </row>
    <row r="13" spans="1:10" customFormat="1" ht="15" x14ac:dyDescent="0.2"/>
    <row r="14" spans="1:10" customFormat="1" ht="15" x14ac:dyDescent="0.2"/>
    <row r="15" spans="1:10" ht="25.5" x14ac:dyDescent="0.2">
      <c r="A15" s="24" t="s">
        <v>21</v>
      </c>
      <c r="B15" s="24"/>
      <c r="C15" s="24"/>
      <c r="D15" s="24"/>
      <c r="E15" s="24"/>
      <c r="F15" s="24"/>
      <c r="G15" s="24"/>
      <c r="H15" s="24"/>
      <c r="I15" s="24"/>
      <c r="J15" s="24"/>
    </row>
    <row r="16" spans="1:10" s="9" customFormat="1" ht="63" x14ac:dyDescent="0.2">
      <c r="A16" s="8" t="s">
        <v>0</v>
      </c>
      <c r="B16" s="8" t="s">
        <v>1</v>
      </c>
      <c r="C16" s="8" t="s">
        <v>2</v>
      </c>
      <c r="D16" s="8" t="s">
        <v>16</v>
      </c>
      <c r="E16" s="8" t="s">
        <v>17</v>
      </c>
      <c r="F16" s="8" t="s">
        <v>7</v>
      </c>
      <c r="G16" s="8" t="s">
        <v>18</v>
      </c>
      <c r="H16" s="8" t="s">
        <v>8</v>
      </c>
      <c r="I16" s="8" t="s">
        <v>9</v>
      </c>
    </row>
    <row r="17" spans="1:10" ht="18" x14ac:dyDescent="0.2">
      <c r="A17" s="3">
        <v>1</v>
      </c>
      <c r="B17" s="3" t="s">
        <v>19</v>
      </c>
      <c r="C17" s="3">
        <v>65</v>
      </c>
      <c r="D17" s="3">
        <v>83</v>
      </c>
      <c r="E17" s="3">
        <v>72</v>
      </c>
      <c r="F17" s="3">
        <v>76</v>
      </c>
      <c r="G17" s="3">
        <v>71</v>
      </c>
      <c r="H17" s="3">
        <f>SUM(C17:G17)</f>
        <v>367</v>
      </c>
      <c r="I17" s="10">
        <f>H17/(5*100)</f>
        <v>0.73399999999999999</v>
      </c>
    </row>
    <row r="18" spans="1:10" ht="18" x14ac:dyDescent="0.2">
      <c r="A18" s="6"/>
      <c r="B18" s="6" t="s">
        <v>15</v>
      </c>
      <c r="C18" s="7">
        <f>SUM(C17)/(100)</f>
        <v>0.65</v>
      </c>
      <c r="D18" s="7">
        <f t="shared" ref="D18:G18" si="2">SUM(D17)/(100)</f>
        <v>0.83</v>
      </c>
      <c r="E18" s="7">
        <f t="shared" si="2"/>
        <v>0.72</v>
      </c>
      <c r="F18" s="7">
        <f t="shared" si="2"/>
        <v>0.76</v>
      </c>
      <c r="G18" s="7">
        <f t="shared" si="2"/>
        <v>0.71</v>
      </c>
      <c r="H18" s="6"/>
      <c r="I18" s="11">
        <v>0.73399999999999999</v>
      </c>
    </row>
    <row r="20" spans="1:10" ht="21" x14ac:dyDescent="0.2">
      <c r="A20" s="25" t="s">
        <v>33</v>
      </c>
      <c r="B20" s="26"/>
      <c r="C20" s="26"/>
      <c r="D20" s="26"/>
      <c r="E20" s="26"/>
      <c r="F20" s="26"/>
      <c r="G20" s="26"/>
      <c r="H20" s="26"/>
      <c r="I20" s="26"/>
      <c r="J20" s="27"/>
    </row>
  </sheetData>
  <mergeCells count="6">
    <mergeCell ref="A3:J3"/>
    <mergeCell ref="A15:J15"/>
    <mergeCell ref="A1:J1"/>
    <mergeCell ref="A12:J12"/>
    <mergeCell ref="A20:J20"/>
    <mergeCell ref="A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18" sqref="D18"/>
    </sheetView>
  </sheetViews>
  <sheetFormatPr defaultColWidth="9.140625" defaultRowHeight="18.75" x14ac:dyDescent="0.25"/>
  <cols>
    <col min="1" max="1" width="9.28515625" style="5" bestFit="1" customWidth="1"/>
    <col min="2" max="2" width="28.85546875" style="5" customWidth="1"/>
    <col min="3" max="3" width="13" style="5" customWidth="1"/>
    <col min="4" max="5" width="14.7109375" style="5" customWidth="1"/>
    <col min="6" max="6" width="13.42578125" style="5" customWidth="1"/>
    <col min="7" max="7" width="17.42578125" style="5" customWidth="1"/>
    <col min="8" max="10" width="13" style="5" customWidth="1"/>
    <col min="11" max="11" width="10.42578125" style="5" customWidth="1"/>
    <col min="12" max="12" width="11.42578125" style="5" customWidth="1"/>
    <col min="13" max="16384" width="9.140625" style="5"/>
  </cols>
  <sheetData>
    <row r="1" spans="1:12" ht="46.9" customHeight="1" x14ac:dyDescent="0.2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46.15" customHeight="1" x14ac:dyDescent="0.2">
      <c r="A2" s="28" t="s">
        <v>40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9" customFormat="1" ht="63" x14ac:dyDescent="0.2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16</v>
      </c>
      <c r="J3" s="8" t="s">
        <v>18</v>
      </c>
      <c r="K3" s="8" t="s">
        <v>8</v>
      </c>
      <c r="L3" s="8" t="s">
        <v>9</v>
      </c>
    </row>
    <row r="4" spans="1:12" ht="18" x14ac:dyDescent="0.2">
      <c r="A4" s="3">
        <v>1</v>
      </c>
      <c r="B4" s="3" t="s">
        <v>10</v>
      </c>
      <c r="C4" s="3">
        <v>59</v>
      </c>
      <c r="D4" s="3">
        <v>56</v>
      </c>
      <c r="E4" s="3">
        <v>44</v>
      </c>
      <c r="F4" s="3">
        <v>52</v>
      </c>
      <c r="G4" s="3">
        <v>61</v>
      </c>
      <c r="H4" s="6"/>
      <c r="I4" s="6"/>
      <c r="J4" s="6"/>
      <c r="K4" s="3">
        <f>SUM(C4:J4)</f>
        <v>272</v>
      </c>
      <c r="L4" s="10">
        <f>K4/(5*100)</f>
        <v>0.54400000000000004</v>
      </c>
    </row>
    <row r="5" spans="1:12" ht="18" x14ac:dyDescent="0.2">
      <c r="A5" s="3">
        <v>2</v>
      </c>
      <c r="B5" s="3" t="s">
        <v>11</v>
      </c>
      <c r="C5" s="3">
        <v>66</v>
      </c>
      <c r="D5" s="3">
        <v>68</v>
      </c>
      <c r="E5" s="3">
        <v>41</v>
      </c>
      <c r="F5" s="3">
        <v>58</v>
      </c>
      <c r="G5" s="3">
        <v>79</v>
      </c>
      <c r="H5" s="3">
        <v>73</v>
      </c>
      <c r="I5" s="6"/>
      <c r="J5" s="6"/>
      <c r="K5" s="3">
        <f t="shared" ref="K5:K9" si="0">SUM(C5:J5)</f>
        <v>385</v>
      </c>
      <c r="L5" s="10">
        <f>K5/(6*100)</f>
        <v>0.64166666666666672</v>
      </c>
    </row>
    <row r="6" spans="1:12" ht="18" x14ac:dyDescent="0.2">
      <c r="A6" s="3">
        <v>3</v>
      </c>
      <c r="B6" s="3" t="s">
        <v>12</v>
      </c>
      <c r="C6" s="3">
        <v>75</v>
      </c>
      <c r="D6" s="3">
        <v>78</v>
      </c>
      <c r="E6" s="3">
        <v>67</v>
      </c>
      <c r="F6" s="3">
        <v>77</v>
      </c>
      <c r="G6" s="3">
        <v>84</v>
      </c>
      <c r="H6" s="3">
        <v>79</v>
      </c>
      <c r="I6" s="6"/>
      <c r="J6" s="6"/>
      <c r="K6" s="3">
        <f t="shared" si="0"/>
        <v>460</v>
      </c>
      <c r="L6" s="10">
        <f>K6/(6*100)</f>
        <v>0.76666666666666672</v>
      </c>
    </row>
    <row r="7" spans="1:12" ht="18" x14ac:dyDescent="0.2">
      <c r="A7" s="3">
        <v>4</v>
      </c>
      <c r="B7" s="3" t="s">
        <v>13</v>
      </c>
      <c r="C7" s="3">
        <v>88</v>
      </c>
      <c r="D7" s="3">
        <v>79</v>
      </c>
      <c r="E7" s="3">
        <v>51</v>
      </c>
      <c r="F7" s="3">
        <v>68</v>
      </c>
      <c r="G7" s="3">
        <v>81</v>
      </c>
      <c r="H7" s="6"/>
      <c r="I7" s="6"/>
      <c r="J7" s="6"/>
      <c r="K7" s="3">
        <f t="shared" si="0"/>
        <v>367</v>
      </c>
      <c r="L7" s="10">
        <f t="shared" ref="L7:L9" si="1">K7/(5*100)</f>
        <v>0.73399999999999999</v>
      </c>
    </row>
    <row r="8" spans="1:12" ht="18" x14ac:dyDescent="0.2">
      <c r="A8" s="3">
        <v>5</v>
      </c>
      <c r="B8" s="3" t="s">
        <v>14</v>
      </c>
      <c r="C8" s="3">
        <v>57</v>
      </c>
      <c r="D8" s="3">
        <v>64</v>
      </c>
      <c r="E8" s="3">
        <v>44</v>
      </c>
      <c r="F8" s="3">
        <v>63</v>
      </c>
      <c r="G8" s="3">
        <v>76</v>
      </c>
      <c r="H8" s="6"/>
      <c r="I8" s="6"/>
      <c r="J8" s="6"/>
      <c r="K8" s="3">
        <f t="shared" si="0"/>
        <v>304</v>
      </c>
      <c r="L8" s="10">
        <f t="shared" si="1"/>
        <v>0.60799999999999998</v>
      </c>
    </row>
    <row r="9" spans="1:12" ht="18" x14ac:dyDescent="0.2">
      <c r="A9" s="3">
        <v>6</v>
      </c>
      <c r="B9" s="3" t="s">
        <v>19</v>
      </c>
      <c r="C9" s="3">
        <v>65</v>
      </c>
      <c r="D9" s="6"/>
      <c r="E9" s="6"/>
      <c r="F9" s="6"/>
      <c r="G9" s="3">
        <v>72</v>
      </c>
      <c r="H9" s="3">
        <v>76</v>
      </c>
      <c r="I9" s="3">
        <v>83</v>
      </c>
      <c r="J9" s="3">
        <v>71</v>
      </c>
      <c r="K9" s="3">
        <f t="shared" si="0"/>
        <v>367</v>
      </c>
      <c r="L9" s="10">
        <f t="shared" si="1"/>
        <v>0.73399999999999999</v>
      </c>
    </row>
    <row r="10" spans="1:12" ht="18" x14ac:dyDescent="0.2">
      <c r="A10" s="6"/>
      <c r="B10" s="6" t="s">
        <v>15</v>
      </c>
      <c r="C10" s="7">
        <f>SUM(C4:C9)/(6*100)</f>
        <v>0.68333333333333335</v>
      </c>
      <c r="D10" s="7">
        <f>SUM(D4:D8)/(5*100)</f>
        <v>0.69</v>
      </c>
      <c r="E10" s="7">
        <f>SUM(E4:E8)/(5*100)</f>
        <v>0.49399999999999999</v>
      </c>
      <c r="F10" s="7">
        <f>SUM(F4:F8)/(5*100)</f>
        <v>0.63600000000000001</v>
      </c>
      <c r="G10" s="7">
        <f>SUM(G4:G9)/(6*100)</f>
        <v>0.755</v>
      </c>
      <c r="H10" s="7">
        <f>SUM(H4:H9)/(3*100)</f>
        <v>0.76</v>
      </c>
      <c r="I10" s="7">
        <f>I9/100</f>
        <v>0.83</v>
      </c>
      <c r="J10" s="7">
        <f>J9/100</f>
        <v>0.71</v>
      </c>
      <c r="K10" s="6"/>
      <c r="L10" s="11">
        <f>SUM(L4:L9)/(6)</f>
        <v>0.67138888888888892</v>
      </c>
    </row>
    <row r="11" spans="1:12" customFormat="1" ht="15" x14ac:dyDescent="0.2"/>
    <row r="12" spans="1:12" customFormat="1" ht="28.15" customHeight="1" x14ac:dyDescent="0.2">
      <c r="A12" s="25" t="s">
        <v>41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1:12" customFormat="1" ht="15" x14ac:dyDescent="0.2"/>
  </sheetData>
  <mergeCells count="3">
    <mergeCell ref="A1:L1"/>
    <mergeCell ref="A2:L2"/>
    <mergeCell ref="A12:L12"/>
  </mergeCells>
  <pageMargins left="0.7" right="0.7" top="0.75" bottom="0.75" header="0.3" footer="0.3"/>
  <ignoredErrors>
    <ignoredError sqref="L5 D10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6" sqref="B16"/>
    </sheetView>
  </sheetViews>
  <sheetFormatPr defaultRowHeight="15" x14ac:dyDescent="0.25"/>
  <cols>
    <col min="1" max="1" width="38.5703125" customWidth="1"/>
    <col min="2" max="2" width="18.5703125" customWidth="1"/>
    <col min="3" max="3" width="19.140625" customWidth="1"/>
  </cols>
  <sheetData>
    <row r="1" spans="1:3" ht="34.9" customHeight="1" x14ac:dyDescent="0.2">
      <c r="A1" s="29" t="s">
        <v>39</v>
      </c>
      <c r="B1" s="29"/>
      <c r="C1" s="29"/>
    </row>
    <row r="2" spans="1:3" ht="24.6" customHeight="1" x14ac:dyDescent="0.2">
      <c r="A2" s="3" t="s">
        <v>42</v>
      </c>
      <c r="B2" s="3" t="s">
        <v>43</v>
      </c>
      <c r="C2" s="3" t="s">
        <v>44</v>
      </c>
    </row>
    <row r="3" spans="1:3" ht="18" x14ac:dyDescent="0.2">
      <c r="A3" s="2" t="s">
        <v>25</v>
      </c>
      <c r="B3" s="14">
        <v>80.33</v>
      </c>
      <c r="C3" s="2">
        <v>68.33</v>
      </c>
    </row>
    <row r="4" spans="1:3" ht="18" x14ac:dyDescent="0.2">
      <c r="A4" s="2" t="s">
        <v>45</v>
      </c>
      <c r="B4" s="16"/>
      <c r="C4" s="18">
        <v>69</v>
      </c>
    </row>
    <row r="5" spans="1:3" ht="18" x14ac:dyDescent="0.2">
      <c r="A5" s="2" t="s">
        <v>46</v>
      </c>
      <c r="B5" s="16"/>
      <c r="C5" s="18">
        <v>49.4</v>
      </c>
    </row>
    <row r="6" spans="1:3" ht="18" x14ac:dyDescent="0.2">
      <c r="A6" s="2" t="s">
        <v>47</v>
      </c>
      <c r="B6" s="16"/>
      <c r="C6" s="18">
        <v>63.6</v>
      </c>
    </row>
    <row r="7" spans="1:3" ht="18" x14ac:dyDescent="0.2">
      <c r="A7" s="2" t="s">
        <v>48</v>
      </c>
      <c r="B7" s="2">
        <v>87.67</v>
      </c>
      <c r="C7" s="18">
        <v>75.5</v>
      </c>
    </row>
    <row r="8" spans="1:3" ht="18" x14ac:dyDescent="0.2">
      <c r="A8" s="15" t="s">
        <v>49</v>
      </c>
      <c r="B8" s="17">
        <v>91</v>
      </c>
      <c r="C8" s="18">
        <v>76</v>
      </c>
    </row>
    <row r="9" spans="1:3" ht="18" x14ac:dyDescent="0.2">
      <c r="A9" s="15" t="s">
        <v>34</v>
      </c>
      <c r="B9" s="17">
        <v>73.67</v>
      </c>
      <c r="C9" s="18">
        <v>83</v>
      </c>
    </row>
    <row r="10" spans="1:3" ht="18" x14ac:dyDescent="0.2">
      <c r="A10" s="15" t="s">
        <v>50</v>
      </c>
      <c r="B10" s="17">
        <v>76.33</v>
      </c>
      <c r="C10" s="18">
        <v>71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2018-2019</vt:lpstr>
      <vt:lpstr>2019-2020</vt:lpstr>
      <vt:lpstr>ALL 2019-2020</vt:lpstr>
      <vt:lpstr>SUB-WISE QI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Julfikar chowdhury</dc:creator>
  <cp:lastModifiedBy>K Dilip Kumar</cp:lastModifiedBy>
  <dcterms:created xsi:type="dcterms:W3CDTF">2020-11-24T03:33:47Z</dcterms:created>
  <dcterms:modified xsi:type="dcterms:W3CDTF">2021-06-07T18:53:13Z</dcterms:modified>
</cp:coreProperties>
</file>