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fficial DATA\CMCL Vidya Bharati\Work 2021 - 2022\Webpage Design by Kolkata\Content\"/>
    </mc:Choice>
  </mc:AlternateContent>
  <bookViews>
    <workbookView xWindow="0" yWindow="0" windowWidth="20490" windowHeight="7650"/>
  </bookViews>
  <sheets>
    <sheet name="NON TEACH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M2" i="1"/>
  <c r="N2" i="1" s="1"/>
  <c r="V2" i="1"/>
  <c r="W2" i="1"/>
  <c r="X2" i="1"/>
  <c r="Y2" i="1"/>
  <c r="AA2" i="1"/>
  <c r="AF2" i="1" s="1"/>
  <c r="J3" i="1"/>
  <c r="M3" i="1"/>
  <c r="N3" i="1" s="1"/>
  <c r="V3" i="1"/>
  <c r="X3" i="1" s="1"/>
  <c r="W3" i="1"/>
  <c r="J4" i="1"/>
  <c r="M4" i="1"/>
  <c r="N4" i="1" s="1"/>
  <c r="V4" i="1"/>
  <c r="W4" i="1" s="1"/>
  <c r="X4" i="1"/>
  <c r="J5" i="1"/>
  <c r="M5" i="1"/>
  <c r="N5" i="1" s="1"/>
  <c r="V5" i="1"/>
  <c r="AA5" i="1" s="1"/>
  <c r="W5" i="1"/>
  <c r="X5" i="1"/>
  <c r="Y5" i="1"/>
  <c r="J6" i="1"/>
  <c r="M6" i="1"/>
  <c r="N6" i="1" s="1"/>
  <c r="V6" i="1"/>
  <c r="W6" i="1" s="1"/>
  <c r="J7" i="1"/>
  <c r="M7" i="1"/>
  <c r="N7" i="1" s="1"/>
  <c r="V7" i="1"/>
  <c r="W7" i="1"/>
  <c r="X7" i="1"/>
  <c r="Y7" i="1"/>
  <c r="AA7" i="1"/>
  <c r="AG7" i="1" s="1"/>
  <c r="AH7" i="1" s="1"/>
  <c r="AF7" i="1"/>
  <c r="J8" i="1"/>
  <c r="M8" i="1"/>
  <c r="N8" i="1" s="1"/>
  <c r="V8" i="1"/>
  <c r="Y8" i="1" s="1"/>
  <c r="W8" i="1"/>
  <c r="X8" i="1"/>
  <c r="J9" i="1"/>
  <c r="M9" i="1"/>
  <c r="N9" i="1" s="1"/>
  <c r="V9" i="1"/>
  <c r="W9" i="1" s="1"/>
  <c r="J10" i="1"/>
  <c r="M10" i="1"/>
  <c r="N10" i="1" s="1"/>
  <c r="V10" i="1"/>
  <c r="W10" i="1" s="1"/>
  <c r="X10" i="1"/>
  <c r="J11" i="1"/>
  <c r="M11" i="1"/>
  <c r="N11" i="1" s="1"/>
  <c r="V11" i="1"/>
  <c r="X11" i="1" s="1"/>
  <c r="J12" i="1"/>
  <c r="M12" i="1"/>
  <c r="N12" i="1" s="1"/>
  <c r="U12" i="1"/>
  <c r="V12" i="1" s="1"/>
  <c r="J13" i="1"/>
  <c r="M13" i="1"/>
  <c r="N13" i="1" s="1"/>
  <c r="V13" i="1"/>
  <c r="Y13" i="1" s="1"/>
  <c r="W13" i="1"/>
  <c r="X13" i="1"/>
  <c r="J14" i="1"/>
  <c r="M14" i="1"/>
  <c r="N14" i="1" s="1"/>
  <c r="V14" i="1"/>
  <c r="W14" i="1" s="1"/>
  <c r="J15" i="1"/>
  <c r="M15" i="1"/>
  <c r="N15" i="1" s="1"/>
  <c r="V15" i="1"/>
  <c r="W15" i="1" s="1"/>
  <c r="X15" i="1"/>
  <c r="J16" i="1"/>
  <c r="M16" i="1"/>
  <c r="N16" i="1" s="1"/>
  <c r="V16" i="1"/>
  <c r="X16" i="1" s="1"/>
  <c r="W16" i="1"/>
  <c r="J17" i="1"/>
  <c r="M17" i="1"/>
  <c r="N17" i="1" s="1"/>
  <c r="V17" i="1"/>
  <c r="W17" i="1" s="1"/>
  <c r="X17" i="1"/>
  <c r="J18" i="1"/>
  <c r="M18" i="1"/>
  <c r="N18" i="1"/>
  <c r="V18" i="1"/>
  <c r="W18" i="1"/>
  <c r="AA18" i="1" s="1"/>
  <c r="X18" i="1"/>
  <c r="Y18" i="1"/>
  <c r="J19" i="1"/>
  <c r="M19" i="1"/>
  <c r="N19" i="1" s="1"/>
  <c r="V19" i="1"/>
  <c r="W19" i="1" s="1"/>
  <c r="J20" i="1"/>
  <c r="M20" i="1"/>
  <c r="N20" i="1" s="1"/>
  <c r="V20" i="1"/>
  <c r="W20" i="1"/>
  <c r="X20" i="1"/>
  <c r="Y20" i="1"/>
  <c r="AA20" i="1"/>
  <c r="AG20" i="1" s="1"/>
  <c r="AH20" i="1" s="1"/>
  <c r="AF20" i="1"/>
  <c r="Y10" i="1" l="1"/>
  <c r="AA10" i="1"/>
  <c r="Y9" i="1"/>
  <c r="AA9" i="1"/>
  <c r="AF5" i="1"/>
  <c r="AG5" i="1"/>
  <c r="AH5" i="1" s="1"/>
  <c r="AA4" i="1"/>
  <c r="Y4" i="1"/>
  <c r="Y17" i="1"/>
  <c r="AA17" i="1"/>
  <c r="Y15" i="1"/>
  <c r="AA15" i="1" s="1"/>
  <c r="W12" i="1"/>
  <c r="Y12" i="1" s="1"/>
  <c r="X12" i="1"/>
  <c r="AF18" i="1"/>
  <c r="AG18" i="1"/>
  <c r="AH18" i="1" s="1"/>
  <c r="X14" i="1"/>
  <c r="X9" i="1"/>
  <c r="W11" i="1"/>
  <c r="X19" i="1"/>
  <c r="Y19" i="1" s="1"/>
  <c r="Y16" i="1"/>
  <c r="AA16" i="1" s="1"/>
  <c r="AA13" i="1"/>
  <c r="AA8" i="1"/>
  <c r="X6" i="1"/>
  <c r="Y6" i="1" s="1"/>
  <c r="Y3" i="1"/>
  <c r="AA3" i="1" s="1"/>
  <c r="AG2" i="1"/>
  <c r="AH2" i="1" s="1"/>
  <c r="AA14" i="1" l="1"/>
  <c r="AF3" i="1"/>
  <c r="AG3" i="1"/>
  <c r="AH3" i="1" s="1"/>
  <c r="AF16" i="1"/>
  <c r="AG16" i="1"/>
  <c r="AH16" i="1" s="1"/>
  <c r="AF15" i="1"/>
  <c r="AG15" i="1"/>
  <c r="AH15" i="1" s="1"/>
  <c r="AA11" i="1"/>
  <c r="AA12" i="1"/>
  <c r="AA19" i="1"/>
  <c r="AA6" i="1"/>
  <c r="AF9" i="1"/>
  <c r="AG9" i="1"/>
  <c r="AH9" i="1" s="1"/>
  <c r="AF8" i="1"/>
  <c r="AG8" i="1"/>
  <c r="AH8" i="1" s="1"/>
  <c r="AF17" i="1"/>
  <c r="AG17" i="1"/>
  <c r="AH17" i="1" s="1"/>
  <c r="Y14" i="1"/>
  <c r="AG4" i="1"/>
  <c r="AH4" i="1" s="1"/>
  <c r="AF4" i="1"/>
  <c r="Y11" i="1"/>
  <c r="AF10" i="1"/>
  <c r="AG10" i="1"/>
  <c r="AH10" i="1" s="1"/>
  <c r="AF13" i="1"/>
  <c r="AG13" i="1"/>
  <c r="AH13" i="1" s="1"/>
  <c r="AF14" i="1" l="1"/>
  <c r="AG14" i="1"/>
  <c r="AH14" i="1" s="1"/>
  <c r="AF11" i="1"/>
  <c r="AG11" i="1"/>
  <c r="AH11" i="1" s="1"/>
  <c r="AG12" i="1"/>
  <c r="AH12" i="1" s="1"/>
  <c r="AF12" i="1"/>
  <c r="AG6" i="1"/>
  <c r="AH6" i="1" s="1"/>
  <c r="AF6" i="1"/>
  <c r="AF19" i="1"/>
  <c r="AG19" i="1"/>
  <c r="AH19" i="1" s="1"/>
</calcChain>
</file>

<file path=xl/sharedStrings.xml><?xml version="1.0" encoding="utf-8"?>
<sst xmlns="http://schemas.openxmlformats.org/spreadsheetml/2006/main" count="232" uniqueCount="140">
  <si>
    <t>MACKFIELD GYMPAD</t>
  </si>
  <si>
    <t>HALBERT WAR</t>
  </si>
  <si>
    <t>LUMSHNONG</t>
  </si>
  <si>
    <t>FEMALE</t>
  </si>
  <si>
    <t>LOCAL</t>
  </si>
  <si>
    <t>9 TH</t>
  </si>
  <si>
    <t>OG-E</t>
  </si>
  <si>
    <t>GENERAL EMPLOYEE</t>
  </si>
  <si>
    <t>SCHOOL</t>
  </si>
  <si>
    <t>Nurun Gympad</t>
  </si>
  <si>
    <t>VBS062</t>
  </si>
  <si>
    <t>MORIS GYMPAD</t>
  </si>
  <si>
    <t>Kynmaw Pdang</t>
  </si>
  <si>
    <t>VBS064</t>
  </si>
  <si>
    <t>REMEDIAL PDANG</t>
  </si>
  <si>
    <t>HAMWOT LAMARE</t>
  </si>
  <si>
    <t>10 TH</t>
  </si>
  <si>
    <t>Melinda Pdang</t>
  </si>
  <si>
    <t>VBS063</t>
  </si>
  <si>
    <t>JUBILEE RYMBAI</t>
  </si>
  <si>
    <t>KALE LAMARE</t>
  </si>
  <si>
    <t>3RD</t>
  </si>
  <si>
    <t>Sunita Rymbai</t>
  </si>
  <si>
    <t>VBS065</t>
  </si>
  <si>
    <t>STAMINA PATWAD</t>
  </si>
  <si>
    <t>SHRI HMLET TONGPER</t>
  </si>
  <si>
    <t>5 TH</t>
  </si>
  <si>
    <t>Jarlis Patwad</t>
  </si>
  <si>
    <t>VBS066</t>
  </si>
  <si>
    <t>MELO DKHAR</t>
  </si>
  <si>
    <t>Jesmika Liam</t>
  </si>
  <si>
    <t>VBS067</t>
  </si>
  <si>
    <t>SEDRIK RUPAI</t>
  </si>
  <si>
    <t>Ini Pynkhlong</t>
  </si>
  <si>
    <t>VBS061</t>
  </si>
  <si>
    <t>FULMAYA SUNAR</t>
  </si>
  <si>
    <t>BHOG SUNAR</t>
  </si>
  <si>
    <t>BYRNHUT  PIN - 793101</t>
  </si>
  <si>
    <t>MALE</t>
  </si>
  <si>
    <t>NON LOCAL</t>
  </si>
  <si>
    <t>6TH</t>
  </si>
  <si>
    <t>DRIVER</t>
  </si>
  <si>
    <t>SUMAN KUMAR SUNAR</t>
  </si>
  <si>
    <t>VBS114</t>
  </si>
  <si>
    <t>LAHDAKA SYRTI</t>
  </si>
  <si>
    <t>NITISI RYNGKHLEM</t>
  </si>
  <si>
    <t>7 TH</t>
  </si>
  <si>
    <t>HELPING STAFF</t>
  </si>
  <si>
    <t>JNGAILANG SYRTI</t>
  </si>
  <si>
    <t>VBS060</t>
  </si>
  <si>
    <t>MONGOLA SINHA</t>
  </si>
  <si>
    <t>LATE BIBHISON SINGHA</t>
  </si>
  <si>
    <t xml:space="preserve">SINAPUR HAILAKANDI 788160 </t>
  </si>
  <si>
    <t>PEON</t>
  </si>
  <si>
    <t>SURJA KUMAR SINGHA</t>
  </si>
  <si>
    <t>VBS090</t>
  </si>
  <si>
    <t>CLEANER</t>
  </si>
  <si>
    <t>MEENA BAGLARI</t>
  </si>
  <si>
    <t>VBS079</t>
  </si>
  <si>
    <t>HAFIZUL ALI</t>
  </si>
  <si>
    <t>HAFIJ UDDIN</t>
  </si>
  <si>
    <t>PANAKUSHI GOGRAPAR</t>
  </si>
  <si>
    <t>NIL</t>
  </si>
  <si>
    <t>HASNA BEGUM</t>
  </si>
  <si>
    <t>VBS082</t>
  </si>
  <si>
    <t>JAINTIA DHAR</t>
  </si>
  <si>
    <t>LATE PHAINING SUTNGA</t>
  </si>
  <si>
    <t>8 TH</t>
  </si>
  <si>
    <t>PHEDRICK NAILANG</t>
  </si>
  <si>
    <t>VBS030</t>
  </si>
  <si>
    <t>BINESH MULIEH</t>
  </si>
  <si>
    <t>LADIS DKHAR</t>
  </si>
  <si>
    <t>VBS029</t>
  </si>
  <si>
    <t>FIRSTLY RYMBAI</t>
  </si>
  <si>
    <t>SUK BAHADUR RANA</t>
  </si>
  <si>
    <t>LAXMI RANA</t>
  </si>
  <si>
    <t>VBS028</t>
  </si>
  <si>
    <t>RANJIT KALITA</t>
  </si>
  <si>
    <t>SURENDRA SUKLABAYDHYA</t>
  </si>
  <si>
    <t xml:space="preserve">PRANOTI KALITA </t>
  </si>
  <si>
    <t>VBS027</t>
  </si>
  <si>
    <t>SNIAWLANGKI SYNREM</t>
  </si>
  <si>
    <t>WANRI KYNDIAH</t>
  </si>
  <si>
    <t>JOWAI</t>
  </si>
  <si>
    <t>MLISc,NET</t>
  </si>
  <si>
    <t>SG1</t>
  </si>
  <si>
    <t>LIBRARIAN</t>
  </si>
  <si>
    <t>DAMANBHA SYNREM</t>
  </si>
  <si>
    <t>VBS086</t>
  </si>
  <si>
    <t>KRISHNA RANI GHOSE</t>
  </si>
  <si>
    <t>Late SAMIRAN GHOSE</t>
  </si>
  <si>
    <t>Tarapur Silchar-788008</t>
  </si>
  <si>
    <t>B. COM</t>
  </si>
  <si>
    <t>OS</t>
  </si>
  <si>
    <t>KRISHNANDU GHOSE</t>
  </si>
  <si>
    <t>VBS094</t>
  </si>
  <si>
    <t>SANGITA NANDI</t>
  </si>
  <si>
    <t>MRIDUL NANDI</t>
  </si>
  <si>
    <t>BOGAPANI COLONY DIGBOI -786171</t>
  </si>
  <si>
    <t>BA</t>
  </si>
  <si>
    <t>SG2</t>
  </si>
  <si>
    <t>STORE INCHARGE</t>
  </si>
  <si>
    <t>KANCHAN NANDI</t>
  </si>
  <si>
    <t>VBS049</t>
  </si>
  <si>
    <t>Remarks</t>
  </si>
  <si>
    <t>UAN Number</t>
  </si>
  <si>
    <t>PF Number</t>
  </si>
  <si>
    <t>Annual CTC</t>
  </si>
  <si>
    <t>Monthly CTC</t>
  </si>
  <si>
    <t>NET PAY</t>
  </si>
  <si>
    <t>LADIES CLUB</t>
  </si>
  <si>
    <t>BENEVOLENT FUND</t>
  </si>
  <si>
    <t>STAR CLUB</t>
  </si>
  <si>
    <t>Employees' PF</t>
  </si>
  <si>
    <t>GROSS PAY</t>
  </si>
  <si>
    <t>Employers' PF</t>
  </si>
  <si>
    <t>OTHER ALLOWENCES</t>
  </si>
  <si>
    <t>HRA</t>
  </si>
  <si>
    <t>DA</t>
  </si>
  <si>
    <t>BASIC</t>
  </si>
  <si>
    <t>Salary as on Date</t>
  </si>
  <si>
    <t>Name of Nominee</t>
  </si>
  <si>
    <t>Father's Name</t>
  </si>
  <si>
    <t>Permanent Address</t>
  </si>
  <si>
    <t>Mobile Number</t>
  </si>
  <si>
    <t>Sex</t>
  </si>
  <si>
    <t>Local or Non  Local</t>
  </si>
  <si>
    <t>Total Exp</t>
  </si>
  <si>
    <t>CMCL Exp</t>
  </si>
  <si>
    <t>Previous Exp</t>
  </si>
  <si>
    <t>Qualification</t>
  </si>
  <si>
    <t>Age as on date</t>
  </si>
  <si>
    <t>Dt. Of Birth</t>
  </si>
  <si>
    <t>Date of joining</t>
  </si>
  <si>
    <t>Grade</t>
  </si>
  <si>
    <t>Designation</t>
  </si>
  <si>
    <t>Department</t>
  </si>
  <si>
    <t>Name</t>
  </si>
  <si>
    <t>Emp Code</t>
  </si>
  <si>
    <t>SL.NO.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</si>
</sst>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4"/>
      <color theme="1"/>
      <name val="Times New Roman"/>
      <family val="1"/>
    </font>
    <font>
      <b/>
      <sz val="16"/>
      <name val="Calibri"/>
      <family val="2"/>
      <scheme val="minor"/>
    </font>
    <font>
      <sz val="11"/>
      <color theme="1"/>
      <name val="Times New Roman"/>
      <family val="1"/>
    </font>
    <font>
      <sz val="16"/>
      <name val="Calibri"/>
      <family val="2"/>
      <scheme val="minor"/>
    </font>
    <font>
      <sz val="16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  <font>
      <sz val="16"/>
      <name val="Times New Roman"/>
      <family val="1"/>
    </font>
    <font>
      <sz val="16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sz val="16"/>
      <color indexed="8"/>
      <name val="Arial"/>
      <family val="2"/>
    </font>
    <font>
      <sz val="11"/>
      <name val="Times New Roman"/>
      <family val="1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0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3">
    <xf numFmtId="0" fontId="0" fillId="0" borderId="0" xfId="0"/>
    <xf numFmtId="0" fontId="0" fillId="0" borderId="1" xfId="0" applyBorder="1"/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9" fillId="0" borderId="1" xfId="0" applyFont="1" applyFill="1" applyBorder="1"/>
    <xf numFmtId="0" fontId="10" fillId="0" borderId="1" xfId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0" fillId="0" borderId="1" xfId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" fontId="13" fillId="0" borderId="1" xfId="1" applyNumberFormat="1" applyFont="1" applyFill="1" applyBorder="1" applyAlignment="1">
      <alignment horizontal="center" vertical="center"/>
    </xf>
    <xf numFmtId="0" fontId="14" fillId="0" borderId="1" xfId="1" applyFont="1" applyFill="1" applyBorder="1" applyAlignment="1">
      <alignment horizontal="left" vertical="center"/>
    </xf>
    <xf numFmtId="164" fontId="15" fillId="0" borderId="1" xfId="0" applyNumberFormat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left" vertical="center"/>
    </xf>
    <xf numFmtId="164" fontId="9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/>
    <xf numFmtId="0" fontId="18" fillId="2" borderId="1" xfId="0" applyFont="1" applyFill="1" applyBorder="1" applyAlignment="1">
      <alignment horizontal="center" vertical="center"/>
    </xf>
    <xf numFmtId="0" fontId="9" fillId="0" borderId="1" xfId="1" applyFont="1" applyFill="1" applyBorder="1"/>
    <xf numFmtId="164" fontId="19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7" borderId="3" xfId="0" applyFont="1" applyFill="1" applyBorder="1" applyAlignment="1">
      <alignment horizontal="center" vertical="center" wrapText="1"/>
    </xf>
    <xf numFmtId="0" fontId="20" fillId="8" borderId="3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28"/>
  <sheetViews>
    <sheetView tabSelected="1" workbookViewId="0">
      <pane ySplit="1" topLeftCell="A2" activePane="bottomLeft" state="frozen"/>
      <selection pane="bottomLeft" activeCell="B2" sqref="B2:B20"/>
    </sheetView>
  </sheetViews>
  <sheetFormatPr defaultRowHeight="15" x14ac:dyDescent="0.25"/>
  <cols>
    <col min="2" max="2" width="6.85546875" bestFit="1" customWidth="1"/>
    <col min="3" max="3" width="12.42578125" bestFit="1" customWidth="1"/>
    <col min="4" max="4" width="36.85546875" bestFit="1" customWidth="1"/>
    <col min="5" max="5" width="11" customWidth="1"/>
    <col min="6" max="6" width="23.5703125" customWidth="1"/>
    <col min="7" max="7" width="7.7109375" customWidth="1"/>
    <col min="8" max="9" width="16.85546875" customWidth="1"/>
    <col min="10" max="10" width="12.5703125" customWidth="1"/>
    <col min="11" max="11" width="10.42578125" customWidth="1"/>
    <col min="12" max="12" width="9.140625" customWidth="1"/>
    <col min="13" max="13" width="10.140625" bestFit="1" customWidth="1"/>
    <col min="14" max="14" width="9.140625" customWidth="1"/>
    <col min="15" max="15" width="11.28515625" bestFit="1" customWidth="1"/>
    <col min="16" max="16" width="9.140625" customWidth="1"/>
    <col min="17" max="17" width="11" customWidth="1"/>
    <col min="18" max="18" width="27.42578125" customWidth="1"/>
    <col min="19" max="19" width="21.5703125" bestFit="1" customWidth="1"/>
    <col min="20" max="20" width="21.7109375" customWidth="1"/>
    <col min="21" max="24" width="9.140625" hidden="1" customWidth="1"/>
    <col min="25" max="25" width="13.7109375" hidden="1" customWidth="1"/>
    <col min="26" max="28" width="9.140625" hidden="1" customWidth="1"/>
    <col min="29" max="29" width="5.85546875" hidden="1" customWidth="1"/>
    <col min="30" max="30" width="9.5703125" hidden="1" customWidth="1"/>
    <col min="31" max="34" width="9.140625" hidden="1" customWidth="1"/>
    <col min="35" max="35" width="0" hidden="1" customWidth="1"/>
    <col min="36" max="36" width="19" hidden="1" customWidth="1"/>
    <col min="37" max="37" width="0" hidden="1" customWidth="1"/>
  </cols>
  <sheetData>
    <row r="1" spans="2:37" ht="30" customHeight="1" x14ac:dyDescent="0.25">
      <c r="B1" s="42" t="s">
        <v>139</v>
      </c>
      <c r="C1" s="36" t="s">
        <v>138</v>
      </c>
      <c r="D1" s="36" t="s">
        <v>137</v>
      </c>
      <c r="E1" s="36" t="s">
        <v>136</v>
      </c>
      <c r="F1" s="36" t="s">
        <v>135</v>
      </c>
      <c r="G1" s="36" t="s">
        <v>134</v>
      </c>
      <c r="H1" s="36" t="s">
        <v>133</v>
      </c>
      <c r="I1" s="36" t="s">
        <v>132</v>
      </c>
      <c r="J1" s="36" t="s">
        <v>131</v>
      </c>
      <c r="K1" s="36" t="s">
        <v>130</v>
      </c>
      <c r="L1" s="36" t="s">
        <v>129</v>
      </c>
      <c r="M1" s="36" t="s">
        <v>128</v>
      </c>
      <c r="N1" s="36" t="s">
        <v>127</v>
      </c>
      <c r="O1" s="36" t="s">
        <v>126</v>
      </c>
      <c r="P1" s="36" t="s">
        <v>125</v>
      </c>
      <c r="Q1" s="36" t="s">
        <v>124</v>
      </c>
      <c r="R1" s="36" t="s">
        <v>123</v>
      </c>
      <c r="S1" s="36" t="s">
        <v>122</v>
      </c>
      <c r="T1" s="36" t="s">
        <v>121</v>
      </c>
      <c r="U1" s="41" t="s">
        <v>120</v>
      </c>
      <c r="V1" s="40" t="s">
        <v>119</v>
      </c>
      <c r="W1" s="36" t="s">
        <v>118</v>
      </c>
      <c r="X1" s="36" t="s">
        <v>117</v>
      </c>
      <c r="Y1" s="36" t="s">
        <v>116</v>
      </c>
      <c r="Z1" s="36" t="s">
        <v>115</v>
      </c>
      <c r="AA1" s="39" t="s">
        <v>114</v>
      </c>
      <c r="AB1" s="36" t="s">
        <v>113</v>
      </c>
      <c r="AC1" s="36" t="s">
        <v>112</v>
      </c>
      <c r="AD1" s="36" t="s">
        <v>111</v>
      </c>
      <c r="AE1" s="36" t="s">
        <v>110</v>
      </c>
      <c r="AF1" s="38" t="s">
        <v>109</v>
      </c>
      <c r="AG1" s="37" t="s">
        <v>108</v>
      </c>
      <c r="AH1" s="37" t="s">
        <v>107</v>
      </c>
      <c r="AI1" s="36" t="s">
        <v>106</v>
      </c>
      <c r="AJ1" s="36" t="s">
        <v>105</v>
      </c>
      <c r="AK1" s="36" t="s">
        <v>104</v>
      </c>
    </row>
    <row r="2" spans="2:37" ht="30" customHeight="1" x14ac:dyDescent="0.25">
      <c r="B2" s="19">
        <v>1</v>
      </c>
      <c r="C2" s="22" t="s">
        <v>103</v>
      </c>
      <c r="D2" s="22" t="s">
        <v>102</v>
      </c>
      <c r="E2" s="17" t="s">
        <v>8</v>
      </c>
      <c r="F2" s="16" t="s">
        <v>101</v>
      </c>
      <c r="G2" s="15" t="s">
        <v>100</v>
      </c>
      <c r="H2" s="30">
        <v>42531</v>
      </c>
      <c r="I2" s="13">
        <v>27654</v>
      </c>
      <c r="J2" s="12">
        <f ca="1">DATEDIF(I2,TODAY(),"Y")</f>
        <v>45</v>
      </c>
      <c r="K2" s="4" t="s">
        <v>99</v>
      </c>
      <c r="L2" s="4">
        <v>10</v>
      </c>
      <c r="M2" s="12">
        <f ca="1">DATEDIF(H2,TODAY(),"Y")</f>
        <v>5</v>
      </c>
      <c r="N2" s="4">
        <f ca="1">L2+M2</f>
        <v>15</v>
      </c>
      <c r="O2" s="11" t="s">
        <v>39</v>
      </c>
      <c r="P2" s="4" t="s">
        <v>38</v>
      </c>
      <c r="Q2" s="4">
        <v>8787888483</v>
      </c>
      <c r="R2" s="35" t="s">
        <v>98</v>
      </c>
      <c r="S2" s="10" t="s">
        <v>97</v>
      </c>
      <c r="T2" s="1" t="s">
        <v>96</v>
      </c>
      <c r="U2" s="26">
        <v>21413</v>
      </c>
      <c r="V2" s="7">
        <f>ROUND(U2*40%,0.5)</f>
        <v>8565</v>
      </c>
      <c r="W2" s="7">
        <f>ROUND(V2*30%,0.5)</f>
        <v>2570</v>
      </c>
      <c r="X2" s="7">
        <f>ROUND(V2*30%,0.5)</f>
        <v>2570</v>
      </c>
      <c r="Y2" s="6">
        <f>U2-V2-W2-X2</f>
        <v>7708</v>
      </c>
      <c r="Z2" s="8">
        <v>0</v>
      </c>
      <c r="AA2" s="6">
        <f>V2+W2+X2+Y2+Z2</f>
        <v>21413</v>
      </c>
      <c r="AB2" s="7">
        <v>1751</v>
      </c>
      <c r="AC2" s="7">
        <v>200</v>
      </c>
      <c r="AD2" s="7">
        <v>50</v>
      </c>
      <c r="AE2" s="7">
        <v>0</v>
      </c>
      <c r="AF2" s="6">
        <f>AA2-AB2-AD2-AC2</f>
        <v>19412</v>
      </c>
      <c r="AG2" s="5">
        <f>AA2+AB2</f>
        <v>23164</v>
      </c>
      <c r="AH2" s="4">
        <f>AG2*12</f>
        <v>277968</v>
      </c>
      <c r="AI2" s="3">
        <v>47</v>
      </c>
      <c r="AJ2" s="2">
        <v>100771484452</v>
      </c>
      <c r="AK2" s="1"/>
    </row>
    <row r="3" spans="2:37" ht="30" customHeight="1" x14ac:dyDescent="0.25">
      <c r="B3" s="22">
        <v>2</v>
      </c>
      <c r="C3" s="22" t="s">
        <v>95</v>
      </c>
      <c r="D3" s="22" t="s">
        <v>94</v>
      </c>
      <c r="E3" s="17" t="s">
        <v>8</v>
      </c>
      <c r="F3" s="22" t="s">
        <v>93</v>
      </c>
      <c r="G3" s="34" t="s">
        <v>85</v>
      </c>
      <c r="H3" s="14">
        <v>43556</v>
      </c>
      <c r="I3" s="23">
        <v>31903</v>
      </c>
      <c r="J3" s="12">
        <f ca="1">DATEDIF(I3,TODAY(),"Y")</f>
        <v>34</v>
      </c>
      <c r="K3" s="4" t="s">
        <v>92</v>
      </c>
      <c r="L3" s="4">
        <v>8</v>
      </c>
      <c r="M3" s="12">
        <f ca="1">DATEDIF(H3,TODAY(),"Y")</f>
        <v>2</v>
      </c>
      <c r="N3" s="4">
        <f ca="1">L3+M3</f>
        <v>10</v>
      </c>
      <c r="O3" s="11" t="s">
        <v>39</v>
      </c>
      <c r="P3" s="4" t="s">
        <v>38</v>
      </c>
      <c r="Q3" s="4">
        <v>9085243848</v>
      </c>
      <c r="R3" s="11" t="s">
        <v>91</v>
      </c>
      <c r="S3" s="1" t="s">
        <v>90</v>
      </c>
      <c r="T3" s="1" t="s">
        <v>89</v>
      </c>
      <c r="U3" s="26">
        <v>20552</v>
      </c>
      <c r="V3" s="7">
        <f>ROUND(U3*40%,0.5)</f>
        <v>8221</v>
      </c>
      <c r="W3" s="7">
        <f>ROUND(V3*30%,0.5)</f>
        <v>2466</v>
      </c>
      <c r="X3" s="7">
        <f>ROUND(V3*30%,0.5)</f>
        <v>2466</v>
      </c>
      <c r="Y3" s="6">
        <f>U3-V3-W3-X3</f>
        <v>7399</v>
      </c>
      <c r="Z3" s="8">
        <v>0</v>
      </c>
      <c r="AA3" s="6">
        <f>V3+W3+X3+Y3+Z3</f>
        <v>20552</v>
      </c>
      <c r="AB3" s="7">
        <v>1800</v>
      </c>
      <c r="AC3" s="7">
        <v>200</v>
      </c>
      <c r="AD3" s="7">
        <v>50</v>
      </c>
      <c r="AE3" s="7">
        <v>0</v>
      </c>
      <c r="AF3" s="6">
        <f>AA3-AB3-AD3-AC3</f>
        <v>18502</v>
      </c>
      <c r="AG3" s="5">
        <f>AA3+AB3</f>
        <v>22352</v>
      </c>
      <c r="AH3" s="4">
        <f>AG3*12</f>
        <v>268224</v>
      </c>
      <c r="AI3" s="3">
        <v>10093</v>
      </c>
      <c r="AJ3" s="2">
        <v>101444193391</v>
      </c>
      <c r="AK3" s="1"/>
    </row>
    <row r="4" spans="2:37" ht="30" customHeight="1" x14ac:dyDescent="0.3">
      <c r="B4" s="19">
        <v>3</v>
      </c>
      <c r="C4" s="33" t="s">
        <v>88</v>
      </c>
      <c r="D4" s="22" t="s">
        <v>87</v>
      </c>
      <c r="E4" s="17" t="s">
        <v>8</v>
      </c>
      <c r="F4" s="16" t="s">
        <v>86</v>
      </c>
      <c r="G4" s="15" t="s">
        <v>85</v>
      </c>
      <c r="H4" s="30">
        <v>43291</v>
      </c>
      <c r="I4" s="24">
        <v>34556</v>
      </c>
      <c r="J4" s="12">
        <f ca="1">DATEDIF(I4,TODAY(),"Y")</f>
        <v>26</v>
      </c>
      <c r="K4" s="4" t="s">
        <v>84</v>
      </c>
      <c r="L4" s="4">
        <v>0</v>
      </c>
      <c r="M4" s="12">
        <f ca="1">DATEDIF(H4,TODAY(),"Y")</f>
        <v>2</v>
      </c>
      <c r="N4" s="4">
        <f ca="1">L4+M4</f>
        <v>2</v>
      </c>
      <c r="O4" s="11" t="s">
        <v>4</v>
      </c>
      <c r="P4" s="4" t="s">
        <v>38</v>
      </c>
      <c r="Q4" s="4">
        <v>8014040641</v>
      </c>
      <c r="R4" s="11" t="s">
        <v>83</v>
      </c>
      <c r="S4" s="10" t="s">
        <v>82</v>
      </c>
      <c r="T4" s="1" t="s">
        <v>81</v>
      </c>
      <c r="U4" s="26">
        <v>16574</v>
      </c>
      <c r="V4" s="7">
        <f>ROUND(U4*40%,0.5)</f>
        <v>6630</v>
      </c>
      <c r="W4" s="7">
        <f>ROUND(V4*30%,0.5)</f>
        <v>1989</v>
      </c>
      <c r="X4" s="7">
        <f>ROUND(V4*30%,0.5)</f>
        <v>1989</v>
      </c>
      <c r="Y4" s="6">
        <f>U4-V4-W4-X4</f>
        <v>5966</v>
      </c>
      <c r="Z4" s="8">
        <v>0</v>
      </c>
      <c r="AA4" s="6">
        <f>V4+W4+X4+Y4+Z4</f>
        <v>16574</v>
      </c>
      <c r="AB4" s="7">
        <v>1750</v>
      </c>
      <c r="AC4" s="7">
        <v>0</v>
      </c>
      <c r="AD4" s="7">
        <v>50</v>
      </c>
      <c r="AE4" s="7">
        <v>0</v>
      </c>
      <c r="AF4" s="6">
        <f>AA4-AB4-AD4-AC4</f>
        <v>14774</v>
      </c>
      <c r="AG4" s="5">
        <f>AA4+AB4</f>
        <v>18324</v>
      </c>
      <c r="AH4" s="4">
        <f>AG4*12</f>
        <v>219888</v>
      </c>
      <c r="AI4" s="3">
        <v>10083</v>
      </c>
      <c r="AJ4" s="2">
        <v>101331167144</v>
      </c>
      <c r="AK4" s="1"/>
    </row>
    <row r="5" spans="2:37" ht="30" customHeight="1" x14ac:dyDescent="0.25">
      <c r="B5" s="19">
        <v>4</v>
      </c>
      <c r="C5" s="22" t="s">
        <v>80</v>
      </c>
      <c r="D5" s="19" t="s">
        <v>79</v>
      </c>
      <c r="E5" s="17" t="s">
        <v>8</v>
      </c>
      <c r="F5" s="16" t="s">
        <v>47</v>
      </c>
      <c r="G5" s="15" t="s">
        <v>6</v>
      </c>
      <c r="H5" s="30">
        <v>38869</v>
      </c>
      <c r="I5" s="23">
        <v>27951</v>
      </c>
      <c r="J5" s="12">
        <f ca="1">DATEDIF(I5,TODAY(),"Y")</f>
        <v>44</v>
      </c>
      <c r="K5" s="4" t="s">
        <v>26</v>
      </c>
      <c r="L5" s="4">
        <v>0</v>
      </c>
      <c r="M5" s="12">
        <f ca="1">DATEDIF(H5,TODAY(),"Y")</f>
        <v>15</v>
      </c>
      <c r="N5" s="4">
        <f ca="1">L5+M5</f>
        <v>15</v>
      </c>
      <c r="O5" s="11" t="s">
        <v>39</v>
      </c>
      <c r="P5" s="4" t="s">
        <v>3</v>
      </c>
      <c r="Q5" s="32">
        <v>8413864953</v>
      </c>
      <c r="R5" s="11"/>
      <c r="S5" s="31" t="s">
        <v>78</v>
      </c>
      <c r="T5" s="1" t="s">
        <v>77</v>
      </c>
      <c r="U5" s="26">
        <v>9208</v>
      </c>
      <c r="V5" s="7">
        <f>ROUND(U5*40%,0.5)</f>
        <v>3683</v>
      </c>
      <c r="W5" s="7">
        <f>ROUND(V5*30%,0.5)</f>
        <v>1105</v>
      </c>
      <c r="X5" s="7">
        <f>ROUND(V5*30%,0.5)</f>
        <v>1105</v>
      </c>
      <c r="Y5" s="6">
        <f>U5-V5-W5-X5</f>
        <v>3315</v>
      </c>
      <c r="Z5" s="8">
        <v>0</v>
      </c>
      <c r="AA5" s="6">
        <f>V5+W5+X5+Y5+Z5</f>
        <v>9208</v>
      </c>
      <c r="AB5" s="7">
        <v>972</v>
      </c>
      <c r="AC5" s="7">
        <v>0</v>
      </c>
      <c r="AD5" s="7">
        <v>25</v>
      </c>
      <c r="AE5" s="7">
        <v>0</v>
      </c>
      <c r="AF5" s="6">
        <f>AA5-AB5-AD5-AC5</f>
        <v>8211</v>
      </c>
      <c r="AG5" s="5">
        <f>AA5+AB5</f>
        <v>10180</v>
      </c>
      <c r="AH5" s="4">
        <f>AG5*12</f>
        <v>122160</v>
      </c>
      <c r="AI5" s="3">
        <v>20</v>
      </c>
      <c r="AJ5" s="2">
        <v>100277295103</v>
      </c>
      <c r="AK5" s="1"/>
    </row>
    <row r="6" spans="2:37" ht="30" customHeight="1" x14ac:dyDescent="0.25">
      <c r="B6" s="22">
        <v>5</v>
      </c>
      <c r="C6" s="22" t="s">
        <v>76</v>
      </c>
      <c r="D6" s="22" t="s">
        <v>75</v>
      </c>
      <c r="E6" s="17" t="s">
        <v>8</v>
      </c>
      <c r="F6" s="16" t="s">
        <v>47</v>
      </c>
      <c r="G6" s="15" t="s">
        <v>6</v>
      </c>
      <c r="H6" s="30">
        <v>41092</v>
      </c>
      <c r="I6" s="24">
        <v>28516</v>
      </c>
      <c r="J6" s="12">
        <f ca="1">DATEDIF(I6,TODAY(),"Y")</f>
        <v>43</v>
      </c>
      <c r="K6" s="4" t="s">
        <v>46</v>
      </c>
      <c r="L6" s="4">
        <v>4</v>
      </c>
      <c r="M6" s="12">
        <f ca="1">DATEDIF(H6,TODAY(),"Y")</f>
        <v>8</v>
      </c>
      <c r="N6" s="4">
        <f ca="1">L6+M6</f>
        <v>12</v>
      </c>
      <c r="O6" s="11" t="s">
        <v>4</v>
      </c>
      <c r="P6" s="4" t="s">
        <v>3</v>
      </c>
      <c r="Q6" s="4">
        <v>6909941369</v>
      </c>
      <c r="R6" s="11" t="s">
        <v>2</v>
      </c>
      <c r="S6" s="10" t="s">
        <v>74</v>
      </c>
      <c r="T6" s="1" t="s">
        <v>73</v>
      </c>
      <c r="U6" s="26">
        <v>11869</v>
      </c>
      <c r="V6" s="7">
        <f>ROUND(U6*40%,0.5)</f>
        <v>4748</v>
      </c>
      <c r="W6" s="7">
        <f>ROUND(V6*30%,0.5)</f>
        <v>1424</v>
      </c>
      <c r="X6" s="7">
        <f>ROUND(V6*30%,0.5)</f>
        <v>1424</v>
      </c>
      <c r="Y6" s="6">
        <f>U6-V6-W6-X6</f>
        <v>4273</v>
      </c>
      <c r="Z6" s="8">
        <v>0</v>
      </c>
      <c r="AA6" s="6">
        <f>V6+W6+X6+Y6+Z6</f>
        <v>11869</v>
      </c>
      <c r="AB6" s="7">
        <v>1253</v>
      </c>
      <c r="AC6" s="7">
        <v>0</v>
      </c>
      <c r="AD6" s="7">
        <v>25</v>
      </c>
      <c r="AE6" s="7">
        <v>0</v>
      </c>
      <c r="AF6" s="6">
        <f>AA6-AB6-AD6-AC6</f>
        <v>10591</v>
      </c>
      <c r="AG6" s="5">
        <f>AA6+AB6</f>
        <v>13122</v>
      </c>
      <c r="AH6" s="4">
        <f>AG6*12</f>
        <v>157464</v>
      </c>
      <c r="AI6" s="3">
        <v>32</v>
      </c>
      <c r="AJ6" s="2">
        <v>100061003485</v>
      </c>
      <c r="AK6" s="1"/>
    </row>
    <row r="7" spans="2:37" ht="30" customHeight="1" x14ac:dyDescent="0.25">
      <c r="B7" s="19">
        <v>6</v>
      </c>
      <c r="C7" s="22" t="s">
        <v>72</v>
      </c>
      <c r="D7" s="22" t="s">
        <v>71</v>
      </c>
      <c r="E7" s="17" t="s">
        <v>8</v>
      </c>
      <c r="F7" s="16" t="s">
        <v>47</v>
      </c>
      <c r="G7" s="15" t="s">
        <v>6</v>
      </c>
      <c r="H7" s="30">
        <v>39753</v>
      </c>
      <c r="I7" s="24">
        <v>32175</v>
      </c>
      <c r="J7" s="12">
        <f ca="1">DATEDIF(I7,TODAY(),"Y")</f>
        <v>33</v>
      </c>
      <c r="K7" s="4"/>
      <c r="L7" s="4">
        <v>0</v>
      </c>
      <c r="M7" s="12">
        <f ca="1">DATEDIF(H7,TODAY(),"Y")</f>
        <v>12</v>
      </c>
      <c r="N7" s="4">
        <f ca="1">L7+M7</f>
        <v>12</v>
      </c>
      <c r="O7" s="11" t="s">
        <v>4</v>
      </c>
      <c r="P7" s="4" t="s">
        <v>3</v>
      </c>
      <c r="Q7" s="3">
        <v>8974249231</v>
      </c>
      <c r="R7" s="11" t="s">
        <v>2</v>
      </c>
      <c r="S7" s="10" t="s">
        <v>70</v>
      </c>
      <c r="T7" s="1"/>
      <c r="U7" s="26">
        <v>10405</v>
      </c>
      <c r="V7" s="7">
        <f>ROUND(U7*40%,0.5)</f>
        <v>4162</v>
      </c>
      <c r="W7" s="7">
        <f>ROUND(V7*30%,0.5)</f>
        <v>1249</v>
      </c>
      <c r="X7" s="7">
        <f>ROUND(V7*30%,0.5)</f>
        <v>1249</v>
      </c>
      <c r="Y7" s="6">
        <f>U7-V7-W7-X7</f>
        <v>3745</v>
      </c>
      <c r="Z7" s="8">
        <v>0</v>
      </c>
      <c r="AA7" s="6">
        <f>V7+W7+X7+Y7+Z7</f>
        <v>10405</v>
      </c>
      <c r="AB7" s="7">
        <v>1099</v>
      </c>
      <c r="AC7" s="7">
        <v>0</v>
      </c>
      <c r="AD7" s="7">
        <v>25</v>
      </c>
      <c r="AE7" s="7">
        <v>0</v>
      </c>
      <c r="AF7" s="6">
        <f>AA7-AB7-AD7-AC7</f>
        <v>9281</v>
      </c>
      <c r="AG7" s="5">
        <f>AA7+AB7</f>
        <v>11504</v>
      </c>
      <c r="AH7" s="4">
        <f>AG7*12</f>
        <v>138048</v>
      </c>
      <c r="AI7" s="3">
        <v>31</v>
      </c>
      <c r="AJ7" s="2">
        <v>100008105068</v>
      </c>
      <c r="AK7" s="1"/>
    </row>
    <row r="8" spans="2:37" ht="30" customHeight="1" x14ac:dyDescent="0.25">
      <c r="B8" s="19">
        <v>7</v>
      </c>
      <c r="C8" s="22" t="s">
        <v>69</v>
      </c>
      <c r="D8" s="22" t="s">
        <v>68</v>
      </c>
      <c r="E8" s="17" t="s">
        <v>8</v>
      </c>
      <c r="F8" s="16" t="s">
        <v>53</v>
      </c>
      <c r="G8" s="15" t="s">
        <v>6</v>
      </c>
      <c r="H8" s="28">
        <v>39986</v>
      </c>
      <c r="I8" s="24">
        <v>30817</v>
      </c>
      <c r="J8" s="12">
        <f ca="1">DATEDIF(I8,TODAY(),"Y")</f>
        <v>37</v>
      </c>
      <c r="K8" s="4" t="s">
        <v>67</v>
      </c>
      <c r="L8" s="4">
        <v>0</v>
      </c>
      <c r="M8" s="12">
        <f ca="1">DATEDIF(H8,TODAY(),"Y")</f>
        <v>11</v>
      </c>
      <c r="N8" s="4">
        <f ca="1">L8+M8</f>
        <v>11</v>
      </c>
      <c r="O8" s="11" t="s">
        <v>4</v>
      </c>
      <c r="P8" s="4" t="s">
        <v>38</v>
      </c>
      <c r="Q8" s="4">
        <v>9862258684</v>
      </c>
      <c r="R8" s="11" t="s">
        <v>2</v>
      </c>
      <c r="S8" s="10" t="s">
        <v>66</v>
      </c>
      <c r="T8" s="1" t="s">
        <v>65</v>
      </c>
      <c r="U8" s="26">
        <v>14954</v>
      </c>
      <c r="V8" s="7">
        <f>ROUND(U8*40%,0.5)</f>
        <v>5982</v>
      </c>
      <c r="W8" s="7">
        <f>ROUND(V8*30%,0.5)</f>
        <v>1795</v>
      </c>
      <c r="X8" s="7">
        <f>ROUND(V8*30%,0.5)</f>
        <v>1795</v>
      </c>
      <c r="Y8" s="6">
        <f>U8-V8-W8-X8</f>
        <v>5382</v>
      </c>
      <c r="Z8" s="8">
        <v>0</v>
      </c>
      <c r="AA8" s="6">
        <f>V8+W8+X8+Y8+Z8</f>
        <v>14954</v>
      </c>
      <c r="AB8" s="7">
        <v>1579</v>
      </c>
      <c r="AC8" s="7">
        <v>0</v>
      </c>
      <c r="AD8" s="7">
        <v>25</v>
      </c>
      <c r="AE8" s="7">
        <v>0</v>
      </c>
      <c r="AF8" s="6">
        <f>AA8-AB8-AD8-AC8</f>
        <v>13350</v>
      </c>
      <c r="AG8" s="5">
        <f>AA8+AB8</f>
        <v>16533</v>
      </c>
      <c r="AH8" s="4">
        <f>AG8*12</f>
        <v>198396</v>
      </c>
      <c r="AI8" s="3">
        <v>30</v>
      </c>
      <c r="AJ8" s="2">
        <v>100028086543</v>
      </c>
      <c r="AK8" s="1"/>
    </row>
    <row r="9" spans="2:37" ht="30" customHeight="1" x14ac:dyDescent="0.25">
      <c r="B9" s="22">
        <v>8</v>
      </c>
      <c r="C9" s="22" t="s">
        <v>64</v>
      </c>
      <c r="D9" s="22" t="s">
        <v>63</v>
      </c>
      <c r="E9" s="17" t="s">
        <v>8</v>
      </c>
      <c r="F9" s="29" t="s">
        <v>56</v>
      </c>
      <c r="G9" s="15" t="s">
        <v>6</v>
      </c>
      <c r="H9" s="14">
        <v>42991</v>
      </c>
      <c r="I9" s="24">
        <v>29587</v>
      </c>
      <c r="J9" s="12">
        <f ca="1">DATEDIF(I9,TODAY(),"Y")</f>
        <v>40</v>
      </c>
      <c r="K9" s="4" t="s">
        <v>62</v>
      </c>
      <c r="L9" s="4">
        <v>10</v>
      </c>
      <c r="M9" s="12">
        <f ca="1">DATEDIF(H9,TODAY(),"Y")</f>
        <v>3</v>
      </c>
      <c r="N9" s="4">
        <f ca="1">L9+M9</f>
        <v>13</v>
      </c>
      <c r="O9" s="11" t="s">
        <v>39</v>
      </c>
      <c r="P9" s="4" t="s">
        <v>3</v>
      </c>
      <c r="Q9" s="3">
        <v>8132087987</v>
      </c>
      <c r="R9" s="11" t="s">
        <v>61</v>
      </c>
      <c r="S9" s="10" t="s">
        <v>60</v>
      </c>
      <c r="T9" s="1" t="s">
        <v>59</v>
      </c>
      <c r="U9" s="26">
        <v>9251</v>
      </c>
      <c r="V9" s="7">
        <f>ROUND(U9*40%,0.5)</f>
        <v>3700</v>
      </c>
      <c r="W9" s="7">
        <f>ROUND(V9*30%,0.5)</f>
        <v>1110</v>
      </c>
      <c r="X9" s="7">
        <f>ROUND(V9*30%,0.5)</f>
        <v>1110</v>
      </c>
      <c r="Y9" s="6">
        <f>U9-V9-W9-X9</f>
        <v>3331</v>
      </c>
      <c r="Z9" s="8">
        <v>0</v>
      </c>
      <c r="AA9" s="6">
        <f>V9+W9+X9+Y9+Z9</f>
        <v>9251</v>
      </c>
      <c r="AB9" s="7">
        <v>977</v>
      </c>
      <c r="AC9" s="7">
        <v>0</v>
      </c>
      <c r="AD9" s="7">
        <v>25</v>
      </c>
      <c r="AE9" s="7">
        <v>0</v>
      </c>
      <c r="AF9" s="6">
        <f>AA9-AB9-AD9-AC9</f>
        <v>8249</v>
      </c>
      <c r="AG9" s="5">
        <f>AA9+AB9</f>
        <v>10228</v>
      </c>
      <c r="AH9" s="4">
        <f>AG9*12</f>
        <v>122736</v>
      </c>
      <c r="AI9" s="3">
        <v>10077</v>
      </c>
      <c r="AJ9" s="2">
        <v>101283038545</v>
      </c>
      <c r="AK9" s="1"/>
    </row>
    <row r="10" spans="2:37" ht="30" customHeight="1" x14ac:dyDescent="0.25">
      <c r="B10" s="19">
        <v>9</v>
      </c>
      <c r="C10" s="22" t="s">
        <v>58</v>
      </c>
      <c r="D10" s="22" t="s">
        <v>57</v>
      </c>
      <c r="E10" s="17" t="s">
        <v>8</v>
      </c>
      <c r="F10" s="29" t="s">
        <v>56</v>
      </c>
      <c r="G10" s="15" t="s">
        <v>6</v>
      </c>
      <c r="H10" s="14">
        <v>42929</v>
      </c>
      <c r="I10" s="24">
        <v>34334</v>
      </c>
      <c r="J10" s="12">
        <f ca="1">DATEDIF(I10,TODAY(),"Y")</f>
        <v>27</v>
      </c>
      <c r="K10" s="4"/>
      <c r="L10" s="4">
        <v>0</v>
      </c>
      <c r="M10" s="12">
        <f ca="1">DATEDIF(H10,TODAY(),"Y")</f>
        <v>3</v>
      </c>
      <c r="N10" s="4">
        <f ca="1">L10+M10</f>
        <v>3</v>
      </c>
      <c r="O10" s="11" t="s">
        <v>39</v>
      </c>
      <c r="P10" s="4" t="s">
        <v>3</v>
      </c>
      <c r="Q10" s="3">
        <v>8416012108</v>
      </c>
      <c r="R10" s="11"/>
      <c r="S10" s="1"/>
      <c r="T10" s="1"/>
      <c r="U10" s="26">
        <v>8736</v>
      </c>
      <c r="V10" s="7">
        <f>ROUND(U10*40%,0.5)</f>
        <v>3494</v>
      </c>
      <c r="W10" s="7">
        <f>ROUND(V10*30%,0.5)</f>
        <v>1048</v>
      </c>
      <c r="X10" s="7">
        <f>ROUND(V10*30%,0.5)</f>
        <v>1048</v>
      </c>
      <c r="Y10" s="6">
        <f>U10-V10-W10-X10</f>
        <v>3146</v>
      </c>
      <c r="Z10" s="8">
        <v>0</v>
      </c>
      <c r="AA10" s="6">
        <f>V10+W10+X10+Y10+Z10</f>
        <v>8736</v>
      </c>
      <c r="AB10" s="7">
        <v>923</v>
      </c>
      <c r="AC10" s="7">
        <v>0</v>
      </c>
      <c r="AD10" s="7">
        <v>25</v>
      </c>
      <c r="AE10" s="7">
        <v>0</v>
      </c>
      <c r="AF10" s="6">
        <f>AA10-AB10-AD10-AC10</f>
        <v>7788</v>
      </c>
      <c r="AG10" s="5">
        <f>AA10+AB10</f>
        <v>9659</v>
      </c>
      <c r="AH10" s="4">
        <f>AG10*12</f>
        <v>115908</v>
      </c>
      <c r="AI10" s="3">
        <v>10073</v>
      </c>
      <c r="AJ10" s="2">
        <v>101147272478</v>
      </c>
      <c r="AK10" s="1"/>
    </row>
    <row r="11" spans="2:37" ht="30" customHeight="1" x14ac:dyDescent="0.25">
      <c r="B11" s="19">
        <v>10</v>
      </c>
      <c r="C11" s="22" t="s">
        <v>55</v>
      </c>
      <c r="D11" s="22" t="s">
        <v>54</v>
      </c>
      <c r="E11" s="17" t="s">
        <v>8</v>
      </c>
      <c r="F11" s="16" t="s">
        <v>53</v>
      </c>
      <c r="G11" s="15" t="s">
        <v>6</v>
      </c>
      <c r="H11" s="28">
        <v>43313</v>
      </c>
      <c r="I11" s="24">
        <v>26573</v>
      </c>
      <c r="J11" s="12">
        <f ca="1">DATEDIF(I11,TODAY(),"Y")</f>
        <v>48</v>
      </c>
      <c r="K11" s="4" t="s">
        <v>16</v>
      </c>
      <c r="L11" s="4">
        <v>5</v>
      </c>
      <c r="M11" s="12">
        <f ca="1">DATEDIF(H11,TODAY(),"Y")</f>
        <v>2</v>
      </c>
      <c r="N11" s="4">
        <f ca="1">L11+M11</f>
        <v>7</v>
      </c>
      <c r="O11" s="11" t="s">
        <v>39</v>
      </c>
      <c r="P11" s="4" t="s">
        <v>3</v>
      </c>
      <c r="Q11" s="3">
        <v>8724867681</v>
      </c>
      <c r="R11" s="11" t="s">
        <v>52</v>
      </c>
      <c r="S11" s="10" t="s">
        <v>51</v>
      </c>
      <c r="T11" s="1" t="s">
        <v>50</v>
      </c>
      <c r="U11" s="26">
        <v>10273</v>
      </c>
      <c r="V11" s="7">
        <f>ROUND(U11*40%,0.5)</f>
        <v>4109</v>
      </c>
      <c r="W11" s="7">
        <f>ROUND(V11*30%,0.5)</f>
        <v>1233</v>
      </c>
      <c r="X11" s="7">
        <f>ROUND(V11*30%,0.5)</f>
        <v>1233</v>
      </c>
      <c r="Y11" s="6">
        <f>U11-V11-W11-X11</f>
        <v>3698</v>
      </c>
      <c r="Z11" s="8">
        <v>0</v>
      </c>
      <c r="AA11" s="6">
        <f>V11+W11+X11+Y11+Z11</f>
        <v>10273</v>
      </c>
      <c r="AB11" s="7">
        <v>1085</v>
      </c>
      <c r="AC11" s="7">
        <v>0</v>
      </c>
      <c r="AD11" s="7">
        <v>25</v>
      </c>
      <c r="AE11" s="7">
        <v>0</v>
      </c>
      <c r="AF11" s="6">
        <f>AA11-AB11-AD11-AC11</f>
        <v>9163</v>
      </c>
      <c r="AG11" s="5">
        <f>AA11+AB11</f>
        <v>11358</v>
      </c>
      <c r="AH11" s="4">
        <f>AG11*12</f>
        <v>136296</v>
      </c>
      <c r="AI11" s="3">
        <v>10086</v>
      </c>
      <c r="AJ11" s="2">
        <v>101346179494</v>
      </c>
      <c r="AK11" s="1"/>
    </row>
    <row r="12" spans="2:37" ht="30" customHeight="1" x14ac:dyDescent="0.25">
      <c r="B12" s="22">
        <v>11</v>
      </c>
      <c r="C12" s="22" t="s">
        <v>49</v>
      </c>
      <c r="D12" s="22" t="s">
        <v>48</v>
      </c>
      <c r="E12" s="17" t="s">
        <v>8</v>
      </c>
      <c r="F12" s="16" t="s">
        <v>47</v>
      </c>
      <c r="G12" s="15" t="s">
        <v>6</v>
      </c>
      <c r="H12" s="14">
        <v>41750</v>
      </c>
      <c r="I12" s="24">
        <v>31399</v>
      </c>
      <c r="J12" s="12">
        <f ca="1">DATEDIF(I12,TODAY(),"Y")</f>
        <v>35</v>
      </c>
      <c r="K12" s="4" t="s">
        <v>46</v>
      </c>
      <c r="L12" s="4">
        <v>1</v>
      </c>
      <c r="M12" s="12">
        <f ca="1">DATEDIF(H12,TODAY(),"Y")</f>
        <v>7</v>
      </c>
      <c r="N12" s="4">
        <f ca="1">L12+M12</f>
        <v>8</v>
      </c>
      <c r="O12" s="11" t="s">
        <v>4</v>
      </c>
      <c r="P12" s="4" t="s">
        <v>3</v>
      </c>
      <c r="Q12" s="3">
        <v>8794933147</v>
      </c>
      <c r="R12" s="11" t="s">
        <v>2</v>
      </c>
      <c r="S12" s="10" t="s">
        <v>45</v>
      </c>
      <c r="T12" s="1" t="s">
        <v>44</v>
      </c>
      <c r="U12" s="26">
        <f>9674+300</f>
        <v>9974</v>
      </c>
      <c r="V12" s="7">
        <f>ROUND(U12*40%,0.5)</f>
        <v>3990</v>
      </c>
      <c r="W12" s="7">
        <f>ROUND(V12*30%,0.5)</f>
        <v>1197</v>
      </c>
      <c r="X12" s="7">
        <f>ROUND(V12*30%,0.5)</f>
        <v>1197</v>
      </c>
      <c r="Y12" s="6">
        <f>U12-V12-W12-X12</f>
        <v>3590</v>
      </c>
      <c r="Z12" s="8">
        <v>0</v>
      </c>
      <c r="AA12" s="6">
        <f>V12+W12+X12+Y12+Z12</f>
        <v>9974</v>
      </c>
      <c r="AB12" s="7">
        <v>1053</v>
      </c>
      <c r="AC12" s="7">
        <v>0</v>
      </c>
      <c r="AD12" s="7">
        <v>25</v>
      </c>
      <c r="AE12" s="7">
        <v>0</v>
      </c>
      <c r="AF12" s="6">
        <f>AA12-AB12-AD12-AC12</f>
        <v>8896</v>
      </c>
      <c r="AG12" s="5">
        <f>AA12+AB12</f>
        <v>11027</v>
      </c>
      <c r="AH12" s="4">
        <f>AG12*12</f>
        <v>132324</v>
      </c>
      <c r="AI12" s="3">
        <v>10059</v>
      </c>
      <c r="AJ12" s="2">
        <v>101007920702</v>
      </c>
      <c r="AK12" s="1"/>
    </row>
    <row r="13" spans="2:37" ht="30" customHeight="1" x14ac:dyDescent="0.25">
      <c r="B13" s="19">
        <v>12</v>
      </c>
      <c r="C13" s="22" t="s">
        <v>43</v>
      </c>
      <c r="D13" s="22" t="s">
        <v>42</v>
      </c>
      <c r="E13" s="17" t="s">
        <v>8</v>
      </c>
      <c r="F13" s="27" t="s">
        <v>41</v>
      </c>
      <c r="G13" s="15" t="s">
        <v>6</v>
      </c>
      <c r="H13" s="14">
        <v>44131</v>
      </c>
      <c r="I13" s="24">
        <v>33049</v>
      </c>
      <c r="J13" s="12">
        <f ca="1">DATEDIF(I13,TODAY(),"Y")</f>
        <v>30</v>
      </c>
      <c r="K13" s="4" t="s">
        <v>40</v>
      </c>
      <c r="L13" s="4"/>
      <c r="M13" s="12">
        <f ca="1">DATEDIF(H13,TODAY(),"Y")</f>
        <v>0</v>
      </c>
      <c r="N13" s="4">
        <f ca="1">L13+M13</f>
        <v>0</v>
      </c>
      <c r="O13" s="11" t="s">
        <v>39</v>
      </c>
      <c r="P13" s="4" t="s">
        <v>38</v>
      </c>
      <c r="Q13" s="4">
        <v>9612626681</v>
      </c>
      <c r="R13" s="11" t="s">
        <v>37</v>
      </c>
      <c r="S13" s="11" t="s">
        <v>36</v>
      </c>
      <c r="T13" s="11" t="s">
        <v>35</v>
      </c>
      <c r="U13" s="26">
        <v>11200</v>
      </c>
      <c r="V13" s="7">
        <f>ROUND(U13*40%,0.5)</f>
        <v>4480</v>
      </c>
      <c r="W13" s="7">
        <f>ROUND(V13*30%,0.5)</f>
        <v>1344</v>
      </c>
      <c r="X13" s="7">
        <f>ROUND(V13*30%,0.5)</f>
        <v>1344</v>
      </c>
      <c r="Y13" s="6">
        <f>U13-V13-W13-X13</f>
        <v>4032</v>
      </c>
      <c r="Z13" s="8">
        <v>0</v>
      </c>
      <c r="AA13" s="6">
        <f>V13+W13+X13+Y13+Z13</f>
        <v>11200</v>
      </c>
      <c r="AB13" s="7">
        <v>1183</v>
      </c>
      <c r="AC13" s="7">
        <v>0</v>
      </c>
      <c r="AD13" s="7">
        <v>25</v>
      </c>
      <c r="AE13" s="7">
        <v>0</v>
      </c>
      <c r="AF13" s="6">
        <f>AA13-AB13-AD13-AC13</f>
        <v>9992</v>
      </c>
      <c r="AG13" s="5">
        <f>AA13+AB13</f>
        <v>12383</v>
      </c>
      <c r="AH13" s="4">
        <f>AG13*12</f>
        <v>148596</v>
      </c>
      <c r="AI13" s="1"/>
      <c r="AJ13" s="25">
        <v>101634377019</v>
      </c>
      <c r="AK13" s="1"/>
    </row>
    <row r="14" spans="2:37" ht="30" customHeight="1" x14ac:dyDescent="0.3">
      <c r="B14" s="19">
        <v>13</v>
      </c>
      <c r="C14" s="18" t="s">
        <v>34</v>
      </c>
      <c r="D14" s="21" t="s">
        <v>33</v>
      </c>
      <c r="E14" s="17" t="s">
        <v>8</v>
      </c>
      <c r="F14" s="16" t="s">
        <v>7</v>
      </c>
      <c r="G14" s="15" t="s">
        <v>6</v>
      </c>
      <c r="H14" s="14">
        <v>41190</v>
      </c>
      <c r="I14" s="24">
        <v>32784</v>
      </c>
      <c r="J14" s="12">
        <f ca="1">DATEDIF(I14,TODAY(),"Y")</f>
        <v>31</v>
      </c>
      <c r="K14" s="4"/>
      <c r="L14" s="4"/>
      <c r="M14" s="12">
        <f ca="1">DATEDIF(H14,TODAY(),"Y")</f>
        <v>8</v>
      </c>
      <c r="N14" s="4">
        <f ca="1">L14+M14</f>
        <v>8</v>
      </c>
      <c r="O14" s="11" t="s">
        <v>4</v>
      </c>
      <c r="P14" s="4" t="s">
        <v>3</v>
      </c>
      <c r="Q14" s="3">
        <v>8731814308</v>
      </c>
      <c r="R14" s="11" t="s">
        <v>2</v>
      </c>
      <c r="S14" s="10" t="s">
        <v>32</v>
      </c>
      <c r="T14" s="1"/>
      <c r="U14" s="20">
        <v>9915</v>
      </c>
      <c r="V14" s="7">
        <f>ROUND(U14*40%,0.5)</f>
        <v>3966</v>
      </c>
      <c r="W14" s="7">
        <f>ROUND(V14*30%,0.5)</f>
        <v>1190</v>
      </c>
      <c r="X14" s="7">
        <f>ROUND(V14*30%,0.5)</f>
        <v>1190</v>
      </c>
      <c r="Y14" s="6">
        <f>U14-V14-W14-X14</f>
        <v>3569</v>
      </c>
      <c r="Z14" s="8">
        <v>0</v>
      </c>
      <c r="AA14" s="6">
        <f>V14+W14+X14+Y14+Z14</f>
        <v>9915</v>
      </c>
      <c r="AB14" s="7">
        <v>1047</v>
      </c>
      <c r="AC14" s="7">
        <v>0</v>
      </c>
      <c r="AD14" s="7">
        <v>25</v>
      </c>
      <c r="AE14" s="7">
        <v>0</v>
      </c>
      <c r="AF14" s="6">
        <f>AA14-AB14-AD14-AC14</f>
        <v>8843</v>
      </c>
      <c r="AG14" s="5">
        <f>AA14+AB14</f>
        <v>10962</v>
      </c>
      <c r="AH14" s="4">
        <f>AG14*12</f>
        <v>131544</v>
      </c>
      <c r="AI14" s="3">
        <v>10062</v>
      </c>
      <c r="AJ14" s="2">
        <v>100647825724</v>
      </c>
      <c r="AK14" s="1"/>
    </row>
    <row r="15" spans="2:37" ht="30" customHeight="1" x14ac:dyDescent="0.3">
      <c r="B15" s="22">
        <v>14</v>
      </c>
      <c r="C15" s="18" t="s">
        <v>31</v>
      </c>
      <c r="D15" s="21" t="s">
        <v>30</v>
      </c>
      <c r="E15" s="17" t="s">
        <v>8</v>
      </c>
      <c r="F15" s="16" t="s">
        <v>7</v>
      </c>
      <c r="G15" s="15" t="s">
        <v>6</v>
      </c>
      <c r="H15" s="14">
        <v>40119</v>
      </c>
      <c r="I15" s="23">
        <v>32648</v>
      </c>
      <c r="J15" s="12">
        <f ca="1">DATEDIF(I15,TODAY(),"Y")</f>
        <v>32</v>
      </c>
      <c r="K15" s="4"/>
      <c r="L15" s="4"/>
      <c r="M15" s="12">
        <f ca="1">DATEDIF(H15,TODAY(),"Y")</f>
        <v>11</v>
      </c>
      <c r="N15" s="4">
        <f ca="1">L15+M15</f>
        <v>11</v>
      </c>
      <c r="O15" s="11" t="s">
        <v>4</v>
      </c>
      <c r="P15" s="4" t="s">
        <v>3</v>
      </c>
      <c r="Q15" s="3">
        <v>9774026365</v>
      </c>
      <c r="R15" s="11" t="s">
        <v>2</v>
      </c>
      <c r="S15" s="10" t="s">
        <v>29</v>
      </c>
      <c r="T15" s="1"/>
      <c r="U15" s="20">
        <v>12317</v>
      </c>
      <c r="V15" s="7">
        <f>ROUND(U15*40%,0.5)</f>
        <v>4927</v>
      </c>
      <c r="W15" s="7">
        <f>ROUND(V15*30%,0.5)</f>
        <v>1478</v>
      </c>
      <c r="X15" s="7">
        <f>ROUND(V15*30%,0.5)</f>
        <v>1478</v>
      </c>
      <c r="Y15" s="6">
        <f>U15-V15-W15-X15</f>
        <v>4434</v>
      </c>
      <c r="Z15" s="8">
        <v>0</v>
      </c>
      <c r="AA15" s="6">
        <f>V15+W15+X15+Y15+Z15</f>
        <v>12317</v>
      </c>
      <c r="AB15" s="7">
        <v>1301</v>
      </c>
      <c r="AC15" s="7">
        <v>0</v>
      </c>
      <c r="AD15" s="7">
        <v>25</v>
      </c>
      <c r="AE15" s="7">
        <v>0</v>
      </c>
      <c r="AF15" s="6">
        <f>AA15-AB15-AD15-AC15</f>
        <v>10991</v>
      </c>
      <c r="AG15" s="5">
        <f>AA15+AB15</f>
        <v>13618</v>
      </c>
      <c r="AH15" s="4">
        <f>AG15*12</f>
        <v>163416</v>
      </c>
      <c r="AI15" s="3">
        <v>10064</v>
      </c>
      <c r="AJ15" s="2">
        <v>100175658512</v>
      </c>
      <c r="AK15" s="1"/>
    </row>
    <row r="16" spans="2:37" ht="30" customHeight="1" x14ac:dyDescent="0.3">
      <c r="B16" s="19">
        <v>15</v>
      </c>
      <c r="C16" s="18" t="s">
        <v>28</v>
      </c>
      <c r="D16" s="21" t="s">
        <v>27</v>
      </c>
      <c r="E16" s="17" t="s">
        <v>8</v>
      </c>
      <c r="F16" s="16" t="s">
        <v>7</v>
      </c>
      <c r="G16" s="15" t="s">
        <v>6</v>
      </c>
      <c r="H16" s="14">
        <v>41190</v>
      </c>
      <c r="I16" s="23">
        <v>30552</v>
      </c>
      <c r="J16" s="12">
        <f ca="1">DATEDIF(I16,TODAY(),"Y")</f>
        <v>37</v>
      </c>
      <c r="K16" s="4" t="s">
        <v>26</v>
      </c>
      <c r="L16" s="4">
        <v>5</v>
      </c>
      <c r="M16" s="12">
        <f ca="1">DATEDIF(H16,TODAY(),"Y")</f>
        <v>8</v>
      </c>
      <c r="N16" s="4">
        <f ca="1">L16+M16</f>
        <v>13</v>
      </c>
      <c r="O16" s="11" t="s">
        <v>4</v>
      </c>
      <c r="P16" s="4" t="s">
        <v>3</v>
      </c>
      <c r="Q16" s="3">
        <v>9774504845</v>
      </c>
      <c r="R16" s="11" t="s">
        <v>2</v>
      </c>
      <c r="S16" s="10" t="s">
        <v>25</v>
      </c>
      <c r="T16" s="1" t="s">
        <v>24</v>
      </c>
      <c r="U16" s="20">
        <v>9837</v>
      </c>
      <c r="V16" s="7">
        <f>ROUND(U16*40%,0.5)</f>
        <v>3935</v>
      </c>
      <c r="W16" s="7">
        <f>ROUND(V16*30%,0.5)</f>
        <v>1181</v>
      </c>
      <c r="X16" s="7">
        <f>ROUND(V16*30%,0.5)</f>
        <v>1181</v>
      </c>
      <c r="Y16" s="6">
        <f>U16-V16-W16-X16</f>
        <v>3540</v>
      </c>
      <c r="Z16" s="8">
        <v>0</v>
      </c>
      <c r="AA16" s="6">
        <f>V16+W16+X16+Y16+Z16</f>
        <v>9837</v>
      </c>
      <c r="AB16" s="7">
        <v>1039</v>
      </c>
      <c r="AC16" s="7">
        <v>0</v>
      </c>
      <c r="AD16" s="7">
        <v>25</v>
      </c>
      <c r="AE16" s="7">
        <v>0</v>
      </c>
      <c r="AF16" s="6">
        <f>AA16-AB16-AD16-AC16</f>
        <v>8773</v>
      </c>
      <c r="AG16" s="5">
        <f>AA16+AB16</f>
        <v>10876</v>
      </c>
      <c r="AH16" s="4">
        <f>AG16*12</f>
        <v>130512</v>
      </c>
      <c r="AI16" s="3">
        <v>10063</v>
      </c>
      <c r="AJ16" s="2">
        <v>100611758487</v>
      </c>
      <c r="AK16" s="1"/>
    </row>
    <row r="17" spans="2:37" ht="30" customHeight="1" x14ac:dyDescent="0.3">
      <c r="B17" s="19">
        <v>16</v>
      </c>
      <c r="C17" s="18" t="s">
        <v>23</v>
      </c>
      <c r="D17" s="21" t="s">
        <v>22</v>
      </c>
      <c r="E17" s="17" t="s">
        <v>8</v>
      </c>
      <c r="F17" s="16" t="s">
        <v>7</v>
      </c>
      <c r="G17" s="15" t="s">
        <v>6</v>
      </c>
      <c r="H17" s="14">
        <v>41190</v>
      </c>
      <c r="I17" s="23">
        <v>29521</v>
      </c>
      <c r="J17" s="12">
        <f ca="1">DATEDIF(I17,TODAY(),"Y")</f>
        <v>40</v>
      </c>
      <c r="K17" s="4" t="s">
        <v>21</v>
      </c>
      <c r="L17" s="4">
        <v>5</v>
      </c>
      <c r="M17" s="12">
        <f ca="1">DATEDIF(H17,TODAY(),"Y")</f>
        <v>8</v>
      </c>
      <c r="N17" s="4">
        <f ca="1">L17+M17</f>
        <v>13</v>
      </c>
      <c r="O17" s="11" t="s">
        <v>4</v>
      </c>
      <c r="P17" s="4" t="s">
        <v>3</v>
      </c>
      <c r="Q17" s="3">
        <v>8974055864</v>
      </c>
      <c r="R17" s="11" t="s">
        <v>2</v>
      </c>
      <c r="S17" s="10" t="s">
        <v>20</v>
      </c>
      <c r="T17" s="1" t="s">
        <v>19</v>
      </c>
      <c r="U17" s="20">
        <v>9208</v>
      </c>
      <c r="V17" s="7">
        <f>ROUND(U17*40%,0.5)</f>
        <v>3683</v>
      </c>
      <c r="W17" s="7">
        <f>ROUND(V17*30%,0.5)</f>
        <v>1105</v>
      </c>
      <c r="X17" s="7">
        <f>ROUND(V17*30%,0.5)</f>
        <v>1105</v>
      </c>
      <c r="Y17" s="6">
        <f>U17-V17-W17-X17</f>
        <v>3315</v>
      </c>
      <c r="Z17" s="8">
        <v>0</v>
      </c>
      <c r="AA17" s="6">
        <f>V17+W17+X17+Y17+Z17</f>
        <v>9208</v>
      </c>
      <c r="AB17" s="7">
        <v>972</v>
      </c>
      <c r="AC17" s="7">
        <v>0</v>
      </c>
      <c r="AD17" s="7">
        <v>25</v>
      </c>
      <c r="AE17" s="7">
        <v>0</v>
      </c>
      <c r="AF17" s="6">
        <f>AA17-AB17-AD17-AC17</f>
        <v>8211</v>
      </c>
      <c r="AG17" s="5">
        <f>AA17+AB17</f>
        <v>10180</v>
      </c>
      <c r="AH17" s="4">
        <f>AG17*12</f>
        <v>122160</v>
      </c>
      <c r="AI17" s="3">
        <v>10058</v>
      </c>
      <c r="AJ17" s="2">
        <v>101007920699</v>
      </c>
      <c r="AK17" s="1"/>
    </row>
    <row r="18" spans="2:37" ht="30" customHeight="1" x14ac:dyDescent="0.3">
      <c r="B18" s="22">
        <v>17</v>
      </c>
      <c r="C18" s="18" t="s">
        <v>18</v>
      </c>
      <c r="D18" s="21" t="s">
        <v>17</v>
      </c>
      <c r="E18" s="17" t="s">
        <v>8</v>
      </c>
      <c r="F18" s="16" t="s">
        <v>7</v>
      </c>
      <c r="G18" s="15" t="s">
        <v>6</v>
      </c>
      <c r="H18" s="14">
        <v>42138</v>
      </c>
      <c r="I18" s="13">
        <v>30617</v>
      </c>
      <c r="J18" s="12">
        <f ca="1">DATEDIF(I18,TODAY(),"Y")</f>
        <v>37</v>
      </c>
      <c r="K18" s="4" t="s">
        <v>16</v>
      </c>
      <c r="L18" s="4">
        <v>0</v>
      </c>
      <c r="M18" s="12">
        <f ca="1">DATEDIF(H18,TODAY(),"Y")</f>
        <v>6</v>
      </c>
      <c r="N18" s="4">
        <f ca="1">L18+M18</f>
        <v>6</v>
      </c>
      <c r="O18" s="11" t="s">
        <v>4</v>
      </c>
      <c r="P18" s="4" t="s">
        <v>3</v>
      </c>
      <c r="Q18" s="4"/>
      <c r="R18" s="11" t="s">
        <v>2</v>
      </c>
      <c r="S18" s="10" t="s">
        <v>15</v>
      </c>
      <c r="T18" s="1" t="s">
        <v>14</v>
      </c>
      <c r="U18" s="20">
        <v>9130</v>
      </c>
      <c r="V18" s="7">
        <f>ROUND(U18*40%,0.5)</f>
        <v>3652</v>
      </c>
      <c r="W18" s="7">
        <f>ROUND(V18*30%,0.5)</f>
        <v>1096</v>
      </c>
      <c r="X18" s="7">
        <f>ROUND(V18*30%,0.5)</f>
        <v>1096</v>
      </c>
      <c r="Y18" s="6">
        <f>U18-V18-W18-X18</f>
        <v>3286</v>
      </c>
      <c r="Z18" s="8">
        <v>0</v>
      </c>
      <c r="AA18" s="6">
        <f>V18+W18+X18+Y18+Z18</f>
        <v>9130</v>
      </c>
      <c r="AB18" s="7">
        <v>964</v>
      </c>
      <c r="AC18" s="7">
        <v>0</v>
      </c>
      <c r="AD18" s="7">
        <v>25</v>
      </c>
      <c r="AE18" s="7">
        <v>0</v>
      </c>
      <c r="AF18" s="6">
        <f>AA18-AB18-AD18-AC18</f>
        <v>8141</v>
      </c>
      <c r="AG18" s="5">
        <f>AA18+AB18</f>
        <v>10094</v>
      </c>
      <c r="AH18" s="4">
        <f>AG18*12</f>
        <v>121128</v>
      </c>
      <c r="AI18" s="3">
        <v>10065</v>
      </c>
      <c r="AJ18" s="2">
        <v>100475753763</v>
      </c>
      <c r="AK18" s="1"/>
    </row>
    <row r="19" spans="2:37" ht="30" customHeight="1" x14ac:dyDescent="0.3">
      <c r="B19" s="19">
        <v>18</v>
      </c>
      <c r="C19" s="18" t="s">
        <v>13</v>
      </c>
      <c r="D19" s="21" t="s">
        <v>12</v>
      </c>
      <c r="E19" s="17" t="s">
        <v>8</v>
      </c>
      <c r="F19" s="16" t="s">
        <v>7</v>
      </c>
      <c r="G19" s="15" t="s">
        <v>6</v>
      </c>
      <c r="H19" s="14">
        <v>41190</v>
      </c>
      <c r="I19" s="13">
        <v>27394</v>
      </c>
      <c r="J19" s="12">
        <f ca="1">DATEDIF(I19,TODAY(),"Y")</f>
        <v>46</v>
      </c>
      <c r="K19" s="4"/>
      <c r="L19" s="4"/>
      <c r="M19" s="12">
        <f ca="1">DATEDIF(H19,TODAY(),"Y")</f>
        <v>8</v>
      </c>
      <c r="N19" s="4">
        <f ca="1">L19+M19</f>
        <v>8</v>
      </c>
      <c r="O19" s="11" t="s">
        <v>4</v>
      </c>
      <c r="P19" s="4" t="s">
        <v>3</v>
      </c>
      <c r="Q19" s="3">
        <v>8794813043</v>
      </c>
      <c r="R19" s="11" t="s">
        <v>2</v>
      </c>
      <c r="S19" s="10" t="s">
        <v>11</v>
      </c>
      <c r="T19" s="1"/>
      <c r="U19" s="20">
        <v>9208</v>
      </c>
      <c r="V19" s="7">
        <f>ROUND(U19*40%,0.5)</f>
        <v>3683</v>
      </c>
      <c r="W19" s="7">
        <f>ROUND(V19*30%,0.5)</f>
        <v>1105</v>
      </c>
      <c r="X19" s="7">
        <f>ROUND(V19*30%,0.5)</f>
        <v>1105</v>
      </c>
      <c r="Y19" s="6">
        <f>U19-V19-W19-X19</f>
        <v>3315</v>
      </c>
      <c r="Z19" s="8">
        <v>0</v>
      </c>
      <c r="AA19" s="6">
        <f>V19+W19+X19+Y19+Z19</f>
        <v>9208</v>
      </c>
      <c r="AB19" s="7">
        <v>972</v>
      </c>
      <c r="AC19" s="7">
        <v>0</v>
      </c>
      <c r="AD19" s="7">
        <v>25</v>
      </c>
      <c r="AE19" s="7">
        <v>0</v>
      </c>
      <c r="AF19" s="6">
        <f>AA19-AB19-AD19-AC19</f>
        <v>8211</v>
      </c>
      <c r="AG19" s="5">
        <f>AA19+AB19</f>
        <v>10180</v>
      </c>
      <c r="AH19" s="4">
        <f>AG19*12</f>
        <v>122160</v>
      </c>
      <c r="AI19" s="3">
        <v>10061</v>
      </c>
      <c r="AJ19" s="2">
        <v>101007920718</v>
      </c>
      <c r="AK19" s="1"/>
    </row>
    <row r="20" spans="2:37" ht="30" customHeight="1" x14ac:dyDescent="0.3">
      <c r="B20" s="19">
        <v>19</v>
      </c>
      <c r="C20" s="18" t="s">
        <v>10</v>
      </c>
      <c r="D20" s="18" t="s">
        <v>9</v>
      </c>
      <c r="E20" s="17" t="s">
        <v>8</v>
      </c>
      <c r="F20" s="16" t="s">
        <v>7</v>
      </c>
      <c r="G20" s="15" t="s">
        <v>6</v>
      </c>
      <c r="H20" s="14">
        <v>40855</v>
      </c>
      <c r="I20" s="13">
        <v>32768</v>
      </c>
      <c r="J20" s="12">
        <f ca="1">DATEDIF(I20,TODAY(),"Y")</f>
        <v>31</v>
      </c>
      <c r="K20" s="4" t="s">
        <v>5</v>
      </c>
      <c r="L20" s="4"/>
      <c r="M20" s="12">
        <f ca="1">DATEDIF(H20,TODAY(),"Y")</f>
        <v>9</v>
      </c>
      <c r="N20" s="4">
        <f ca="1">L20+M20</f>
        <v>9</v>
      </c>
      <c r="O20" s="11" t="s">
        <v>4</v>
      </c>
      <c r="P20" s="4" t="s">
        <v>3</v>
      </c>
      <c r="Q20" s="4">
        <v>6909941179</v>
      </c>
      <c r="R20" s="11" t="s">
        <v>2</v>
      </c>
      <c r="S20" s="10" t="s">
        <v>1</v>
      </c>
      <c r="T20" s="1" t="s">
        <v>0</v>
      </c>
      <c r="U20" s="9">
        <v>9208</v>
      </c>
      <c r="V20" s="7">
        <f>ROUND(U20*40%,0.5)</f>
        <v>3683</v>
      </c>
      <c r="W20" s="7">
        <f>ROUND(V20*30%,0.5)</f>
        <v>1105</v>
      </c>
      <c r="X20" s="7">
        <f>ROUND(V20*30%,0.5)</f>
        <v>1105</v>
      </c>
      <c r="Y20" s="6">
        <f>U20-V20-W20-X20</f>
        <v>3315</v>
      </c>
      <c r="Z20" s="8">
        <v>0</v>
      </c>
      <c r="AA20" s="6">
        <f>V20+W20+X20+Y20+Z20</f>
        <v>9208</v>
      </c>
      <c r="AB20" s="7">
        <v>972</v>
      </c>
      <c r="AC20" s="7">
        <v>0</v>
      </c>
      <c r="AD20" s="7">
        <v>25</v>
      </c>
      <c r="AE20" s="7">
        <v>0</v>
      </c>
      <c r="AF20" s="6">
        <f>AA20-AB20-AD20-AC20</f>
        <v>8211</v>
      </c>
      <c r="AG20" s="5">
        <f>AA20+AB20</f>
        <v>10180</v>
      </c>
      <c r="AH20" s="4">
        <f>AG20*12</f>
        <v>122160</v>
      </c>
      <c r="AI20" s="3">
        <v>10060</v>
      </c>
      <c r="AJ20" s="2">
        <v>100018025732</v>
      </c>
      <c r="AK20" s="1"/>
    </row>
    <row r="21" spans="2:37" ht="30" customHeight="1" x14ac:dyDescent="0.25"/>
    <row r="22" spans="2:37" ht="30" customHeight="1" x14ac:dyDescent="0.25"/>
    <row r="23" spans="2:37" ht="30" customHeight="1" x14ac:dyDescent="0.25"/>
    <row r="24" spans="2:37" ht="30" customHeight="1" x14ac:dyDescent="0.25"/>
    <row r="25" spans="2:37" ht="30" customHeight="1" x14ac:dyDescent="0.25"/>
    <row r="26" spans="2:37" ht="30" customHeight="1" x14ac:dyDescent="0.25"/>
    <row r="27" spans="2:37" ht="30" customHeight="1" x14ac:dyDescent="0.25"/>
    <row r="28" spans="2:37" ht="30" customHeight="1" x14ac:dyDescent="0.25"/>
  </sheetData>
  <conditionalFormatting sqref="Z2:Z20">
    <cfRule type="cellIs" dxfId="0" priority="1" operator="lessThan">
      <formula>0</formula>
    </cfRule>
  </conditionalFormatting>
  <pageMargins left="0" right="0" top="0" bottom="0" header="0" footer="0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 TEACHING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2021-06-17T13:39:47Z</dcterms:created>
  <dcterms:modified xsi:type="dcterms:W3CDTF">2021-06-17T13:40:07Z</dcterms:modified>
</cp:coreProperties>
</file>