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19200" windowHeight="11595"/>
  </bookViews>
  <sheets>
    <sheet name="Warehouse Purchase" sheetId="1" r:id="rId1"/>
    <sheet name="Warehouse Payment Table" sheetId="2" r:id="rId2"/>
    <sheet name="Staffing Plan" sheetId="3" r:id="rId3"/>
    <sheet name="Job Information" sheetId="4" r:id="rId4"/>
    <sheet name="Bracelet Revenue" sheetId="6" r:id="rId5"/>
  </sheets>
  <calcPr calcId="162913"/>
</workbook>
</file>

<file path=xl/calcChain.xml><?xml version="1.0" encoding="utf-8"?>
<calcChain xmlns="http://schemas.openxmlformats.org/spreadsheetml/2006/main">
  <c r="K9" i="6" l="1"/>
  <c r="I9" i="6"/>
  <c r="E9" i="6"/>
  <c r="D9" i="6"/>
  <c r="C9" i="6"/>
  <c r="B9" i="6"/>
  <c r="K8" i="6"/>
  <c r="J8" i="6"/>
  <c r="I8" i="6"/>
  <c r="H8" i="6"/>
  <c r="L8" i="6" s="1"/>
  <c r="F8" i="6"/>
  <c r="K7" i="6"/>
  <c r="J7" i="6"/>
  <c r="I7" i="6"/>
  <c r="H7" i="6"/>
  <c r="L7" i="6" s="1"/>
  <c r="F7" i="6"/>
  <c r="K6" i="6"/>
  <c r="J6" i="6"/>
  <c r="I6" i="6"/>
  <c r="H6" i="6"/>
  <c r="L6" i="6" s="1"/>
  <c r="M6" i="6" s="1"/>
  <c r="F6" i="6"/>
  <c r="K5" i="6"/>
  <c r="J5" i="6"/>
  <c r="I5" i="6"/>
  <c r="H5" i="6"/>
  <c r="L5" i="6" s="1"/>
  <c r="F5" i="6"/>
  <c r="K4" i="6"/>
  <c r="J4" i="6"/>
  <c r="J9" i="6" s="1"/>
  <c r="I4" i="6"/>
  <c r="H4" i="6"/>
  <c r="H9" i="6" s="1"/>
  <c r="F4" i="6"/>
  <c r="L4" i="6" l="1"/>
  <c r="F9" i="6"/>
  <c r="G4" i="6" s="1"/>
  <c r="G5" i="6" l="1"/>
  <c r="G7" i="6"/>
  <c r="L9" i="6"/>
  <c r="M4" i="6"/>
  <c r="G8" i="6"/>
  <c r="G6" i="6"/>
  <c r="M5" i="6" l="1"/>
  <c r="M7" i="6"/>
  <c r="M8" i="6"/>
  <c r="F18" i="3" l="1"/>
  <c r="F17" i="3"/>
  <c r="F16" i="3"/>
  <c r="F15" i="3"/>
  <c r="F14" i="3"/>
  <c r="F13" i="3"/>
  <c r="F12" i="3"/>
  <c r="F11" i="3"/>
  <c r="F10" i="3"/>
  <c r="F9" i="3"/>
  <c r="B5" i="1" l="1"/>
</calcChain>
</file>

<file path=xl/sharedStrings.xml><?xml version="1.0" encoding="utf-8"?>
<sst xmlns="http://schemas.openxmlformats.org/spreadsheetml/2006/main" count="85" uniqueCount="58">
  <si>
    <t>Amount of Loan</t>
  </si>
  <si>
    <t>Period (years)</t>
  </si>
  <si>
    <t>Interest rate (per year)</t>
  </si>
  <si>
    <t>Payment (per month)</t>
  </si>
  <si>
    <t>Period (months)</t>
  </si>
  <si>
    <t>Payment Options</t>
  </si>
  <si>
    <t>Number of Monthly Payments</t>
  </si>
  <si>
    <t>Option #1 Reduce the Loan</t>
  </si>
  <si>
    <t>Option #2 Increase the Years</t>
  </si>
  <si>
    <t>Rates</t>
  </si>
  <si>
    <t>Store Staff Planning Form</t>
  </si>
  <si>
    <t>Name</t>
  </si>
  <si>
    <t>Store #</t>
  </si>
  <si>
    <t>N211</t>
  </si>
  <si>
    <t>Date</t>
  </si>
  <si>
    <t>Job Code</t>
  </si>
  <si>
    <t>Description</t>
  </si>
  <si>
    <t># of Positions</t>
  </si>
  <si>
    <t>Type</t>
  </si>
  <si>
    <t>Salary</t>
  </si>
  <si>
    <t>Budget Amount</t>
  </si>
  <si>
    <t>Total:</t>
  </si>
  <si>
    <t>Job Classification List</t>
  </si>
  <si>
    <t>M-MG</t>
  </si>
  <si>
    <t>Manager</t>
  </si>
  <si>
    <t>M-AMG</t>
  </si>
  <si>
    <t>Assistant Manager</t>
  </si>
  <si>
    <t>C-CASH</t>
  </si>
  <si>
    <t>Cashier</t>
  </si>
  <si>
    <t>C-CSA</t>
  </si>
  <si>
    <t>S-STR</t>
  </si>
  <si>
    <t>Stockroom Assistant</t>
  </si>
  <si>
    <t>B-BYR</t>
  </si>
  <si>
    <t>Buyer</t>
  </si>
  <si>
    <t>CC-J</t>
  </si>
  <si>
    <t>Maintenance Attendant</t>
  </si>
  <si>
    <t>Product</t>
  </si>
  <si>
    <t>1st Qtr</t>
  </si>
  <si>
    <t>2nd Qtr</t>
  </si>
  <si>
    <t>3rd Qtr</t>
  </si>
  <si>
    <t>4th Qtr</t>
  </si>
  <si>
    <t>Total</t>
  </si>
  <si>
    <t>%</t>
  </si>
  <si>
    <t>Assumptions</t>
  </si>
  <si>
    <t>Item</t>
  </si>
  <si>
    <t>Growth</t>
  </si>
  <si>
    <t>Jesse Jewelers</t>
  </si>
  <si>
    <t>Last Year: Online Bracelet Sales</t>
  </si>
  <si>
    <t>Projected: Online Bracelet Sales</t>
  </si>
  <si>
    <t>Crystal Bracelets</t>
  </si>
  <si>
    <t>Beaded Bracelets</t>
  </si>
  <si>
    <t>ID Bracelets</t>
  </si>
  <si>
    <t>Ankle Bracelets</t>
  </si>
  <si>
    <t>Mens Bracelets</t>
  </si>
  <si>
    <t>Warehouse Purchase in Chicago</t>
  </si>
  <si>
    <t>Loan Options for Warehouse Purchase: Rates versus Months</t>
  </si>
  <si>
    <t>Richmond</t>
  </si>
  <si>
    <t>Customer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</si>
</sst>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2"/>
      <name val="Californian FB"/>
      <family val="1"/>
    </font>
    <font>
      <b/>
      <sz val="11"/>
      <color theme="3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7" fillId="0" borderId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5" fillId="0" borderId="4" applyNumberFormat="0" applyFill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0" borderId="0"/>
    <xf numFmtId="42" fontId="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4" borderId="0" applyNumberFormat="0" applyBorder="0" applyAlignment="0" applyProtection="0"/>
    <xf numFmtId="0" fontId="5" fillId="0" borderId="4" applyNumberFormat="0" applyFill="0" applyAlignment="0" applyProtection="0"/>
    <xf numFmtId="0" fontId="5" fillId="0" borderId="4" applyNumberFormat="0" applyFill="0" applyAlignment="0" applyProtection="0"/>
    <xf numFmtId="41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14" fillId="0" borderId="0"/>
  </cellStyleXfs>
  <cellXfs count="53">
    <xf numFmtId="0" fontId="0" fillId="0" borderId="0" xfId="0"/>
    <xf numFmtId="0" fontId="6" fillId="0" borderId="0" xfId="11" applyFill="1"/>
    <xf numFmtId="164" fontId="5" fillId="0" borderId="4" xfId="9" applyNumberFormat="1" applyFill="1"/>
    <xf numFmtId="0" fontId="6" fillId="0" borderId="0" xfId="12" applyFill="1"/>
    <xf numFmtId="0" fontId="6" fillId="0" borderId="2" xfId="11" applyFill="1" applyBorder="1" applyAlignment="1">
      <alignment horizontal="left"/>
    </xf>
    <xf numFmtId="0" fontId="6" fillId="0" borderId="2" xfId="11" applyFill="1" applyBorder="1" applyAlignment="1">
      <alignment horizontal="right"/>
    </xf>
    <xf numFmtId="0" fontId="6" fillId="0" borderId="2" xfId="11" applyFill="1" applyBorder="1" applyAlignment="1">
      <alignment horizontal="center"/>
    </xf>
    <xf numFmtId="0" fontId="6" fillId="0" borderId="2" xfId="12" applyFill="1" applyBorder="1" applyAlignment="1">
      <alignment horizontal="right"/>
    </xf>
    <xf numFmtId="0" fontId="6" fillId="0" borderId="2" xfId="12" applyFill="1" applyBorder="1" applyAlignment="1">
      <alignment horizontal="center"/>
    </xf>
    <xf numFmtId="164" fontId="6" fillId="0" borderId="0" xfId="11" applyNumberFormat="1" applyFill="1" applyBorder="1" applyAlignment="1"/>
    <xf numFmtId="9" fontId="6" fillId="0" borderId="0" xfId="11" applyNumberFormat="1" applyFill="1" applyBorder="1"/>
    <xf numFmtId="164" fontId="6" fillId="0" borderId="0" xfId="12" applyNumberFormat="1" applyFill="1" applyBorder="1"/>
    <xf numFmtId="164" fontId="6" fillId="0" borderId="0" xfId="12" applyNumberFormat="1" applyFill="1"/>
    <xf numFmtId="9" fontId="6" fillId="0" borderId="0" xfId="12" applyNumberFormat="1" applyFill="1"/>
    <xf numFmtId="0" fontId="6" fillId="0" borderId="0" xfId="12" applyNumberFormat="1" applyFill="1"/>
    <xf numFmtId="42" fontId="8" fillId="0" borderId="0" xfId="14" applyFont="1"/>
    <xf numFmtId="0" fontId="6" fillId="0" borderId="0" xfId="15"/>
    <xf numFmtId="6" fontId="6" fillId="0" borderId="0" xfId="16" applyNumberFormat="1"/>
    <xf numFmtId="10" fontId="6" fillId="0" borderId="0" xfId="17" applyNumberFormat="1"/>
    <xf numFmtId="0" fontId="5" fillId="0" borderId="0" xfId="18" applyFont="1" applyAlignment="1">
      <alignment horizontal="center"/>
    </xf>
    <xf numFmtId="8" fontId="6" fillId="0" borderId="0" xfId="19" applyNumberFormat="1"/>
    <xf numFmtId="0" fontId="8" fillId="0" borderId="0" xfId="20" applyFont="1"/>
    <xf numFmtId="0" fontId="6" fillId="0" borderId="0" xfId="21"/>
    <xf numFmtId="16" fontId="8" fillId="0" borderId="0" xfId="22" applyNumberFormat="1" applyFont="1" applyAlignment="1">
      <alignment horizontal="left"/>
    </xf>
    <xf numFmtId="0" fontId="6" fillId="0" borderId="0" xfId="23" applyBorder="1"/>
    <xf numFmtId="0" fontId="8" fillId="0" borderId="0" xfId="24" applyFont="1" applyBorder="1"/>
    <xf numFmtId="0" fontId="8" fillId="0" borderId="0" xfId="25" applyFont="1" applyBorder="1" applyAlignment="1">
      <alignment horizontal="center"/>
    </xf>
    <xf numFmtId="0" fontId="8" fillId="0" borderId="0" xfId="29" applyFont="1" applyBorder="1" applyAlignment="1">
      <alignment horizontal="left"/>
    </xf>
    <xf numFmtId="0" fontId="6" fillId="0" borderId="0" xfId="30" applyBorder="1"/>
    <xf numFmtId="0" fontId="10" fillId="0" borderId="0" xfId="32" applyFont="1"/>
    <xf numFmtId="0" fontId="11" fillId="0" borderId="3" xfId="33" applyFont="1" applyBorder="1"/>
    <xf numFmtId="0" fontId="5" fillId="2" borderId="0" xfId="10" applyFont="1" applyBorder="1" applyAlignment="1">
      <alignment horizontal="left" indent="2"/>
    </xf>
    <xf numFmtId="0" fontId="5" fillId="2" borderId="0" xfId="10" applyFont="1" applyBorder="1" applyAlignment="1">
      <alignment horizontal="center"/>
    </xf>
    <xf numFmtId="165" fontId="6" fillId="2" borderId="0" xfId="10" applyNumberFormat="1" applyBorder="1"/>
    <xf numFmtId="1" fontId="0" fillId="0" borderId="0" xfId="0" applyNumberFormat="1" applyFont="1"/>
    <xf numFmtId="42" fontId="8" fillId="0" borderId="0" xfId="38" applyFont="1" applyBorder="1"/>
    <xf numFmtId="41" fontId="8" fillId="0" borderId="0" xfId="37" applyFont="1" applyBorder="1"/>
    <xf numFmtId="0" fontId="12" fillId="0" borderId="0" xfId="39" applyFont="1"/>
    <xf numFmtId="0" fontId="13" fillId="0" borderId="0" xfId="39" applyFont="1"/>
    <xf numFmtId="164" fontId="6" fillId="0" borderId="0" xfId="12" applyNumberFormat="1" applyFill="1" applyBorder="1" applyAlignment="1"/>
    <xf numFmtId="43" fontId="5" fillId="0" borderId="4" xfId="9" applyNumberFormat="1" applyFill="1" applyAlignment="1"/>
    <xf numFmtId="164" fontId="5" fillId="0" borderId="4" xfId="9" applyNumberFormat="1" applyFill="1" applyAlignment="1"/>
    <xf numFmtId="1" fontId="12" fillId="0" borderId="0" xfId="39" applyNumberFormat="1" applyFont="1"/>
    <xf numFmtId="0" fontId="14" fillId="0" borderId="0" xfId="39"/>
    <xf numFmtId="42" fontId="6" fillId="0" borderId="0" xfId="38"/>
    <xf numFmtId="0" fontId="1" fillId="0" borderId="0" xfId="1" applyAlignment="1">
      <alignment horizontal="center"/>
    </xf>
    <xf numFmtId="0" fontId="2" fillId="0" borderId="1" xfId="2" applyAlignment="1">
      <alignment horizontal="center"/>
    </xf>
    <xf numFmtId="0" fontId="3" fillId="0" borderId="2" xfId="3" applyAlignment="1">
      <alignment horizontal="center"/>
    </xf>
    <xf numFmtId="0" fontId="4" fillId="0" borderId="0" xfId="4" applyAlignment="1">
      <alignment horizontal="right" vertical="center"/>
    </xf>
    <xf numFmtId="0" fontId="1" fillId="0" borderId="1" xfId="1" applyBorder="1" applyAlignment="1">
      <alignment horizontal="center"/>
    </xf>
    <xf numFmtId="0" fontId="2" fillId="5" borderId="1" xfId="2" applyFill="1" applyAlignment="1">
      <alignment horizontal="center"/>
    </xf>
    <xf numFmtId="0" fontId="3" fillId="0" borderId="2" xfId="3" applyFill="1" applyAlignment="1">
      <alignment horizontal="center"/>
    </xf>
    <xf numFmtId="0" fontId="6" fillId="2" borderId="0" xfId="10" applyBorder="1" applyAlignment="1">
      <alignment horizontal="center"/>
    </xf>
  </cellXfs>
  <cellStyles count="40">
    <cellStyle name="20% - Accent1" xfId="10" builtinId="30"/>
    <cellStyle name="20% - Accent3" xfId="11" builtinId="38"/>
    <cellStyle name="20% - Accent5" xfId="12" builtinId="46"/>
    <cellStyle name="3XWex1hyyKB179fyYktVT40quVRIWs7TTNdcXvY9xpc=-~EsGgUkPF/DGm8pJCbGyaqg==" xfId="15"/>
    <cellStyle name="5LytAHaN0EO0L2Ay2c6DxrrJPdulM40EYQ3+YuHmZF0=-~qxVNXiamFKbpvwmY5WKpMA==" xfId="14"/>
    <cellStyle name="6CiKVSblx2ljeRoTQJqT28dk/2zZD6IRL7y9c8gGA7k=-~WyZ7ACPpCUHPQ1nQUX+VAg==" xfId="22"/>
    <cellStyle name="7abo1EBRBnaK1/56s1xJO+echFxHheqSd2k3VQJzSCY=-~sGtV9VfgSROFD4iGMTEtsw==" xfId="31"/>
    <cellStyle name="bFjCuAU8xF5f/nvt/Nx7ThlQOhZ3bVSN8M/Dyru1w2M=-~eVK8tCA7aZVga2hnSIBTWA==" xfId="27"/>
    <cellStyle name="c+2hg0kd4Lj7KpT8jQAcfSOHU2E/hsfyrtKmlOZtlLE=-~4lZZIsc6tpkgt7dY9PHRoA==" xfId="16"/>
    <cellStyle name="Comma [0]" xfId="37" builtinId="6"/>
    <cellStyle name="Comma [0] 2" xfId="8"/>
    <cellStyle name="Currency [0]" xfId="38" builtinId="7"/>
    <cellStyle name="Currency [0] 2" xfId="7"/>
    <cellStyle name="Currency 2" xfId="6"/>
    <cellStyle name="d7wvbE4yUhu3SE2ncBML03OuzAATDFJPPRz4deZ673I=-~o0pw8T43kY3OIm9AMuf+Fw==" xfId="25"/>
    <cellStyle name="dJYrnt6WECNHHdeh0At82iQ+X75KhfGJSfLx2tc7RLI=-~zudiPDS68oam5CaTwYTPEA==" xfId="32"/>
    <cellStyle name="ecwAs9orI8cKM1aiLlyrsys6J8zH2UOW+zIoPQcKIUA=-~jLqjzP+GGJED8RF7hSi2/Q==" xfId="33"/>
    <cellStyle name="eGiK7G3sgZ8fT7iZk8dxFwFByZ2pINcSIocoCdgP+vk=-~TU9dttJgDoMw7iv0kTjTVg==" xfId="24"/>
    <cellStyle name="Explanatory Text" xfId="4" builtinId="53"/>
    <cellStyle name="F6VQB6Xgs7BqemGKM/Rj9YAVxZBvA1c8v+xA6CAJQ48=-~hW8pdFR+2zuaB5T87TeG7g==" xfId="34"/>
    <cellStyle name="FCtF5OyeUtMgabJqxALLSxjrTL3tUGnDIZlYgwoJsvg=-~sTzukzTZAU1M65Yxn82/bQ==" xfId="18"/>
    <cellStyle name="FdSuC7DjzNwUWLOAH63QtL+Josbyez6T+xe1H8dp46A=-~WZJOpo4D/fjWsaY6HgETKg==" xfId="19"/>
    <cellStyle name="GMCVWrDg3Bz8qb6HQQohqgCA0pIFxduNCfWtUDVfDQY=-~eXpYLLcrLtRI2WcUvJSzsg==" xfId="30"/>
    <cellStyle name="Heading 1" xfId="2" builtinId="16"/>
    <cellStyle name="Heading 2" xfId="3" builtinId="17"/>
    <cellStyle name="hr8SBBRZdMzgQf5QlR6zcg6ogYXIFzCnidmj5+AIslo=-~dtHqxlx8rDq5y4KS3sbD+g==" xfId="26"/>
    <cellStyle name="IVih3DTXJE53CozDq5xfImg/ZO5Xuhw08XCbeqMU93Y=-~ZwPjByzQlKlS3AnsrDO5cA==" xfId="17"/>
    <cellStyle name="LoAnDRXj1Ix4lS1kXIiP1eiEXpqy/Mk2toNdIsTN0vI=-~nThNZWLUdx8fqBatgtRvQQ==" xfId="13"/>
    <cellStyle name="Normal" xfId="0" builtinId="0"/>
    <cellStyle name="Normal 2" xfId="5"/>
    <cellStyle name="Normal 3" xfId="39"/>
    <cellStyle name="qwUVASx1uTCdrRrk/efgEqCs/qsDw87ID6r/GXmlTlY=-~dV3KWe6wVGKmYXTBkIi+gA==" xfId="35"/>
    <cellStyle name="Title" xfId="1" builtinId="15"/>
    <cellStyle name="Total" xfId="9" builtinId="25"/>
    <cellStyle name="uiYYEw9lcutNZXO2ipsFpxP5/K9/q5/AEHv2w6tUKH4=-~FO8lwQvJM29RGdVxeGgvJQ==" xfId="20"/>
    <cellStyle name="vdjPCU/e8EJygqlMM2GzRJJx1dmoZr5rcP/S865Dj3A=-~h625X2VNYAXtU+LuBKdpnw==" xfId="21"/>
    <cellStyle name="w8E5N4/vO0ZDrR+44MS0o0jyPc1DDkD5RYTLIFYChQE=-~eqd9f2UXVLvr5GR5Dl2Ppg==" xfId="36"/>
    <cellStyle name="WY7c2/YB62W8qjWj7umpMKF0yiBfrSzEtsvJXx+p5ks=-~jZyXdv51AphOZxrQnVYVXg==" xfId="23"/>
    <cellStyle name="xVV0fWAmgWBfQTmh24nBQCPW71JI7f9o6GwrY06+bqE=-~GnAMy9nHpzUqYrpQqSyKtA==" xfId="29"/>
    <cellStyle name="YaVBdKUTHPbXRUDdPbUNg9jdOAspdjAVmrGiSOuVugM=-~UnjL32RMgqKMWvr/GeJVPA==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sqref="A1:B1"/>
    </sheetView>
  </sheetViews>
  <sheetFormatPr defaultRowHeight="15" x14ac:dyDescent="0.25"/>
  <cols>
    <col min="1" max="1" width="28.5703125" customWidth="1"/>
    <col min="2" max="2" width="26.85546875" customWidth="1"/>
  </cols>
  <sheetData>
    <row r="1" spans="1:2" ht="23.25" x14ac:dyDescent="0.35">
      <c r="A1" s="45" t="s">
        <v>54</v>
      </c>
      <c r="B1" s="45"/>
    </row>
    <row r="2" spans="1:2" x14ac:dyDescent="0.25">
      <c r="A2" s="16" t="s">
        <v>0</v>
      </c>
      <c r="B2" s="17">
        <v>975000</v>
      </c>
    </row>
    <row r="3" spans="1:2" x14ac:dyDescent="0.25">
      <c r="A3" s="16" t="s">
        <v>1</v>
      </c>
      <c r="B3" s="16">
        <v>10</v>
      </c>
    </row>
    <row r="4" spans="1:2" x14ac:dyDescent="0.25">
      <c r="A4" s="16" t="s">
        <v>2</v>
      </c>
      <c r="B4" s="18">
        <v>5.2499999999999998E-2</v>
      </c>
    </row>
    <row r="5" spans="1:2" x14ac:dyDescent="0.25">
      <c r="A5" s="16" t="s">
        <v>3</v>
      </c>
      <c r="B5" s="20">
        <f>PMT(B4/12,B3*12,-B2)</f>
        <v>10460.940886573357</v>
      </c>
    </row>
    <row r="7" spans="1:2" ht="20.25" thickBot="1" x14ac:dyDescent="0.35">
      <c r="A7" s="46" t="s">
        <v>7</v>
      </c>
      <c r="B7" s="46"/>
    </row>
    <row r="8" spans="1:2" ht="15.75" thickTop="1" x14ac:dyDescent="0.25">
      <c r="A8" s="16" t="s">
        <v>0</v>
      </c>
      <c r="B8" s="17">
        <v>728802</v>
      </c>
    </row>
    <row r="9" spans="1:2" x14ac:dyDescent="0.25">
      <c r="A9" s="16" t="s">
        <v>1</v>
      </c>
      <c r="B9" s="16">
        <v>10</v>
      </c>
    </row>
    <row r="10" spans="1:2" x14ac:dyDescent="0.25">
      <c r="A10" s="16" t="s">
        <v>2</v>
      </c>
      <c r="B10" s="18">
        <v>5.5E-2</v>
      </c>
    </row>
    <row r="11" spans="1:2" x14ac:dyDescent="0.25">
      <c r="A11" s="16" t="s">
        <v>3</v>
      </c>
      <c r="B11" s="20">
        <v>8000</v>
      </c>
    </row>
    <row r="13" spans="1:2" ht="20.25" thickBot="1" x14ac:dyDescent="0.35">
      <c r="A13" s="46" t="s">
        <v>8</v>
      </c>
      <c r="B13" s="46"/>
    </row>
    <row r="14" spans="1:2" ht="15.75" thickTop="1" x14ac:dyDescent="0.25">
      <c r="A14" s="16" t="s">
        <v>0</v>
      </c>
      <c r="B14" s="17">
        <v>975000</v>
      </c>
    </row>
    <row r="15" spans="1:2" x14ac:dyDescent="0.25">
      <c r="A15" s="16" t="s">
        <v>1</v>
      </c>
      <c r="B15" s="34">
        <v>15</v>
      </c>
    </row>
    <row r="16" spans="1:2" x14ac:dyDescent="0.25">
      <c r="A16" s="16" t="s">
        <v>2</v>
      </c>
      <c r="B16" s="18">
        <v>5.5E-2</v>
      </c>
    </row>
    <row r="17" spans="1:2" x14ac:dyDescent="0.25">
      <c r="A17" s="16" t="s">
        <v>3</v>
      </c>
      <c r="B17" s="20">
        <v>8000</v>
      </c>
    </row>
  </sheetData>
  <mergeCells count="3">
    <mergeCell ref="A1:B1"/>
    <mergeCell ref="A7:B7"/>
    <mergeCell ref="A13:B13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sqref="A1:H1"/>
    </sheetView>
  </sheetViews>
  <sheetFormatPr defaultRowHeight="15" x14ac:dyDescent="0.25"/>
  <cols>
    <col min="1" max="1" width="22.140625" customWidth="1"/>
    <col min="2" max="2" width="11.42578125" customWidth="1"/>
    <col min="3" max="8" width="12.140625" customWidth="1"/>
  </cols>
  <sheetData>
    <row r="1" spans="1:8" ht="23.25" x14ac:dyDescent="0.35">
      <c r="A1" s="45" t="s">
        <v>55</v>
      </c>
      <c r="B1" s="45"/>
      <c r="C1" s="45"/>
      <c r="D1" s="45"/>
      <c r="E1" s="45"/>
      <c r="F1" s="45"/>
      <c r="G1" s="45"/>
      <c r="H1" s="45"/>
    </row>
    <row r="2" spans="1:8" x14ac:dyDescent="0.25">
      <c r="A2" s="16" t="s">
        <v>0</v>
      </c>
      <c r="B2" s="17">
        <v>975000</v>
      </c>
    </row>
    <row r="3" spans="1:8" x14ac:dyDescent="0.25">
      <c r="A3" s="16" t="s">
        <v>4</v>
      </c>
      <c r="B3" s="16">
        <v>120</v>
      </c>
    </row>
    <row r="4" spans="1:8" x14ac:dyDescent="0.25">
      <c r="A4" s="16" t="s">
        <v>2</v>
      </c>
      <c r="B4" s="18">
        <v>5.2499999999999998E-2</v>
      </c>
    </row>
    <row r="6" spans="1:8" ht="20.25" thickBot="1" x14ac:dyDescent="0.35">
      <c r="C6" s="46" t="s">
        <v>5</v>
      </c>
      <c r="D6" s="46"/>
      <c r="E6" s="46"/>
      <c r="F6" s="46"/>
      <c r="G6" s="46"/>
      <c r="H6" s="46"/>
    </row>
    <row r="7" spans="1:8" ht="18.75" thickTop="1" thickBot="1" x14ac:dyDescent="0.35">
      <c r="C7" s="47" t="s">
        <v>6</v>
      </c>
      <c r="D7" s="47"/>
      <c r="E7" s="47"/>
      <c r="F7" s="47"/>
      <c r="G7" s="47"/>
      <c r="H7" s="47"/>
    </row>
    <row r="8" spans="1:8" ht="15.75" thickTop="1" x14ac:dyDescent="0.25">
      <c r="C8" s="19">
        <v>60</v>
      </c>
      <c r="D8" s="19">
        <v>120</v>
      </c>
      <c r="E8" s="19">
        <v>180</v>
      </c>
      <c r="F8" s="19">
        <v>240</v>
      </c>
      <c r="G8" s="19">
        <v>300</v>
      </c>
      <c r="H8" s="19">
        <v>360</v>
      </c>
    </row>
    <row r="9" spans="1:8" x14ac:dyDescent="0.25">
      <c r="A9" s="48" t="s">
        <v>9</v>
      </c>
      <c r="B9" s="18">
        <v>7.4999999999999997E-2</v>
      </c>
    </row>
    <row r="10" spans="1:8" x14ac:dyDescent="0.25">
      <c r="A10" s="48"/>
      <c r="B10" s="18">
        <v>7.0000000000000007E-2</v>
      </c>
    </row>
    <row r="11" spans="1:8" x14ac:dyDescent="0.25">
      <c r="A11" s="48"/>
      <c r="B11" s="18">
        <v>6.5000000000000002E-2</v>
      </c>
    </row>
    <row r="12" spans="1:8" x14ac:dyDescent="0.25">
      <c r="A12" s="48"/>
      <c r="B12" s="18">
        <v>0.06</v>
      </c>
    </row>
    <row r="13" spans="1:8" x14ac:dyDescent="0.25">
      <c r="A13" s="48"/>
      <c r="B13" s="18">
        <v>5.5E-2</v>
      </c>
    </row>
    <row r="14" spans="1:8" x14ac:dyDescent="0.25">
      <c r="A14" s="48"/>
      <c r="B14" s="18">
        <v>0.05</v>
      </c>
    </row>
    <row r="15" spans="1:8" x14ac:dyDescent="0.25">
      <c r="A15" s="48"/>
      <c r="B15" s="18">
        <v>4.5000000000000102E-2</v>
      </c>
    </row>
    <row r="16" spans="1:8" x14ac:dyDescent="0.25">
      <c r="A16" s="48"/>
      <c r="B16" s="18">
        <v>4.0000000000000098E-2</v>
      </c>
    </row>
  </sheetData>
  <mergeCells count="4">
    <mergeCell ref="A1:H1"/>
    <mergeCell ref="C6:H6"/>
    <mergeCell ref="C7:H7"/>
    <mergeCell ref="A9:A16"/>
  </mergeCells>
  <pageMargins left="0.7" right="0.7" top="0.75" bottom="0.75" header="0.3" footer="0.3"/>
  <pageSetup orientation="portrait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F1"/>
    </sheetView>
  </sheetViews>
  <sheetFormatPr defaultRowHeight="15" x14ac:dyDescent="0.25"/>
  <cols>
    <col min="2" max="2" width="17.85546875" customWidth="1"/>
    <col min="3" max="3" width="12.85546875" customWidth="1"/>
    <col min="4" max="4" width="17.85546875" customWidth="1"/>
    <col min="5" max="5" width="11.5703125" customWidth="1"/>
    <col min="6" max="6" width="15.7109375" customWidth="1"/>
  </cols>
  <sheetData>
    <row r="1" spans="1:6" ht="24" thickBot="1" x14ac:dyDescent="0.4">
      <c r="A1" s="49" t="s">
        <v>46</v>
      </c>
      <c r="B1" s="49"/>
      <c r="C1" s="49"/>
      <c r="D1" s="49"/>
      <c r="E1" s="49"/>
      <c r="F1" s="49"/>
    </row>
    <row r="2" spans="1:6" ht="21" thickTop="1" thickBot="1" x14ac:dyDescent="0.35">
      <c r="A2" s="46" t="s">
        <v>10</v>
      </c>
      <c r="B2" s="46"/>
      <c r="C2" s="46"/>
      <c r="D2" s="46"/>
      <c r="E2" s="46"/>
      <c r="F2" s="46"/>
    </row>
    <row r="3" spans="1:6" ht="15.75" thickTop="1" x14ac:dyDescent="0.25">
      <c r="A3" s="21"/>
      <c r="B3" s="21"/>
      <c r="C3" s="21"/>
      <c r="D3" s="21"/>
      <c r="E3" s="21"/>
      <c r="F3" s="21"/>
    </row>
    <row r="4" spans="1:6" x14ac:dyDescent="0.25">
      <c r="A4" s="22" t="s">
        <v>11</v>
      </c>
      <c r="B4" s="22"/>
      <c r="C4" s="21" t="s">
        <v>56</v>
      </c>
      <c r="D4" s="21"/>
      <c r="E4" s="21"/>
      <c r="F4" s="21"/>
    </row>
    <row r="5" spans="1:6" x14ac:dyDescent="0.25">
      <c r="A5" s="22" t="s">
        <v>12</v>
      </c>
      <c r="B5" s="22"/>
      <c r="C5" s="21" t="s">
        <v>13</v>
      </c>
      <c r="D5" s="21"/>
      <c r="E5" s="21"/>
      <c r="F5" s="21"/>
    </row>
    <row r="6" spans="1:6" x14ac:dyDescent="0.25">
      <c r="A6" s="22" t="s">
        <v>14</v>
      </c>
      <c r="B6" s="22"/>
      <c r="C6" s="23">
        <v>41648</v>
      </c>
      <c r="D6" s="21"/>
      <c r="E6" s="21"/>
      <c r="F6" s="21"/>
    </row>
    <row r="7" spans="1:6" x14ac:dyDescent="0.25">
      <c r="A7" s="21"/>
      <c r="B7" s="21"/>
      <c r="C7" s="21"/>
      <c r="D7" s="21"/>
      <c r="E7" s="21"/>
      <c r="F7" s="21"/>
    </row>
    <row r="8" spans="1:6" x14ac:dyDescent="0.25">
      <c r="A8" s="24" t="s">
        <v>15</v>
      </c>
      <c r="B8" s="24" t="s">
        <v>16</v>
      </c>
      <c r="C8" s="24" t="s">
        <v>17</v>
      </c>
      <c r="D8" s="24" t="s">
        <v>18</v>
      </c>
      <c r="E8" s="24" t="s">
        <v>19</v>
      </c>
      <c r="F8" s="24" t="s">
        <v>20</v>
      </c>
    </row>
    <row r="9" spans="1:6" x14ac:dyDescent="0.25">
      <c r="A9" s="25"/>
      <c r="B9" s="25"/>
      <c r="C9" s="26"/>
      <c r="D9" s="25"/>
      <c r="E9" s="35"/>
      <c r="F9" s="35">
        <f>C9*E9</f>
        <v>0</v>
      </c>
    </row>
    <row r="10" spans="1:6" x14ac:dyDescent="0.25">
      <c r="A10" s="25"/>
      <c r="B10" s="25"/>
      <c r="C10" s="26"/>
      <c r="D10" s="25"/>
      <c r="E10" s="35"/>
      <c r="F10" s="36">
        <f t="shared" ref="F10:F18" si="0">C10*E10</f>
        <v>0</v>
      </c>
    </row>
    <row r="11" spans="1:6" x14ac:dyDescent="0.25">
      <c r="A11" s="25"/>
      <c r="B11" s="25"/>
      <c r="C11" s="26"/>
      <c r="D11" s="25"/>
      <c r="E11" s="35"/>
      <c r="F11" s="36">
        <f t="shared" si="0"/>
        <v>0</v>
      </c>
    </row>
    <row r="12" spans="1:6" x14ac:dyDescent="0.25">
      <c r="A12" s="25"/>
      <c r="B12" s="25"/>
      <c r="C12" s="26"/>
      <c r="D12" s="25"/>
      <c r="E12" s="35"/>
      <c r="F12" s="36">
        <f t="shared" si="0"/>
        <v>0</v>
      </c>
    </row>
    <row r="13" spans="1:6" x14ac:dyDescent="0.25">
      <c r="A13" s="25"/>
      <c r="B13" s="25"/>
      <c r="C13" s="26"/>
      <c r="D13" s="25"/>
      <c r="E13" s="35"/>
      <c r="F13" s="36">
        <f t="shared" si="0"/>
        <v>0</v>
      </c>
    </row>
    <row r="14" spans="1:6" x14ac:dyDescent="0.25">
      <c r="A14" s="25"/>
      <c r="B14" s="25"/>
      <c r="C14" s="26"/>
      <c r="D14" s="25"/>
      <c r="E14" s="35"/>
      <c r="F14" s="36">
        <f t="shared" si="0"/>
        <v>0</v>
      </c>
    </row>
    <row r="15" spans="1:6" x14ac:dyDescent="0.25">
      <c r="A15" s="25"/>
      <c r="B15" s="25"/>
      <c r="C15" s="26"/>
      <c r="D15" s="25"/>
      <c r="E15" s="35"/>
      <c r="F15" s="36">
        <f t="shared" si="0"/>
        <v>0</v>
      </c>
    </row>
    <row r="16" spans="1:6" x14ac:dyDescent="0.25">
      <c r="A16" s="25"/>
      <c r="B16" s="25"/>
      <c r="C16" s="26"/>
      <c r="D16" s="25"/>
      <c r="E16" s="35"/>
      <c r="F16" s="36">
        <f t="shared" si="0"/>
        <v>0</v>
      </c>
    </row>
    <row r="17" spans="1:6" x14ac:dyDescent="0.25">
      <c r="A17" s="25"/>
      <c r="B17" s="25"/>
      <c r="C17" s="26"/>
      <c r="D17" s="25"/>
      <c r="E17" s="35"/>
      <c r="F17" s="36">
        <f t="shared" si="0"/>
        <v>0</v>
      </c>
    </row>
    <row r="18" spans="1:6" x14ac:dyDescent="0.25">
      <c r="A18" s="25"/>
      <c r="B18" s="25"/>
      <c r="C18" s="26"/>
      <c r="D18" s="25"/>
      <c r="E18" s="35"/>
      <c r="F18" s="36">
        <f t="shared" si="0"/>
        <v>0</v>
      </c>
    </row>
    <row r="19" spans="1:6" x14ac:dyDescent="0.25">
      <c r="A19" s="25"/>
      <c r="B19" s="25"/>
      <c r="C19" s="27"/>
      <c r="D19" s="25"/>
      <c r="E19" s="28" t="s">
        <v>21</v>
      </c>
      <c r="F19" s="44"/>
    </row>
  </sheetData>
  <mergeCells count="2">
    <mergeCell ref="A1:F1"/>
    <mergeCell ref="A2:F2"/>
  </mergeCells>
  <pageMargins left="0.75" right="0.75" top="1" bottom="1" header="0.5" footer="0.5"/>
  <pageSetup orientation="portrait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"/>
    </sheetView>
  </sheetViews>
  <sheetFormatPr defaultRowHeight="15" x14ac:dyDescent="0.25"/>
  <cols>
    <col min="1" max="1" width="12.42578125" customWidth="1"/>
    <col min="2" max="2" width="25.7109375" customWidth="1"/>
    <col min="3" max="3" width="11.5703125" bestFit="1" customWidth="1"/>
  </cols>
  <sheetData>
    <row r="1" spans="1:3" ht="24" thickBot="1" x14ac:dyDescent="0.4">
      <c r="A1" s="49" t="s">
        <v>46</v>
      </c>
      <c r="B1" s="49"/>
      <c r="C1" s="49"/>
    </row>
    <row r="2" spans="1:3" ht="21" thickTop="1" thickBot="1" x14ac:dyDescent="0.35">
      <c r="A2" s="46" t="s">
        <v>22</v>
      </c>
      <c r="B2" s="46"/>
      <c r="C2" s="46"/>
    </row>
    <row r="3" spans="1:3" ht="16.5" thickTop="1" x14ac:dyDescent="0.25">
      <c r="A3" s="29"/>
      <c r="B3" s="29"/>
      <c r="C3" s="29"/>
    </row>
    <row r="4" spans="1:3" ht="15.75" thickBot="1" x14ac:dyDescent="0.3">
      <c r="A4" s="30" t="s">
        <v>15</v>
      </c>
      <c r="B4" s="30" t="s">
        <v>16</v>
      </c>
      <c r="C4" s="30" t="s">
        <v>19</v>
      </c>
    </row>
    <row r="5" spans="1:3" x14ac:dyDescent="0.25">
      <c r="A5" s="21" t="s">
        <v>23</v>
      </c>
      <c r="B5" s="21" t="s">
        <v>24</v>
      </c>
      <c r="C5" s="15">
        <v>75000</v>
      </c>
    </row>
    <row r="6" spans="1:3" x14ac:dyDescent="0.25">
      <c r="A6" s="21" t="s">
        <v>25</v>
      </c>
      <c r="B6" s="21" t="s">
        <v>26</v>
      </c>
      <c r="C6" s="15">
        <v>52500</v>
      </c>
    </row>
    <row r="7" spans="1:3" x14ac:dyDescent="0.25">
      <c r="A7" s="21" t="s">
        <v>27</v>
      </c>
      <c r="B7" s="21" t="s">
        <v>28</v>
      </c>
      <c r="C7" s="15">
        <v>39750</v>
      </c>
    </row>
    <row r="8" spans="1:3" x14ac:dyDescent="0.25">
      <c r="A8" s="21" t="s">
        <v>29</v>
      </c>
      <c r="B8" s="21" t="s">
        <v>57</v>
      </c>
      <c r="C8" s="15">
        <v>36000</v>
      </c>
    </row>
    <row r="9" spans="1:3" x14ac:dyDescent="0.25">
      <c r="A9" s="21" t="s">
        <v>30</v>
      </c>
      <c r="B9" s="21" t="s">
        <v>31</v>
      </c>
      <c r="C9" s="15">
        <v>33000</v>
      </c>
    </row>
    <row r="10" spans="1:3" x14ac:dyDescent="0.25">
      <c r="A10" s="21" t="s">
        <v>32</v>
      </c>
      <c r="B10" s="21" t="s">
        <v>33</v>
      </c>
      <c r="C10" s="15">
        <v>45750</v>
      </c>
    </row>
    <row r="11" spans="1:3" x14ac:dyDescent="0.25">
      <c r="A11" s="21" t="s">
        <v>34</v>
      </c>
      <c r="B11" s="21" t="s">
        <v>35</v>
      </c>
      <c r="C11" s="15">
        <v>30000</v>
      </c>
    </row>
  </sheetData>
  <mergeCells count="2">
    <mergeCell ref="A1:C1"/>
    <mergeCell ref="A2:C2"/>
  </mergeCells>
  <pageMargins left="0.75" right="0.75" top="1" bottom="1" header="0.5" footer="0.5"/>
  <pageSetup orientation="portrait" horizontalDpi="4294967293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sqref="A1:M1"/>
    </sheetView>
  </sheetViews>
  <sheetFormatPr defaultRowHeight="12.75" x14ac:dyDescent="0.2"/>
  <cols>
    <col min="1" max="1" width="16.85546875" style="37" bestFit="1" customWidth="1"/>
    <col min="2" max="6" width="9.28515625" style="37" customWidth="1"/>
    <col min="7" max="7" width="7.85546875" style="37" customWidth="1"/>
    <col min="8" max="12" width="9.28515625" style="37" customWidth="1"/>
    <col min="13" max="13" width="8.7109375" style="37" customWidth="1"/>
    <col min="14" max="16384" width="9.140625" style="37"/>
  </cols>
  <sheetData>
    <row r="1" spans="1:13" ht="20.25" thickBot="1" x14ac:dyDescent="0.35">
      <c r="A1" s="50" t="s">
        <v>46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ht="18.75" thickTop="1" thickBot="1" x14ac:dyDescent="0.35">
      <c r="A2" s="51" t="s">
        <v>47</v>
      </c>
      <c r="B2" s="51"/>
      <c r="C2" s="51"/>
      <c r="D2" s="51"/>
      <c r="E2" s="51"/>
      <c r="F2" s="51"/>
      <c r="G2" s="51"/>
      <c r="H2" s="51" t="s">
        <v>48</v>
      </c>
      <c r="I2" s="51"/>
      <c r="J2" s="51"/>
      <c r="K2" s="51"/>
      <c r="L2" s="51"/>
      <c r="M2" s="51"/>
    </row>
    <row r="3" spans="1:13" ht="16.5" thickTop="1" thickBot="1" x14ac:dyDescent="0.3">
      <c r="A3" s="4" t="s">
        <v>36</v>
      </c>
      <c r="B3" s="5" t="s">
        <v>37</v>
      </c>
      <c r="C3" s="5" t="s">
        <v>38</v>
      </c>
      <c r="D3" s="5" t="s">
        <v>39</v>
      </c>
      <c r="E3" s="5" t="s">
        <v>40</v>
      </c>
      <c r="F3" s="5" t="s">
        <v>41</v>
      </c>
      <c r="G3" s="6" t="s">
        <v>42</v>
      </c>
      <c r="H3" s="7" t="s">
        <v>37</v>
      </c>
      <c r="I3" s="7" t="s">
        <v>38</v>
      </c>
      <c r="J3" s="7" t="s">
        <v>39</v>
      </c>
      <c r="K3" s="7" t="s">
        <v>40</v>
      </c>
      <c r="L3" s="7" t="s">
        <v>41</v>
      </c>
      <c r="M3" s="8" t="s">
        <v>42</v>
      </c>
    </row>
    <row r="4" spans="1:13" ht="15.75" thickTop="1" x14ac:dyDescent="0.25">
      <c r="A4" s="38" t="s">
        <v>49</v>
      </c>
      <c r="B4" s="9">
        <v>1898</v>
      </c>
      <c r="C4" s="9">
        <v>2008</v>
      </c>
      <c r="D4" s="9">
        <v>1876</v>
      </c>
      <c r="E4" s="9">
        <v>2151</v>
      </c>
      <c r="F4" s="9">
        <f>SUM(B4:E4)</f>
        <v>7933</v>
      </c>
      <c r="G4" s="10">
        <f>F4/$F$9</f>
        <v>0.21575240011966601</v>
      </c>
      <c r="H4" s="11">
        <f>B4*(1+$B$14)</f>
        <v>2163.7200000000003</v>
      </c>
      <c r="I4" s="12">
        <f>C4*(1+$B$14)</f>
        <v>2289.1200000000003</v>
      </c>
      <c r="J4" s="12">
        <f>D4*(1+$B$14)</f>
        <v>2138.6400000000003</v>
      </c>
      <c r="K4" s="12">
        <f>E4*(1+$B$14)</f>
        <v>2452.1400000000003</v>
      </c>
      <c r="L4" s="12">
        <f>SUM(H4:K4)</f>
        <v>9043.6200000000008</v>
      </c>
      <c r="M4" s="13">
        <f>L4/$L$9</f>
        <v>0.20142011154296655</v>
      </c>
    </row>
    <row r="5" spans="1:13" ht="15" x14ac:dyDescent="0.25">
      <c r="A5" s="38" t="s">
        <v>50</v>
      </c>
      <c r="B5" s="9">
        <v>1337</v>
      </c>
      <c r="C5" s="9">
        <v>1254</v>
      </c>
      <c r="D5" s="9">
        <v>1656</v>
      </c>
      <c r="E5" s="9">
        <v>2002</v>
      </c>
      <c r="F5" s="9">
        <f>SUM(B5:E5)</f>
        <v>6249</v>
      </c>
      <c r="G5" s="10">
        <f>F5/$F$9</f>
        <v>0.16995294949549894</v>
      </c>
      <c r="H5" s="11">
        <f>B5*(1+$B$15)</f>
        <v>1671.25</v>
      </c>
      <c r="I5" s="12">
        <f>C5*(1+$B$14)</f>
        <v>1429.5600000000002</v>
      </c>
      <c r="J5" s="12">
        <f>D5*(1+$B$15)</f>
        <v>2070</v>
      </c>
      <c r="K5" s="12">
        <f>E5*(1+$B$15)</f>
        <v>2502.5</v>
      </c>
      <c r="L5" s="12">
        <f>SUM(H5:K5)</f>
        <v>7673.31</v>
      </c>
      <c r="M5" s="13">
        <f>L5/$L$9</f>
        <v>0.17090047526364005</v>
      </c>
    </row>
    <row r="6" spans="1:13" ht="15" x14ac:dyDescent="0.25">
      <c r="A6" s="38" t="s">
        <v>51</v>
      </c>
      <c r="B6" s="9">
        <v>2145</v>
      </c>
      <c r="C6" s="9">
        <v>1766</v>
      </c>
      <c r="D6" s="9">
        <v>2074</v>
      </c>
      <c r="E6" s="9">
        <v>2255</v>
      </c>
      <c r="F6" s="9">
        <f>SUM(B6:E6)</f>
        <v>8240</v>
      </c>
      <c r="G6" s="10">
        <f>F6/$F$9</f>
        <v>0.22410182490685088</v>
      </c>
      <c r="H6" s="11">
        <f>B6*(1+$B$16)</f>
        <v>2252.25</v>
      </c>
      <c r="I6" s="12">
        <f>C6*(1+$B$16)</f>
        <v>1854.3000000000002</v>
      </c>
      <c r="J6" s="12">
        <f>D6*(1+$B$16)</f>
        <v>2177.7000000000003</v>
      </c>
      <c r="K6" s="12">
        <f>E6*(1+$B$16)</f>
        <v>2367.75</v>
      </c>
      <c r="L6" s="12">
        <f>SUM(H6:K6)</f>
        <v>8652</v>
      </c>
      <c r="M6" s="14" t="e">
        <f>L6/$L$10</f>
        <v>#DIV/0!</v>
      </c>
    </row>
    <row r="7" spans="1:13" ht="15" x14ac:dyDescent="0.25">
      <c r="A7" s="38" t="s">
        <v>52</v>
      </c>
      <c r="B7" s="9">
        <v>2371</v>
      </c>
      <c r="C7" s="9">
        <v>2151</v>
      </c>
      <c r="D7" s="9">
        <v>2206</v>
      </c>
      <c r="E7" s="9">
        <v>2085</v>
      </c>
      <c r="F7" s="9">
        <f>SUM(B7:D7)</f>
        <v>6728</v>
      </c>
      <c r="G7" s="10">
        <f>F7/$F$9</f>
        <v>0.18298022790938018</v>
      </c>
      <c r="H7" s="11">
        <f>B7*(1+$B$17)</f>
        <v>2797.7799999999997</v>
      </c>
      <c r="I7" s="12">
        <f>C7*(1+$B$17)</f>
        <v>2538.1799999999998</v>
      </c>
      <c r="J7" s="12">
        <f>D7*(1+$B$17)</f>
        <v>2603.08</v>
      </c>
      <c r="K7" s="12">
        <f>E7*(1+$B$17)</f>
        <v>2460.2999999999997</v>
      </c>
      <c r="L7" s="12">
        <f>SUM(H7:K7)</f>
        <v>10399.339999999998</v>
      </c>
      <c r="M7" s="13">
        <f>L7/$L$9</f>
        <v>0.23161479836318125</v>
      </c>
    </row>
    <row r="8" spans="1:13" ht="15" x14ac:dyDescent="0.25">
      <c r="A8" s="38" t="s">
        <v>53</v>
      </c>
      <c r="B8" s="9">
        <v>1656</v>
      </c>
      <c r="C8" s="9">
        <v>1436</v>
      </c>
      <c r="D8" s="9">
        <v>2052</v>
      </c>
      <c r="E8" s="9">
        <v>2475</v>
      </c>
      <c r="F8" s="9">
        <f>SUM(B8:E8)</f>
        <v>7619</v>
      </c>
      <c r="G8" s="10">
        <f>F8/$F$9</f>
        <v>0.207212597568604</v>
      </c>
      <c r="H8" s="39">
        <f>B8*(1+$B$18)</f>
        <v>2020.32</v>
      </c>
      <c r="I8" s="39">
        <f>C8*(1+$B$18)</f>
        <v>1751.92</v>
      </c>
      <c r="J8" s="39">
        <f>D8*(1+$B$14)</f>
        <v>2339.2800000000002</v>
      </c>
      <c r="K8" s="39">
        <f>E8*(1+$B$18)</f>
        <v>3019.5</v>
      </c>
      <c r="L8" s="12">
        <f>SUM(H8:K8)</f>
        <v>9131.02</v>
      </c>
      <c r="M8" s="13">
        <f>L8/$L$9</f>
        <v>0.20336669020824164</v>
      </c>
    </row>
    <row r="9" spans="1:13" ht="15.75" thickBot="1" x14ac:dyDescent="0.3">
      <c r="A9" s="40" t="s">
        <v>41</v>
      </c>
      <c r="B9" s="41">
        <f>SUM(B4:B8)</f>
        <v>9407</v>
      </c>
      <c r="C9" s="41">
        <f>SUM(C4:C8)</f>
        <v>8615</v>
      </c>
      <c r="D9" s="41">
        <f>SUM(D4:D8)</f>
        <v>9864</v>
      </c>
      <c r="E9" s="41">
        <f>SUM(E4:E8)</f>
        <v>10968</v>
      </c>
      <c r="F9" s="41">
        <f>SUM(F4:F8)</f>
        <v>36769</v>
      </c>
      <c r="G9" s="1"/>
      <c r="H9" s="41">
        <f>SUM(H4:H8)</f>
        <v>10905.32</v>
      </c>
      <c r="I9" s="41">
        <f>SUM(I4:I8)</f>
        <v>9863.08</v>
      </c>
      <c r="J9" s="41">
        <f>SUM(J4:J8)</f>
        <v>11328.7</v>
      </c>
      <c r="K9" s="41">
        <f>SUM(K4:K8)</f>
        <v>12802.19</v>
      </c>
      <c r="L9" s="2">
        <f>SUM(L4:L8)</f>
        <v>44899.289999999994</v>
      </c>
      <c r="M9" s="3"/>
    </row>
    <row r="10" spans="1:13" ht="13.5" thickTop="1" x14ac:dyDescent="0.2"/>
    <row r="12" spans="1:13" ht="15" x14ac:dyDescent="0.25">
      <c r="A12" s="52" t="s">
        <v>43</v>
      </c>
      <c r="B12" s="52"/>
      <c r="C12" s="42"/>
      <c r="D12" s="42"/>
      <c r="E12" s="42"/>
      <c r="F12" s="42"/>
      <c r="G12" s="42"/>
    </row>
    <row r="13" spans="1:13" ht="15" x14ac:dyDescent="0.25">
      <c r="A13" s="31" t="s">
        <v>44</v>
      </c>
      <c r="B13" s="32" t="s">
        <v>45</v>
      </c>
      <c r="C13" s="42"/>
      <c r="D13" s="42"/>
      <c r="E13" s="42"/>
      <c r="F13" s="42"/>
      <c r="G13" s="42"/>
    </row>
    <row r="14" spans="1:13" ht="15" x14ac:dyDescent="0.25">
      <c r="A14" s="33" t="s">
        <v>49</v>
      </c>
      <c r="B14" s="33">
        <v>0.14000000000000001</v>
      </c>
      <c r="C14" s="42"/>
      <c r="D14" s="42"/>
      <c r="E14" s="42"/>
      <c r="F14" s="42"/>
      <c r="G14" s="42"/>
    </row>
    <row r="15" spans="1:13" ht="15" x14ac:dyDescent="0.25">
      <c r="A15" s="33" t="s">
        <v>50</v>
      </c>
      <c r="B15" s="33">
        <v>0.25</v>
      </c>
      <c r="C15" s="42"/>
      <c r="D15" s="42"/>
      <c r="E15" s="42"/>
      <c r="F15" s="42"/>
      <c r="G15" s="42"/>
    </row>
    <row r="16" spans="1:13" ht="15" x14ac:dyDescent="0.25">
      <c r="A16" s="33" t="s">
        <v>51</v>
      </c>
      <c r="B16" s="33">
        <v>0.05</v>
      </c>
      <c r="C16" s="42"/>
      <c r="D16" s="42"/>
      <c r="E16" s="42"/>
      <c r="F16" s="42"/>
      <c r="G16" s="42"/>
    </row>
    <row r="17" spans="1:2" ht="15" x14ac:dyDescent="0.25">
      <c r="A17" s="33" t="s">
        <v>52</v>
      </c>
      <c r="B17" s="33">
        <v>0.18</v>
      </c>
    </row>
    <row r="18" spans="1:2" ht="15" x14ac:dyDescent="0.25">
      <c r="A18" s="33" t="s">
        <v>53</v>
      </c>
      <c r="B18" s="33">
        <v>0.22</v>
      </c>
    </row>
    <row r="19" spans="1:2" x14ac:dyDescent="0.2">
      <c r="B19" s="43"/>
    </row>
  </sheetData>
  <mergeCells count="4">
    <mergeCell ref="A1:M1"/>
    <mergeCell ref="A2:G2"/>
    <mergeCell ref="H2:M2"/>
    <mergeCell ref="A12:B12"/>
  </mergeCells>
  <pageMargins left="0.75" right="0.75" top="1" bottom="1" header="0.5" footer="0.5"/>
  <pageSetup orientation="portrait" horizontalDpi="355" verticalDpi="35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Warehouse Purchase</vt:lpstr>
      <vt:lpstr>Warehouse Payment Table</vt:lpstr>
      <vt:lpstr>Staffing Plan</vt:lpstr>
      <vt:lpstr>Job Information</vt:lpstr>
      <vt:lpstr>Bracelet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2015-08-13T11:47:35Z</dcterms:created>
  <dcterms:modified xsi:type="dcterms:W3CDTF">2015-10-18T16:59:40Z</dcterms:modified>
</cp:coreProperties>
</file>