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60" windowWidth="14115" windowHeight="7710"/>
  </bookViews>
  <sheets>
    <sheet name="Fundraiser Table" sheetId="1" r:id="rId1"/>
  </sheets>
  <definedNames>
    <definedName name="_xlnm._FilterDatabase" localSheetId="0" hidden="1">'Fundraiser Table'!$A$8:$J$22</definedName>
    <definedName name="_xlnm.Extract">'Fundraiser Table'!$A$26:$J$26</definedName>
  </definedNames>
  <calcPr calcId="145621"/>
  <fileRecoveryPr repairLoad="1"/>
</workbook>
</file>

<file path=xl/calcChain.xml><?xml version="1.0" encoding="utf-8"?>
<calcChain xmlns="http://schemas.openxmlformats.org/spreadsheetml/2006/main">
  <c r="R9" i="1" l="1"/>
  <c r="R5" i="1"/>
  <c r="R4" i="1"/>
  <c r="C22" i="1" l="1"/>
  <c r="H22" i="1"/>
  <c r="G22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R6" i="1" l="1"/>
  <c r="R8" i="1"/>
</calcChain>
</file>

<file path=xl/sharedStrings.xml><?xml version="1.0" encoding="utf-8"?>
<sst xmlns="http://schemas.openxmlformats.org/spreadsheetml/2006/main" count="108" uniqueCount="49">
  <si>
    <t>Kenson College Scholarship Fundraiser Table</t>
  </si>
  <si>
    <t>Name</t>
  </si>
  <si>
    <t>Status</t>
  </si>
  <si>
    <t>Experience</t>
  </si>
  <si>
    <t>Hire Date</t>
  </si>
  <si>
    <t>Region</t>
  </si>
  <si>
    <t>Type</t>
  </si>
  <si>
    <t>Quota</t>
  </si>
  <si>
    <t>YTD Funds
Raised</t>
  </si>
  <si>
    <t>Sprindys, Del</t>
  </si>
  <si>
    <t>Full Time</t>
  </si>
  <si>
    <t>North</t>
  </si>
  <si>
    <t>Inside</t>
  </si>
  <si>
    <t>Hennip, Beth</t>
  </si>
  <si>
    <t>Midwest</t>
  </si>
  <si>
    <t>Outside</t>
  </si>
  <si>
    <t>Wadzinski, Alli</t>
  </si>
  <si>
    <t>Part Time</t>
  </si>
  <si>
    <t>Niazi, Yaseer</t>
  </si>
  <si>
    <t>Southeast</t>
  </si>
  <si>
    <t>Washington, Rob</t>
  </si>
  <si>
    <t>Northeast</t>
  </si>
  <si>
    <t>Kliegl, Penny</t>
  </si>
  <si>
    <t>Harris, Diedre</t>
  </si>
  <si>
    <t>Yost, David</t>
  </si>
  <si>
    <t>Nulwala, Shamir</t>
  </si>
  <si>
    <t>Jordan, Oliver</t>
  </si>
  <si>
    <t>Ramirez, Al</t>
  </si>
  <si>
    <t>Doy, Casimer</t>
  </si>
  <si>
    <t>Skora, Chris</t>
  </si>
  <si>
    <t>% of Quota</t>
  </si>
  <si>
    <t>Grade</t>
  </si>
  <si>
    <t>Grade Table</t>
  </si>
  <si>
    <t>F</t>
  </si>
  <si>
    <t>D</t>
  </si>
  <si>
    <t>C</t>
  </si>
  <si>
    <t>B</t>
  </si>
  <si>
    <t>A</t>
  </si>
  <si>
    <t>Criteria</t>
  </si>
  <si>
    <t xml:space="preserve">Avg. Full Time Experience = = &gt; </t>
  </si>
  <si>
    <t>Avg. Part Time Experience = = &gt;</t>
  </si>
  <si>
    <t>Grade A Count = = = = = = = = = &gt;</t>
  </si>
  <si>
    <t>Grade A YTD Funds Raised = = &gt;</t>
  </si>
  <si>
    <t>Full Time Count = = = = = = = = &gt;</t>
  </si>
  <si>
    <t xml:space="preserve">Experience </t>
  </si>
  <si>
    <t>YTD Funds Raised</t>
  </si>
  <si>
    <t>&gt; 3</t>
  </si>
  <si>
    <t>&gt; B</t>
  </si>
  <si>
    <t>Extract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</si>
</sst>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1"/>
      <scheme val="maj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5" tint="0.39997558519241921"/>
      </top>
      <bottom style="medium">
        <color theme="4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medium">
        <color theme="4" tint="0.39997558519241921"/>
      </bottom>
      <diagonal/>
    </border>
    <border>
      <left/>
      <right/>
      <top/>
      <bottom style="thin">
        <color theme="5" tint="0.3999755851924192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5" fillId="0" borderId="0" xfId="0" applyFont="1" applyAlignment="1">
      <alignment horizontal="center"/>
    </xf>
    <xf numFmtId="0" fontId="4" fillId="0" borderId="1" xfId="2" applyFont="1"/>
    <xf numFmtId="0" fontId="4" fillId="0" borderId="1" xfId="2" applyFont="1" applyAlignment="1">
      <alignment horizontal="center"/>
    </xf>
    <xf numFmtId="0" fontId="4" fillId="0" borderId="1" xfId="2" applyFont="1" applyAlignment="1">
      <alignment horizontal="center" wrapText="1"/>
    </xf>
    <xf numFmtId="0" fontId="4" fillId="0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10" fontId="5" fillId="0" borderId="0" xfId="0" applyNumberFormat="1" applyFont="1" applyAlignment="1">
      <alignment horizontal="centerContinuous"/>
    </xf>
    <xf numFmtId="0" fontId="1" fillId="0" borderId="0" xfId="1" applyFont="1" applyAlignment="1">
      <alignment horizontal="centerContinuous"/>
    </xf>
    <xf numFmtId="9" fontId="5" fillId="0" borderId="0" xfId="0" applyNumberFormat="1" applyFont="1" applyAlignment="1">
      <alignment horizontal="center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3" fontId="5" fillId="0" borderId="0" xfId="0" applyNumberFormat="1" applyFont="1" applyProtection="1">
      <protection locked="0"/>
    </xf>
    <xf numFmtId="0" fontId="5" fillId="0" borderId="0" xfId="0" applyNumberFormat="1" applyFont="1" applyAlignment="1">
      <alignment horizontal="center"/>
    </xf>
    <xf numFmtId="165" fontId="5" fillId="0" borderId="0" xfId="3" applyNumberFormat="1" applyFont="1" applyProtection="1">
      <protection locked="0"/>
    </xf>
    <xf numFmtId="165" fontId="3" fillId="0" borderId="0" xfId="3" applyNumberFormat="1" applyFont="1" applyProtection="1">
      <protection locked="0"/>
    </xf>
    <xf numFmtId="0" fontId="1" fillId="0" borderId="0" xfId="1" applyAlignment="1">
      <alignment horizontal="centerContinuous"/>
    </xf>
    <xf numFmtId="0" fontId="4" fillId="3" borderId="0" xfId="0" applyFont="1" applyFill="1" applyAlignment="1">
      <alignment horizontal="center" wrapText="1"/>
    </xf>
    <xf numFmtId="0" fontId="5" fillId="0" borderId="0" xfId="0" applyFont="1"/>
    <xf numFmtId="0" fontId="6" fillId="0" borderId="0" xfId="0" applyFont="1" applyAlignment="1">
      <alignment horizontal="centerContinuous"/>
    </xf>
    <xf numFmtId="0" fontId="7" fillId="0" borderId="0" xfId="0" applyFont="1"/>
    <xf numFmtId="0" fontId="1" fillId="0" borderId="4" xfId="1" applyFont="1" applyBorder="1" applyAlignment="1">
      <alignment horizontal="centerContinuous"/>
    </xf>
    <xf numFmtId="0" fontId="4" fillId="3" borderId="0" xfId="0" applyFont="1" applyFill="1" applyAlignment="1">
      <alignment horizontal="center"/>
    </xf>
  </cellXfs>
  <cellStyles count="4">
    <cellStyle name="Comma" xfId="3" builtinId="3"/>
    <cellStyle name="Heading 3" xfId="2" builtinId="18"/>
    <cellStyle name="Normal" xfId="0" builtinId="0"/>
    <cellStyle name="Title" xfId="1" builtinId="15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Continuous" vertical="bottom" textRotation="0" wrapText="0" indent="0" justifyLastLine="0" shrinkToFit="0" readingOrder="0"/>
    </dxf>
    <dxf>
      <font>
        <b/>
      </font>
      <numFmt numFmtId="14" formatCode="0.00%"/>
      <alignment horizontal="centerContinuous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font>
        <b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font>
        <b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/dd/yy;@"/>
      <alignment horizontal="center" vertical="bottom" textRotation="0" wrapText="0" indent="0" justifyLastLine="0" shrinkToFit="0" readingOrder="0"/>
      <protection locked="0" hidden="0"/>
    </dxf>
    <dxf>
      <font>
        <b/>
      </font>
      <numFmt numFmtId="164" formatCode="mm/dd/yy;@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font>
        <b/>
      </font>
      <protection locked="0" hidden="0"/>
    </dxf>
    <dxf>
      <border outline="0">
        <bottom style="medium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8:J22" totalsRowCount="1" headerRowDxfId="20" headerRowBorderDxfId="19" headerRowCellStyle="Heading 3">
  <tableColumns count="10">
    <tableColumn id="1" name="Name" dataDxfId="18" totalsRowDxfId="17"/>
    <tableColumn id="2" name="Status" dataDxfId="16" totalsRowDxfId="15"/>
    <tableColumn id="3" name="Experience" totalsRowFunction="average" dataDxfId="14" totalsRowDxfId="13"/>
    <tableColumn id="4" name="Hire Date" dataDxfId="12" totalsRowDxfId="11"/>
    <tableColumn id="5" name="Region" dataDxfId="10" totalsRowDxfId="9"/>
    <tableColumn id="6" name="Type" dataDxfId="8" totalsRowDxfId="7"/>
    <tableColumn id="7" name="Quota" totalsRowFunction="sum" totalsRowDxfId="6" dataCellStyle="Comma"/>
    <tableColumn id="8" name="YTD Funds_x000a_Raised" totalsRowFunction="sum" dataDxfId="5" totalsRowDxfId="4" dataCellStyle="Comma"/>
    <tableColumn id="9" name="% of Quota" dataDxfId="3" totalsRowDxfId="2">
      <calculatedColumnFormula>Table2[[#This Row],[YTD Funds
Raised]]/Table2[[#This Row],[Quota]]</calculatedColumnFormula>
    </tableColumn>
    <tableColumn id="10" name="Grade" dataDxfId="1" totalsRowDxfId="0">
      <calculatedColumnFormula>VLOOKUP(I9,$L$3:$M$7,2)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R26"/>
  <sheetViews>
    <sheetView tabSelected="1" topLeftCell="A7" workbookViewId="0">
      <selection activeCell="A27" sqref="A27"/>
    </sheetView>
  </sheetViews>
  <sheetFormatPr defaultRowHeight="15" x14ac:dyDescent="0.25"/>
  <cols>
    <col min="1" max="1" width="17.140625" customWidth="1"/>
    <col min="2" max="2" width="11" customWidth="1"/>
    <col min="3" max="3" width="15.42578125" customWidth="1"/>
    <col min="4" max="4" width="13.85546875" customWidth="1"/>
    <col min="5" max="5" width="11.7109375" customWidth="1"/>
    <col min="6" max="6" width="14.7109375" customWidth="1"/>
    <col min="7" max="8" width="14" customWidth="1"/>
    <col min="9" max="9" width="15.28515625" customWidth="1"/>
    <col min="10" max="10" width="11" customWidth="1"/>
    <col min="12" max="13" width="11.7109375" customWidth="1"/>
  </cols>
  <sheetData>
    <row r="1" spans="1:18" ht="22.5" x14ac:dyDescent="0.3">
      <c r="A1" s="21" t="s">
        <v>38</v>
      </c>
      <c r="B1" s="21"/>
      <c r="C1" s="21"/>
      <c r="D1" s="21"/>
      <c r="E1" s="21"/>
      <c r="F1" s="21"/>
      <c r="G1" s="21"/>
      <c r="H1" s="21"/>
      <c r="I1" s="21"/>
      <c r="J1" s="21"/>
      <c r="L1" s="23" t="s">
        <v>32</v>
      </c>
      <c r="M1" s="23"/>
      <c r="O1" s="18" t="s">
        <v>38</v>
      </c>
      <c r="P1" s="18"/>
      <c r="Q1" s="18"/>
    </row>
    <row r="2" spans="1:18" ht="30.75" customHeight="1" thickBot="1" x14ac:dyDescent="0.3">
      <c r="A2" s="24" t="s">
        <v>1</v>
      </c>
      <c r="B2" s="24" t="s">
        <v>2</v>
      </c>
      <c r="C2" s="24" t="s">
        <v>44</v>
      </c>
      <c r="D2" s="24" t="s">
        <v>4</v>
      </c>
      <c r="E2" s="24" t="s">
        <v>5</v>
      </c>
      <c r="F2" s="24" t="s">
        <v>6</v>
      </c>
      <c r="G2" s="24" t="s">
        <v>7</v>
      </c>
      <c r="H2" s="19" t="s">
        <v>45</v>
      </c>
      <c r="I2" s="24" t="s">
        <v>30</v>
      </c>
      <c r="J2" s="24" t="s">
        <v>31</v>
      </c>
      <c r="L2" s="6" t="s">
        <v>30</v>
      </c>
      <c r="M2" s="7" t="s">
        <v>31</v>
      </c>
      <c r="O2" s="19" t="s">
        <v>2</v>
      </c>
      <c r="P2" s="19" t="s">
        <v>2</v>
      </c>
      <c r="Q2" s="19" t="s">
        <v>31</v>
      </c>
    </row>
    <row r="3" spans="1:18" x14ac:dyDescent="0.25">
      <c r="A3" s="20"/>
      <c r="B3" s="1" t="s">
        <v>17</v>
      </c>
      <c r="C3" s="20" t="s">
        <v>46</v>
      </c>
      <c r="J3" s="20" t="s">
        <v>47</v>
      </c>
      <c r="L3" s="10">
        <v>0</v>
      </c>
      <c r="M3" s="1" t="s">
        <v>33</v>
      </c>
      <c r="O3" s="1" t="s">
        <v>10</v>
      </c>
      <c r="P3" s="1" t="s">
        <v>17</v>
      </c>
      <c r="Q3" s="1" t="s">
        <v>37</v>
      </c>
    </row>
    <row r="4" spans="1:18" x14ac:dyDescent="0.25">
      <c r="L4" s="10">
        <v>0.6</v>
      </c>
      <c r="M4" s="1" t="s">
        <v>34</v>
      </c>
      <c r="O4" s="20" t="s">
        <v>39</v>
      </c>
      <c r="P4" s="20"/>
      <c r="Q4" s="20"/>
      <c r="R4" s="20">
        <f>DAVERAGE(A8:J21,"Experience",O2:O3)</f>
        <v>4.4285714285714288</v>
      </c>
    </row>
    <row r="5" spans="1:18" x14ac:dyDescent="0.25">
      <c r="L5" s="10">
        <v>0.7</v>
      </c>
      <c r="M5" s="1" t="s">
        <v>35</v>
      </c>
      <c r="O5" s="20" t="s">
        <v>40</v>
      </c>
      <c r="R5" s="20">
        <f>DAVERAGE(A8:J21,"Experience",P2:P3)</f>
        <v>3.6666666666666665</v>
      </c>
    </row>
    <row r="6" spans="1:18" x14ac:dyDescent="0.25">
      <c r="L6" s="10">
        <v>0.8</v>
      </c>
      <c r="M6" s="1" t="s">
        <v>36</v>
      </c>
      <c r="O6" s="20" t="s">
        <v>41</v>
      </c>
      <c r="P6" s="20"/>
      <c r="R6" s="20">
        <f>DCOUNT(A8:J21,"Experience",Q2:Q3)</f>
        <v>3</v>
      </c>
    </row>
    <row r="7" spans="1:18" ht="22.5" x14ac:dyDescent="0.3">
      <c r="A7" s="9" t="s">
        <v>0</v>
      </c>
      <c r="B7" s="9"/>
      <c r="C7" s="9"/>
      <c r="D7" s="9"/>
      <c r="E7" s="9"/>
      <c r="F7" s="9"/>
      <c r="G7" s="9"/>
      <c r="H7" s="9"/>
      <c r="I7" s="22"/>
      <c r="J7" s="22"/>
      <c r="L7" s="10">
        <v>0.9</v>
      </c>
      <c r="M7" s="1" t="s">
        <v>37</v>
      </c>
    </row>
    <row r="8" spans="1:18" ht="30.75" thickBot="1" x14ac:dyDescent="0.3">
      <c r="A8" s="2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4" t="s">
        <v>8</v>
      </c>
      <c r="I8" s="5" t="s">
        <v>30</v>
      </c>
      <c r="J8" s="5" t="s">
        <v>31</v>
      </c>
      <c r="O8" s="20" t="s">
        <v>42</v>
      </c>
      <c r="R8" s="20">
        <f>SUMIF(J9:J21, "A", H9:H21)</f>
        <v>9774551</v>
      </c>
    </row>
    <row r="9" spans="1:18" x14ac:dyDescent="0.25">
      <c r="A9" s="11" t="s">
        <v>9</v>
      </c>
      <c r="B9" s="12" t="s">
        <v>10</v>
      </c>
      <c r="C9" s="12">
        <v>2</v>
      </c>
      <c r="D9" s="13">
        <v>37526</v>
      </c>
      <c r="E9" s="12" t="s">
        <v>11</v>
      </c>
      <c r="F9" s="12" t="s">
        <v>12</v>
      </c>
      <c r="G9" s="14">
        <v>2112696</v>
      </c>
      <c r="H9" s="14">
        <v>1780570</v>
      </c>
      <c r="I9" s="8">
        <f>Table2[[#This Row],[YTD Funds
Raised]]/Table2[[#This Row],[Quota]]</f>
        <v>0.84279517734685916</v>
      </c>
      <c r="J9" s="1" t="str">
        <f t="shared" ref="J9:J21" si="0">VLOOKUP(I9,$L$3:$M$7,2)</f>
        <v>B</v>
      </c>
      <c r="O9" s="20" t="s">
        <v>43</v>
      </c>
      <c r="R9" s="20">
        <f>COUNTIF(B9:B21,"Full Time")</f>
        <v>7</v>
      </c>
    </row>
    <row r="10" spans="1:18" x14ac:dyDescent="0.25">
      <c r="A10" s="11" t="s">
        <v>13</v>
      </c>
      <c r="B10" s="12" t="s">
        <v>10</v>
      </c>
      <c r="C10" s="12">
        <v>5</v>
      </c>
      <c r="D10" s="13">
        <v>37559</v>
      </c>
      <c r="E10" s="12" t="s">
        <v>14</v>
      </c>
      <c r="F10" s="12" t="s">
        <v>15</v>
      </c>
      <c r="G10" s="14">
        <v>2119656</v>
      </c>
      <c r="H10" s="14">
        <v>2074093</v>
      </c>
      <c r="I10" s="8">
        <f>Table2[[#This Row],[YTD Funds
Raised]]/Table2[[#This Row],[Quota]]</f>
        <v>0.97850453092388578</v>
      </c>
      <c r="J10" s="1" t="str">
        <f t="shared" si="0"/>
        <v>A</v>
      </c>
    </row>
    <row r="11" spans="1:18" x14ac:dyDescent="0.25">
      <c r="A11" s="11" t="s">
        <v>16</v>
      </c>
      <c r="B11" s="12" t="s">
        <v>17</v>
      </c>
      <c r="C11" s="12">
        <v>3</v>
      </c>
      <c r="D11" s="13">
        <v>37804</v>
      </c>
      <c r="E11" s="12" t="s">
        <v>11</v>
      </c>
      <c r="F11" s="12" t="s">
        <v>12</v>
      </c>
      <c r="G11" s="14">
        <v>3799318</v>
      </c>
      <c r="H11" s="14">
        <v>3023103</v>
      </c>
      <c r="I11" s="8">
        <f>Table2[[#This Row],[YTD Funds
Raised]]/Table2[[#This Row],[Quota]]</f>
        <v>0.79569622758610892</v>
      </c>
      <c r="J11" s="1" t="str">
        <f t="shared" si="0"/>
        <v>C</v>
      </c>
    </row>
    <row r="12" spans="1:18" x14ac:dyDescent="0.25">
      <c r="A12" s="11" t="s">
        <v>18</v>
      </c>
      <c r="B12" s="12" t="s">
        <v>10</v>
      </c>
      <c r="C12" s="12">
        <v>7</v>
      </c>
      <c r="D12" s="13">
        <v>38092</v>
      </c>
      <c r="E12" s="12" t="s">
        <v>19</v>
      </c>
      <c r="F12" s="12" t="s">
        <v>12</v>
      </c>
      <c r="G12" s="14">
        <v>3186559</v>
      </c>
      <c r="H12" s="14">
        <v>2597820</v>
      </c>
      <c r="I12" s="8">
        <f>Table2[[#This Row],[YTD Funds
Raised]]/Table2[[#This Row],[Quota]]</f>
        <v>0.81524302547042127</v>
      </c>
      <c r="J12" s="1" t="str">
        <f t="shared" si="0"/>
        <v>B</v>
      </c>
    </row>
    <row r="13" spans="1:18" x14ac:dyDescent="0.25">
      <c r="A13" s="11" t="s">
        <v>20</v>
      </c>
      <c r="B13" s="12" t="s">
        <v>17</v>
      </c>
      <c r="C13" s="12">
        <v>4</v>
      </c>
      <c r="D13" s="13">
        <v>38120</v>
      </c>
      <c r="E13" s="12" t="s">
        <v>21</v>
      </c>
      <c r="F13" s="12" t="s">
        <v>15</v>
      </c>
      <c r="G13" s="14">
        <v>3539262</v>
      </c>
      <c r="H13" s="14">
        <v>3867802</v>
      </c>
      <c r="I13" s="8">
        <f>Table2[[#This Row],[YTD Funds
Raised]]/Table2[[#This Row],[Quota]]</f>
        <v>1.092827261728575</v>
      </c>
      <c r="J13" s="1" t="str">
        <f t="shared" si="0"/>
        <v>A</v>
      </c>
    </row>
    <row r="14" spans="1:18" x14ac:dyDescent="0.25">
      <c r="A14" s="11" t="s">
        <v>22</v>
      </c>
      <c r="B14" s="12" t="s">
        <v>17</v>
      </c>
      <c r="C14" s="12">
        <v>1</v>
      </c>
      <c r="D14" s="13">
        <v>38160</v>
      </c>
      <c r="E14" s="12" t="s">
        <v>14</v>
      </c>
      <c r="F14" s="12" t="s">
        <v>15</v>
      </c>
      <c r="G14" s="14">
        <v>4091220</v>
      </c>
      <c r="H14" s="14">
        <v>3059639</v>
      </c>
      <c r="I14" s="8">
        <f>Table2[[#This Row],[YTD Funds
Raised]]/Table2[[#This Row],[Quota]]</f>
        <v>0.74785491858174336</v>
      </c>
      <c r="J14" s="1" t="str">
        <f t="shared" si="0"/>
        <v>C</v>
      </c>
    </row>
    <row r="15" spans="1:18" x14ac:dyDescent="0.25">
      <c r="A15" s="11" t="s">
        <v>23</v>
      </c>
      <c r="B15" s="12" t="s">
        <v>10</v>
      </c>
      <c r="C15" s="12">
        <v>2</v>
      </c>
      <c r="D15" s="13">
        <v>38293</v>
      </c>
      <c r="E15" s="12" t="s">
        <v>11</v>
      </c>
      <c r="F15" s="12" t="s">
        <v>12</v>
      </c>
      <c r="G15" s="14">
        <v>2130800</v>
      </c>
      <c r="H15" s="14">
        <v>1867427</v>
      </c>
      <c r="I15" s="8">
        <f>Table2[[#This Row],[YTD Funds
Raised]]/Table2[[#This Row],[Quota]]</f>
        <v>0.87639712783930923</v>
      </c>
      <c r="J15" s="1" t="str">
        <f t="shared" si="0"/>
        <v>B</v>
      </c>
    </row>
    <row r="16" spans="1:18" x14ac:dyDescent="0.25">
      <c r="A16" s="11" t="s">
        <v>24</v>
      </c>
      <c r="B16" s="12" t="s">
        <v>17</v>
      </c>
      <c r="C16" s="12">
        <v>4</v>
      </c>
      <c r="D16" s="13">
        <v>38308</v>
      </c>
      <c r="E16" s="12" t="s">
        <v>21</v>
      </c>
      <c r="F16" s="12" t="s">
        <v>15</v>
      </c>
      <c r="G16" s="14">
        <v>2113471</v>
      </c>
      <c r="H16" s="14">
        <v>1693260</v>
      </c>
      <c r="I16" s="8">
        <f>Table2[[#This Row],[YTD Funds
Raised]]/Table2[[#This Row],[Quota]]</f>
        <v>0.80117493923503091</v>
      </c>
      <c r="J16" s="1" t="str">
        <f t="shared" si="0"/>
        <v>B</v>
      </c>
    </row>
    <row r="17" spans="1:10" x14ac:dyDescent="0.25">
      <c r="A17" s="11" t="s">
        <v>25</v>
      </c>
      <c r="B17" s="12" t="s">
        <v>10</v>
      </c>
      <c r="C17" s="12">
        <v>2</v>
      </c>
      <c r="D17" s="13">
        <v>38692</v>
      </c>
      <c r="E17" s="12" t="s">
        <v>19</v>
      </c>
      <c r="F17" s="12" t="s">
        <v>12</v>
      </c>
      <c r="G17" s="14">
        <v>3355143</v>
      </c>
      <c r="H17" s="14">
        <v>2084477</v>
      </c>
      <c r="I17" s="8">
        <f>Table2[[#This Row],[YTD Funds
Raised]]/Table2[[#This Row],[Quota]]</f>
        <v>0.62127813926261866</v>
      </c>
      <c r="J17" s="1" t="str">
        <f t="shared" si="0"/>
        <v>D</v>
      </c>
    </row>
    <row r="18" spans="1:10" x14ac:dyDescent="0.25">
      <c r="A18" s="11" t="s">
        <v>26</v>
      </c>
      <c r="B18" s="12" t="s">
        <v>10</v>
      </c>
      <c r="C18" s="12">
        <v>8</v>
      </c>
      <c r="D18" s="13">
        <v>39184</v>
      </c>
      <c r="E18" s="12" t="s">
        <v>14</v>
      </c>
      <c r="F18" s="12" t="s">
        <v>15</v>
      </c>
      <c r="G18" s="14">
        <v>2122683</v>
      </c>
      <c r="H18" s="14">
        <v>1548949</v>
      </c>
      <c r="I18" s="8">
        <f>Table2[[#This Row],[YTD Funds
Raised]]/Table2[[#This Row],[Quota]]</f>
        <v>0.72971282099117019</v>
      </c>
      <c r="J18" s="1" t="str">
        <f t="shared" si="0"/>
        <v>C</v>
      </c>
    </row>
    <row r="19" spans="1:10" x14ac:dyDescent="0.25">
      <c r="A19" s="11" t="s">
        <v>27</v>
      </c>
      <c r="B19" s="12" t="s">
        <v>17</v>
      </c>
      <c r="C19" s="12">
        <v>4</v>
      </c>
      <c r="D19" s="13">
        <v>39745</v>
      </c>
      <c r="E19" s="12" t="s">
        <v>21</v>
      </c>
      <c r="F19" s="12" t="s">
        <v>12</v>
      </c>
      <c r="G19" s="14">
        <v>1350599</v>
      </c>
      <c r="H19" s="14">
        <v>903908</v>
      </c>
      <c r="I19" s="8">
        <f>Table2[[#This Row],[YTD Funds
Raised]]/Table2[[#This Row],[Quota]]</f>
        <v>0.66926452633239031</v>
      </c>
      <c r="J19" s="1" t="str">
        <f t="shared" si="0"/>
        <v>D</v>
      </c>
    </row>
    <row r="20" spans="1:10" x14ac:dyDescent="0.25">
      <c r="A20" s="11" t="s">
        <v>28</v>
      </c>
      <c r="B20" s="12" t="s">
        <v>17</v>
      </c>
      <c r="C20" s="12">
        <v>6</v>
      </c>
      <c r="D20" s="13">
        <v>39750</v>
      </c>
      <c r="E20" s="12" t="s">
        <v>14</v>
      </c>
      <c r="F20" s="12" t="s">
        <v>15</v>
      </c>
      <c r="G20" s="14">
        <v>3425945</v>
      </c>
      <c r="H20" s="14">
        <v>2996251</v>
      </c>
      <c r="I20" s="8">
        <f>Table2[[#This Row],[YTD Funds
Raised]]/Table2[[#This Row],[Quota]]</f>
        <v>0.8745765037091956</v>
      </c>
      <c r="J20" s="1" t="str">
        <f t="shared" si="0"/>
        <v>B</v>
      </c>
    </row>
    <row r="21" spans="1:10" x14ac:dyDescent="0.25">
      <c r="A21" s="11" t="s">
        <v>29</v>
      </c>
      <c r="B21" s="12" t="s">
        <v>10</v>
      </c>
      <c r="C21" s="12">
        <v>5</v>
      </c>
      <c r="D21" s="13">
        <v>40157</v>
      </c>
      <c r="E21" s="12" t="s">
        <v>19</v>
      </c>
      <c r="F21" s="12" t="s">
        <v>12</v>
      </c>
      <c r="G21" s="14">
        <v>3916009</v>
      </c>
      <c r="H21" s="14">
        <v>3832656</v>
      </c>
      <c r="I21" s="8">
        <f>Table2[[#This Row],[YTD Funds
Raised]]/Table2[[#This Row],[Quota]]</f>
        <v>0.97871480887812057</v>
      </c>
      <c r="J21" s="1" t="str">
        <f t="shared" si="0"/>
        <v>A</v>
      </c>
    </row>
    <row r="22" spans="1:10" x14ac:dyDescent="0.25">
      <c r="A22" s="11"/>
      <c r="B22" s="12"/>
      <c r="C22" s="12">
        <f>SUBTOTAL(101,Table2[Experience])</f>
        <v>4.0769230769230766</v>
      </c>
      <c r="D22" s="13"/>
      <c r="E22" s="11"/>
      <c r="F22" s="11"/>
      <c r="G22" s="16">
        <f>SUBTOTAL(109,Table2[Quota])</f>
        <v>37263361</v>
      </c>
      <c r="H22" s="17">
        <f>SUBTOTAL(109,Table2[YTD Funds
Raised])</f>
        <v>31329955</v>
      </c>
      <c r="I22" s="8"/>
      <c r="J22" s="15"/>
    </row>
    <row r="25" spans="1:10" ht="22.5" x14ac:dyDescent="0.3">
      <c r="A25" s="21" t="s">
        <v>48</v>
      </c>
      <c r="B25" s="21"/>
      <c r="C25" s="21"/>
      <c r="D25" s="21"/>
      <c r="E25" s="21"/>
      <c r="F25" s="21"/>
      <c r="G25" s="21"/>
      <c r="H25" s="21"/>
      <c r="I25" s="21"/>
      <c r="J25" s="21"/>
    </row>
    <row r="26" spans="1:10" ht="30" x14ac:dyDescent="0.25">
      <c r="A26" s="24" t="s">
        <v>1</v>
      </c>
      <c r="B26" s="24" t="s">
        <v>2</v>
      </c>
      <c r="C26" s="24" t="s">
        <v>44</v>
      </c>
      <c r="D26" s="24" t="s">
        <v>4</v>
      </c>
      <c r="E26" s="24" t="s">
        <v>5</v>
      </c>
      <c r="F26" s="24" t="s">
        <v>6</v>
      </c>
      <c r="G26" s="24" t="s">
        <v>7</v>
      </c>
      <c r="H26" s="19" t="s">
        <v>45</v>
      </c>
      <c r="I26" s="24" t="s">
        <v>30</v>
      </c>
      <c r="J26" s="24" t="s">
        <v>31</v>
      </c>
    </row>
  </sheetData>
  <conditionalFormatting sqref="I9:I21">
    <cfRule type="iconSet" priority="1">
      <iconSet iconSet="5Arrows">
        <cfvo type="percent" val="0"/>
        <cfvo type="num" val="0.6"/>
        <cfvo type="num" val="0.7"/>
        <cfvo type="num" val="0.8"/>
        <cfvo type="num" val="0.9"/>
      </iconSet>
    </cfRule>
  </conditionalFormatting>
  <pageMargins left="0.75" right="0.75" top="1" bottom="1" header="0.5" footer="0.5"/>
  <pageSetup scale="52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Fundraiser Table</vt:lpstr>
      <vt:lpstr>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Kenson College Scholarship Fundraiser Table</dc:title>
  <dc:creator>Shelly Cashman</dc:creator>
  <cp:keywords>CIS 101, Section 1</cp:keywords>
  <cp:lastModifiedBy>Sweta</cp:lastModifiedBy>
  <dcterms:created xsi:type="dcterms:W3CDTF">2010-05-30T23:02:46Z</dcterms:created>
  <dcterms:modified xsi:type="dcterms:W3CDTF">2011-10-14T18:30:58Z</dcterms:modified>
</cp:coreProperties>
</file>