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DFA4A30F-9CE5-430E-A3D4-593C45808D5F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9" l="1"/>
  <c r="B13" i="9"/>
  <c r="C13" i="9"/>
  <c r="D13" i="9"/>
  <c r="A14" i="9"/>
  <c r="B14" i="9"/>
  <c r="C14" i="9"/>
  <c r="D14" i="9"/>
  <c r="A15" i="9"/>
  <c r="B15" i="9"/>
  <c r="C15" i="9"/>
  <c r="D15" i="9"/>
  <c r="B12" i="9"/>
  <c r="C12" i="9"/>
  <c r="D12" i="9"/>
  <c r="A12" i="9"/>
  <c r="A3" i="9"/>
  <c r="D3" i="9" s="1" a="1"/>
  <c r="D3" i="9" s="1"/>
  <c r="D12" i="5" l="1" a="1"/>
  <c r="D12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3" i="6" l="1"/>
  <c r="E17" i="6" a="1"/>
  <c r="E17" i="6" s="1"/>
  <c r="F17" i="6" s="1"/>
  <c r="E20" i="6" a="1"/>
  <c r="E20" i="6" s="1"/>
  <c r="F20" i="6" s="1"/>
  <c r="E12" i="6" a="1"/>
  <c r="E12" i="6" s="1"/>
  <c r="F12" i="6" s="1"/>
  <c r="E14" i="6" a="1"/>
  <c r="E14" i="6" s="1"/>
  <c r="F14" i="6" s="1"/>
  <c r="B12" i="6"/>
  <c r="H14" i="2"/>
  <c r="G10" i="2" s="1"/>
  <c r="E16" i="6" a="1"/>
  <c r="E16" i="6" s="1"/>
  <c r="F16" i="6" s="1"/>
  <c r="B18" i="6"/>
  <c r="E18" i="6" a="1"/>
  <c r="E18" i="6" s="1"/>
  <c r="F18" i="6" s="1"/>
  <c r="B14" i="6"/>
  <c r="B17" i="6"/>
  <c r="E13" i="6" a="1"/>
  <c r="E13" i="6" s="1"/>
  <c r="F13" i="6" s="1"/>
  <c r="B16" i="6"/>
  <c r="B19" i="6"/>
  <c r="B11" i="6"/>
  <c r="B20" i="6"/>
  <c r="B15" i="6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14" i="2"/>
  <c r="A14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125" i="10"/>
  <c r="B125" i="10"/>
  <c r="C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126" i="10"/>
  <c r="B126" i="10"/>
  <c r="C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127" i="10"/>
  <c r="B127" i="10"/>
  <c r="C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128" i="10"/>
  <c r="B128" i="10"/>
  <c r="C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129" i="10"/>
  <c r="B129" i="10"/>
  <c r="C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130" i="10"/>
  <c r="B130" i="10"/>
  <c r="C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131" i="10"/>
  <c r="B131" i="10"/>
  <c r="C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132" i="10"/>
  <c r="B132" i="10"/>
  <c r="C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133" i="10"/>
  <c r="B133" i="10"/>
  <c r="C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134" i="10"/>
  <c r="B134" i="10"/>
  <c r="C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135" i="10"/>
  <c r="B135" i="10"/>
  <c r="C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136" i="10"/>
  <c r="B136" i="10"/>
  <c r="C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137" i="10"/>
  <c r="B137" i="10"/>
  <c r="C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138" i="10"/>
  <c r="B138" i="10"/>
  <c r="C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139" i="10"/>
  <c r="B139" i="10"/>
  <c r="C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140" i="10"/>
  <c r="B140" i="10"/>
  <c r="C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141" i="10"/>
  <c r="B141" i="10"/>
  <c r="C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142" i="10"/>
  <c r="B142" i="10"/>
  <c r="C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143" i="10"/>
  <c r="B143" i="10"/>
  <c r="C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144" i="10"/>
  <c r="B144" i="10"/>
  <c r="C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145" i="10"/>
  <c r="B145" i="10"/>
  <c r="C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146" i="10"/>
  <c r="B146" i="10"/>
  <c r="C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147" i="10"/>
  <c r="B147" i="10"/>
  <c r="C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148" i="10"/>
  <c r="B148" i="10"/>
  <c r="C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8" i="2" l="1"/>
  <c r="G7" i="2"/>
  <c r="G13" i="2"/>
  <c r="G5" i="2"/>
  <c r="G12" i="2"/>
  <c r="G11" i="2"/>
  <c r="G3" i="2"/>
  <c r="G4" i="2"/>
  <c r="G6" i="2"/>
  <c r="G9" i="2"/>
  <c r="C5" i="6"/>
  <c r="D5" i="6"/>
  <c r="E5" i="6"/>
  <c r="F5" i="6"/>
  <c r="G5" i="6"/>
  <c r="D4" i="6"/>
  <c r="E4" i="6"/>
  <c r="F4" i="6"/>
  <c r="G4" i="6"/>
  <c r="C4" i="6"/>
  <c r="Z2" i="5" a="1"/>
  <c r="Z2" i="20" a="1"/>
  <c r="R12" i="5" a="1"/>
  <c r="R12" i="5" s="1"/>
  <c r="S12" i="5" a="1"/>
  <c r="S12" i="5" s="1"/>
  <c r="R13" i="5" a="1"/>
  <c r="R13" i="5" s="1"/>
  <c r="S13" i="5" a="1"/>
  <c r="S13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E12" i="5" a="1"/>
  <c r="E12" i="5" s="1"/>
  <c r="E13" i="5" a="1"/>
  <c r="E13" i="5" s="1"/>
  <c r="D13" i="5" a="1"/>
  <c r="D13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6" i="5" l="1"/>
  <c r="A7" i="5"/>
  <c r="A4" i="5"/>
  <c r="A5" i="5"/>
  <c r="Z2" i="20"/>
  <c r="A7" i="20" a="1"/>
  <c r="A7" i="20" s="1"/>
  <c r="A9" i="20" a="1"/>
  <c r="A9" i="20" s="1"/>
  <c r="A8" i="20" a="1"/>
  <c r="A8" i="20" s="1"/>
  <c r="A10" i="20" a="1"/>
  <c r="A10" i="20" s="1"/>
  <c r="A5" i="20" a="1"/>
  <c r="A5" i="20" s="1"/>
  <c r="A4" i="20" a="1"/>
  <c r="A4" i="20" s="1"/>
  <c r="A6" i="20" a="1"/>
  <c r="A6" i="20" s="1"/>
  <c r="A3" i="20" a="1"/>
  <c r="A3" i="20" s="1"/>
  <c r="Z2" i="5"/>
  <c r="A3" i="5" s="1"/>
  <c r="B16" i="1"/>
  <c r="B12" i="1"/>
  <c r="B11" i="1"/>
  <c r="B5" i="1"/>
  <c r="B4" i="1"/>
  <c r="B5" i="5" l="1"/>
  <c r="D5" i="5"/>
  <c r="C5" i="5"/>
  <c r="B7" i="5"/>
  <c r="D7" i="5"/>
  <c r="C7" i="5"/>
  <c r="B4" i="5"/>
  <c r="D4" i="5"/>
  <c r="E4" i="5" s="1"/>
  <c r="C4" i="5"/>
  <c r="C6" i="5"/>
  <c r="D6" i="5"/>
  <c r="B6" i="5"/>
  <c r="E6" i="5" s="1"/>
  <c r="O3" i="20" a="1"/>
  <c r="O3" i="20" s="1"/>
  <c r="N3" i="20" a="1"/>
  <c r="N3" i="20" s="1"/>
  <c r="P3" i="20" a="1"/>
  <c r="P3" i="20" s="1"/>
  <c r="Q3" i="20" a="1"/>
  <c r="Q3" i="20" s="1"/>
  <c r="L3" i="20" a="1"/>
  <c r="L3" i="20" s="1"/>
  <c r="M3" i="20" a="1"/>
  <c r="M3" i="20" s="1"/>
  <c r="G3" i="20" a="1"/>
  <c r="G3" i="20" s="1"/>
  <c r="H3" i="20" a="1"/>
  <c r="H3" i="20" s="1"/>
  <c r="J3" i="20" a="1"/>
  <c r="J3" i="20" s="1"/>
  <c r="K3" i="20" a="1"/>
  <c r="K3" i="20" s="1"/>
  <c r="I3" i="20" a="1"/>
  <c r="I3" i="20" s="1"/>
  <c r="R3" i="20" a="1"/>
  <c r="R3" i="20" s="1"/>
  <c r="C3" i="20" a="1"/>
  <c r="C3" i="20" s="1"/>
  <c r="E3" i="20" a="1"/>
  <c r="E3" i="20" s="1"/>
  <c r="D3" i="20" a="1"/>
  <c r="D3" i="20" s="1"/>
  <c r="F3" i="20" a="1"/>
  <c r="F3" i="20" s="1"/>
  <c r="O6" i="20" a="1"/>
  <c r="O6" i="20" s="1"/>
  <c r="P6" i="20" a="1"/>
  <c r="P6" i="20" s="1"/>
  <c r="Q6" i="20" a="1"/>
  <c r="Q6" i="20" s="1"/>
  <c r="R6" i="20" a="1"/>
  <c r="R6" i="20" s="1"/>
  <c r="E6" i="20" a="1"/>
  <c r="E6" i="20" s="1"/>
  <c r="F6" i="20" a="1"/>
  <c r="F6" i="20" s="1"/>
  <c r="D6" i="20" a="1"/>
  <c r="D6" i="20" s="1"/>
  <c r="G6" i="20" a="1"/>
  <c r="G6" i="20" s="1"/>
  <c r="J6" i="20" a="1"/>
  <c r="J6" i="20" s="1"/>
  <c r="K6" i="20" a="1"/>
  <c r="K6" i="20" s="1"/>
  <c r="M6" i="20" a="1"/>
  <c r="M6" i="20" s="1"/>
  <c r="N6" i="20" a="1"/>
  <c r="N6" i="20" s="1"/>
  <c r="F9" i="20" a="1"/>
  <c r="F9" i="20" s="1"/>
  <c r="E9" i="20" a="1"/>
  <c r="E9" i="20" s="1"/>
  <c r="M10" i="20" a="1"/>
  <c r="M10" i="20" s="1"/>
  <c r="N10" i="20" a="1"/>
  <c r="N10" i="20" s="1"/>
  <c r="R10" i="20" a="1"/>
  <c r="R10" i="20" s="1"/>
  <c r="O10" i="20" a="1"/>
  <c r="O10" i="20" s="1"/>
  <c r="C6" i="20" a="1"/>
  <c r="C6" i="20" s="1"/>
  <c r="H6" i="20" a="1"/>
  <c r="H6" i="20" s="1"/>
  <c r="I6" i="20" a="1"/>
  <c r="I6" i="20" s="1"/>
  <c r="L6" i="20" a="1"/>
  <c r="L6" i="20" s="1"/>
  <c r="G9" i="20" a="1"/>
  <c r="G9" i="20" s="1"/>
  <c r="H9" i="20" a="1"/>
  <c r="H9" i="20" s="1"/>
  <c r="I9" i="20" a="1"/>
  <c r="I9" i="20" s="1"/>
  <c r="J9" i="20" a="1"/>
  <c r="J9" i="20" s="1"/>
  <c r="K9" i="20" a="1"/>
  <c r="K9" i="20" s="1"/>
  <c r="C10" i="20" a="1"/>
  <c r="C10" i="20" s="1"/>
  <c r="L10" i="20" a="1"/>
  <c r="L10" i="20" s="1"/>
  <c r="E10" i="20" a="1"/>
  <c r="E10" i="20" s="1"/>
  <c r="I10" i="20" a="1"/>
  <c r="I10" i="20" s="1"/>
  <c r="P9" i="20" a="1"/>
  <c r="P9" i="20" s="1"/>
  <c r="H10" i="20" a="1"/>
  <c r="H10" i="20" s="1"/>
  <c r="D10" i="20" a="1"/>
  <c r="D10" i="20" s="1"/>
  <c r="K10" i="20" a="1"/>
  <c r="K10" i="20" s="1"/>
  <c r="G10" i="20" a="1"/>
  <c r="G10" i="20" s="1"/>
  <c r="F10" i="20" a="1"/>
  <c r="F10" i="20" s="1"/>
  <c r="N9" i="20" a="1"/>
  <c r="N9" i="20" s="1"/>
  <c r="J10" i="20" a="1"/>
  <c r="J10" i="20" s="1"/>
  <c r="D9" i="20" a="1"/>
  <c r="D9" i="20" s="1"/>
  <c r="C9" i="20" a="1"/>
  <c r="C9" i="20" s="1"/>
  <c r="Q9" i="20" a="1"/>
  <c r="Q9" i="20" s="1"/>
  <c r="P10" i="20" a="1"/>
  <c r="P10" i="20" s="1"/>
  <c r="L9" i="20" a="1"/>
  <c r="L9" i="20" s="1"/>
  <c r="O9" i="20" a="1"/>
  <c r="O9" i="20" s="1"/>
  <c r="M9" i="20" a="1"/>
  <c r="M9" i="20" s="1"/>
  <c r="Q10" i="20" a="1"/>
  <c r="Q10" i="20" s="1"/>
  <c r="R9" i="20" a="1"/>
  <c r="R9" i="20" s="1"/>
  <c r="E4" i="20" a="1"/>
  <c r="E4" i="20" s="1"/>
  <c r="C4" i="20" a="1"/>
  <c r="C4" i="20" s="1"/>
  <c r="D4" i="20" a="1"/>
  <c r="D4" i="20" s="1"/>
  <c r="I4" i="20" a="1"/>
  <c r="I4" i="20" s="1"/>
  <c r="J4" i="20" a="1"/>
  <c r="J4" i="20" s="1"/>
  <c r="K4" i="20" a="1"/>
  <c r="K4" i="20" s="1"/>
  <c r="L4" i="20" a="1"/>
  <c r="L4" i="20" s="1"/>
  <c r="F4" i="20" a="1"/>
  <c r="F4" i="20" s="1"/>
  <c r="G4" i="20" a="1"/>
  <c r="G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H4" i="20" a="1"/>
  <c r="H4" i="20" s="1"/>
  <c r="R4" i="20" a="1"/>
  <c r="R4" i="20" s="1"/>
  <c r="I5" i="20" a="1"/>
  <c r="I5" i="20" s="1"/>
  <c r="J5" i="20" a="1"/>
  <c r="J5" i="20" s="1"/>
  <c r="K5" i="20" a="1"/>
  <c r="K5" i="20" s="1"/>
  <c r="L5" i="20" a="1"/>
  <c r="L5" i="20" s="1"/>
  <c r="P5" i="20" a="1"/>
  <c r="P5" i="20" s="1"/>
  <c r="Q5" i="20" a="1"/>
  <c r="Q5" i="20" s="1"/>
  <c r="F7" i="20" a="1"/>
  <c r="F7" i="20" s="1"/>
  <c r="H7" i="20" a="1"/>
  <c r="H7" i="20" s="1"/>
  <c r="I7" i="20" a="1"/>
  <c r="I7" i="20" s="1"/>
  <c r="P7" i="20" a="1"/>
  <c r="P7" i="20" s="1"/>
  <c r="Q7" i="20" a="1"/>
  <c r="Q7" i="20" s="1"/>
  <c r="R7" i="20" a="1"/>
  <c r="R7" i="20" s="1"/>
  <c r="C5" i="20" a="1"/>
  <c r="C5" i="20" s="1"/>
  <c r="D5" i="20" a="1"/>
  <c r="D5" i="20" s="1"/>
  <c r="E5" i="20" a="1"/>
  <c r="E5" i="20" s="1"/>
  <c r="F5" i="20" a="1"/>
  <c r="F5" i="20" s="1"/>
  <c r="M5" i="20" a="1"/>
  <c r="M5" i="20" s="1"/>
  <c r="G5" i="20" a="1"/>
  <c r="G5" i="20" s="1"/>
  <c r="H5" i="20" a="1"/>
  <c r="H5" i="20" s="1"/>
  <c r="N5" i="20" a="1"/>
  <c r="N5" i="20" s="1"/>
  <c r="O5" i="20" a="1"/>
  <c r="O5" i="20" s="1"/>
  <c r="R5" i="20" a="1"/>
  <c r="R5" i="20" s="1"/>
  <c r="G7" i="20" a="1"/>
  <c r="G7" i="20" s="1"/>
  <c r="J7" i="20" a="1"/>
  <c r="J7" i="20" s="1"/>
  <c r="K7" i="20" a="1"/>
  <c r="K7" i="20" s="1"/>
  <c r="L7" i="20" a="1"/>
  <c r="L7" i="20" s="1"/>
  <c r="M7" i="20" a="1"/>
  <c r="M7" i="20" s="1"/>
  <c r="D7" i="20" a="1"/>
  <c r="D7" i="20" s="1"/>
  <c r="N7" i="20" a="1"/>
  <c r="N7" i="20" s="1"/>
  <c r="O7" i="20" a="1"/>
  <c r="O7" i="20" s="1"/>
  <c r="C7" i="20" a="1"/>
  <c r="C7" i="20" s="1"/>
  <c r="N8" i="20" a="1"/>
  <c r="N8" i="20" s="1"/>
  <c r="K8" i="20" a="1"/>
  <c r="K8" i="20" s="1"/>
  <c r="E7" i="20" a="1"/>
  <c r="E7" i="20" s="1"/>
  <c r="L8" i="20" a="1"/>
  <c r="L8" i="20" s="1"/>
  <c r="M8" i="20" a="1"/>
  <c r="M8" i="20" s="1"/>
  <c r="O8" i="20" a="1"/>
  <c r="O8" i="20" s="1"/>
  <c r="C8" i="20" a="1"/>
  <c r="C8" i="20" s="1"/>
  <c r="D8" i="20" a="1"/>
  <c r="D8" i="20" s="1"/>
  <c r="G8" i="20" a="1"/>
  <c r="G8" i="20" s="1"/>
  <c r="H8" i="20" a="1"/>
  <c r="H8" i="20" s="1"/>
  <c r="I8" i="20" a="1"/>
  <c r="I8" i="20" s="1"/>
  <c r="Q8" i="20" a="1"/>
  <c r="Q8" i="20" s="1"/>
  <c r="R8" i="20" a="1"/>
  <c r="R8" i="20" s="1"/>
  <c r="F8" i="20" a="1"/>
  <c r="F8" i="20" s="1"/>
  <c r="E8" i="20" a="1"/>
  <c r="E8" i="20" s="1"/>
  <c r="J8" i="20" a="1"/>
  <c r="J8" i="20" s="1"/>
  <c r="P8" i="20" a="1"/>
  <c r="P8" i="20" s="1"/>
  <c r="B10" i="1"/>
  <c r="A2" i="1"/>
  <c r="B15" i="1"/>
  <c r="B9" i="1"/>
  <c r="B14" i="1"/>
  <c r="B7" i="1"/>
  <c r="C14" i="2"/>
  <c r="B3" i="5"/>
  <c r="C3" i="5"/>
  <c r="D3" i="5"/>
  <c r="E7" i="5" l="1"/>
  <c r="E5" i="5"/>
  <c r="A1" i="10"/>
  <c r="A10" i="9"/>
  <c r="A1" i="2"/>
  <c r="A36" i="4"/>
  <c r="A1" i="43"/>
  <c r="E14" i="3"/>
  <c r="E3" i="5"/>
  <c r="A21" i="6" l="1"/>
  <c r="A16" i="5"/>
  <c r="A1" i="3"/>
  <c r="A18" i="9"/>
  <c r="A8" i="6"/>
  <c r="A1" i="6"/>
  <c r="A10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9" i="6" l="1"/>
  <c r="D13" i="6"/>
  <c r="D11" i="6"/>
  <c r="D20" i="6"/>
  <c r="D17" i="6"/>
  <c r="D14" i="6"/>
  <c r="D16" i="6"/>
  <c r="D18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<sst xmlns="http://schemas.openxmlformats.org/spreadsheetml/2006/main" count="12856" uniqueCount="491">
  <si>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</si>
  <si>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</si>
  <si>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</si>
  <si>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</si>
  <si>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</si>
  <si>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</si>
  <si>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</si>
  <si>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</si>
  <si>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</si>
  <si>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</si>
  <si>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</si>
  <si>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</si>
  <si>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</si>
  <si>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</si>
  <si>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</si>
  <si>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</si>
  <si>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</si>
  <si>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</si>
  <si>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</si>
  <si>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</si>
  <si>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</si>
  <si>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</si>
  <si>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</si>
  <si>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</si>
  <si>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</si>
  <si>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</si>
  <si>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</si>
  <si>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</si>
  <si>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</si>
  <si>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</si>
  <si>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</si>
  <si>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</si>
  <si>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</si>
  <si>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</si>
  <si>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</si>
  <si>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</si>
  <si>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</si>
  <si>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</si>
  <si>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</si>
  <si>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</si>
  <si>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</si>
  <si>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</si>
  <si>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</si>
  <si>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</si>
  <si>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</si>
  <si>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</si>
  <si>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</si>
  <si>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</si>
  <si>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</si>
  <si>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</si>
  <si>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</si>
  <si>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</si>
  <si>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</si>
  <si>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</si>
  <si>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</si>
  <si>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</si>
  <si>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</si>
  <si>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</si>
  <si>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</si>
  <si>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</si>
  <si>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</si>
  <si>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</si>
  <si>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</si>
  <si>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</si>
  <si>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</si>
  <si>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</si>
  <si>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</si>
  <si>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</si>
  <si>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</si>
  <si>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</si>
  <si>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</si>
  <si>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</si>
  <si>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</si>
  <si>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</si>
  <si>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</si>
  <si>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</si>
  <si>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</si>
  <si>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</si>
  <si>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</si>
  <si>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</si>
  <si>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</si>
  <si>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</si>
  <si>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</si>
  <si>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</si>
  <si>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</si>
  <si>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</si>
  <si>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</si>
  <si>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</si>
  <si>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</si>
  <si>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</si>
  <si>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</si>
  <si>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</si>
  <si>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</si>
  <si>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</si>
  <si>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</si>
  <si>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</si>
  <si>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</si>
  <si>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</si>
  <si>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</si>
  <si>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</si>
  <si>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</si>
  <si>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</si>
  <si>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</si>
  <si>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</si>
  <si>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</si>
  <si>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</si>
  <si>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</si>
  <si>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</si>
  <si>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</si>
  <si>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</si>
  <si>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</si>
  <si>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</si>
  <si>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</si>
  <si>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</si>
  <si>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</si>
  <si>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</si>
  <si>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</si>
  <si>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</si>
  <si>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</si>
  <si>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</si>
  <si>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</si>
  <si>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</si>
  <si>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</si>
  <si>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</si>
  <si>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</si>
  <si>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</si>
  <si>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</si>
  <si>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</si>
  <si>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</si>
  <si>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</si>
  <si>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</si>
  <si>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</si>
  <si>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</si>
  <si>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</si>
  <si>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</si>
  <si>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</si>
  <si>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</si>
  <si>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</si>
  <si>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</si>
  <si>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</si>
  <si>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</si>
  <si>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</si>
  <si>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</si>
  <si>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</si>
  <si>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</si>
  <si>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</si>
  <si>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</si>
  <si>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</si>
  <si>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</si>
  <si>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</si>
  <si>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</si>
  <si>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</si>
  <si>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</si>
  <si>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</si>
  <si>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</si>
  <si>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</si>
  <si>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</si>
  <si>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</si>
  <si>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</si>
  <si>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</si>
  <si>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</si>
  <si>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</si>
  <si>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</si>
  <si>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</si>
  <si>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</si>
  <si>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</si>
  <si>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</si>
  <si>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</si>
  <si>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</si>
  <si>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</si>
  <si>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</si>
  <si>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</si>
  <si>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</si>
  <si>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</si>
  <si>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</si>
  <si>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</si>
  <si>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</si>
  <si>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</si>
  <si>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</si>
  <si>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</si>
  <si>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</si>
  <si>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</si>
  <si>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</si>
  <si>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</si>
  <si>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</si>
  <si>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</si>
  <si>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</si>
  <si>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</si>
  <si>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</si>
  <si>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</si>
  <si>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</si>
  <si>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</si>
  <si>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</si>
  <si>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</si>
  <si>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</si>
  <si>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</si>
  <si>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</si>
  <si>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</si>
  <si>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</si>
  <si>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</si>
  <si>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</si>
  <si>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</si>
  <si>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</si>
  <si>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</si>
  <si>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</si>
  <si>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</si>
  <si>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</si>
  <si>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</si>
  <si>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</si>
  <si>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</si>
  <si>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</si>
  <si>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</si>
  <si>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</si>
  <si>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</si>
  <si>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</si>
  <si>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</si>
  <si>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</si>
  <si>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</si>
  <si>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</si>
  <si>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</si>
  <si>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</si>
  <si>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</si>
  <si>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</si>
  <si>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</si>
  <si>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</si>
  <si>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</si>
  <si>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</si>
  <si>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</si>
  <si>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</si>
  <si>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</si>
  <si>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</si>
  <si>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</si>
  <si>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</si>
  <si>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</si>
  <si>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</si>
  <si>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</si>
  <si>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</si>
  <si>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</si>
  <si>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</si>
  <si>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</si>
  <si>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</si>
  <si>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</si>
  <si>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</si>
  <si>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</si>
  <si>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</si>
  <si>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</si>
  <si>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</si>
  <si>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</si>
  <si>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</si>
  <si>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</si>
  <si>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</si>
  <si>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</si>
  <si>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</si>
  <si>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</si>
  <si>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</si>
  <si>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</si>
  <si>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</si>
  <si>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</si>
  <si>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</si>
  <si>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</si>
  <si>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</si>
  <si>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</si>
  <si>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</si>
  <si>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</si>
  <si>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</si>
  <si>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</si>
  <si>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</si>
  <si>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</si>
  <si>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</si>
  <si>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</si>
  <si>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</si>
  <si>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</si>
  <si>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</si>
  <si>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</si>
  <si>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</si>
  <si>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</si>
  <si>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</si>
  <si>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</si>
  <si>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</si>
  <si>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</si>
  <si>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</si>
  <si>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</si>
  <si>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</si>
  <si>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</si>
  <si>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</si>
  <si>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</si>
  <si>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</si>
  <si>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</si>
  <si>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</si>
  <si>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</si>
  <si>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</si>
  <si>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</si>
  <si>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</si>
  <si>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</si>
  <si>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</si>
  <si>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</si>
  <si>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</si>
  <si>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</si>
  <si>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</si>
  <si>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</si>
  <si>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</si>
  <si>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</si>
  <si>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</si>
  <si>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</si>
  <si>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</si>
  <si>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</si>
  <si>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</si>
  <si>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</si>
  <si>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</si>
  <si>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</si>
  <si>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</si>
  <si>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</si>
  <si>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</si>
  <si>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</si>
  <si>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</si>
  <si>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</si>
  <si>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</si>
  <si>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</si>
  <si>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</si>
  <si>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</si>
  <si>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</si>
  <si>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</si>
  <si>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</si>
  <si>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</si>
  <si>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</si>
  <si>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</si>
  <si>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</si>
  <si>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</si>
  <si>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</si>
  <si>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</si>
  <si>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</si>
  <si>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</si>
  <si>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</si>
  <si>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</si>
  <si>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</si>
  <si>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</si>
  <si>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</si>
  <si>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</si>
  <si>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</si>
  <si>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</si>
  <si>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</si>
  <si>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</si>
  <si>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</si>
  <si>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</si>
  <si>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</si>
  <si>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</si>
  <si>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</si>
  <si>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</si>
  <si>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</si>
  <si>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</si>
  <si>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</si>
  <si>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</si>
  <si>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</si>
  <si>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NORTH WIN (G.NNE2.E1.W1)</t>
  </si>
  <si>
    <t>EL1 SOUTH WIN (G.SSE3.E2.W1)</t>
  </si>
  <si>
    <t>EL1 NORTH WIN (G.W4.E4.W1)</t>
  </si>
  <si>
    <t>EL1 SOUTH WIN (G.W4.E3.W1)</t>
  </si>
  <si>
    <t>EL1 WEST WIN (G.W4.E5.W1)</t>
  </si>
  <si>
    <t>EL2 EAST WIN (G.SSW1.E2.W1)</t>
  </si>
  <si>
    <t>EL2 SOUTH WIN (G.SSW1.E1.W1)</t>
  </si>
  <si>
    <t>EL2 EAST WIN (G.N2.E5.W1)</t>
  </si>
  <si>
    <t>EL2 NORTH WIN (G.N2.E4.W1)</t>
  </si>
  <si>
    <t>EL2 EAST WIN (G.E3.E7.W1)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</si>
  <si>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</si>
  <si>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</si>
  <si>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</si>
  <si>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</si>
  <si>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</si>
  <si>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</si>
  <si>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</si>
  <si>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</si>
  <si>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</si>
  <si>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</si>
  <si>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</si>
  <si>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</si>
  <si>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</si>
  <si>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</si>
  <si>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</si>
  <si>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</si>
  <si>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</si>
  <si>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</si>
  <si>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</si>
  <si>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</si>
  <si>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</si>
  <si>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</si>
  <si>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</si>
  <si>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</si>
  <si>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</si>
  <si>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</si>
  <si>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 G.E1</t>
  </si>
  <si>
    <t>Yes</t>
  </si>
  <si>
    <t>0.0</t>
  </si>
  <si>
    <t>0.38</t>
  </si>
  <si>
    <t>Classroom_class</t>
  </si>
  <si>
    <t>School</t>
  </si>
  <si>
    <t>CLASSROOM G.NNE2</t>
  </si>
  <si>
    <t>CLASSROOM G.SSE3</t>
  </si>
  <si>
    <t>CLASSROOM G.W4</t>
  </si>
  <si>
    <t>DINING G.SSW1</t>
  </si>
  <si>
    <t>0.5</t>
  </si>
  <si>
    <t>Dining_fast</t>
  </si>
  <si>
    <t>GYMNASIUM G.N2</t>
  </si>
  <si>
    <t>Gym</t>
  </si>
  <si>
    <t>KITCHEN G.E3</t>
  </si>
  <si>
    <t>0.15</t>
  </si>
  <si>
    <t>Kitchen</t>
  </si>
  <si>
    <t>PLENUM G.E5</t>
  </si>
  <si>
    <t>No</t>
  </si>
  <si>
    <t>Plenum</t>
  </si>
  <si>
    <t>PLENUM G.NNE6</t>
  </si>
  <si>
    <t>PLENUM G.SSE7</t>
  </si>
  <si>
    <t>PLENUM G.W8</t>
  </si>
  <si>
    <t>Roof Membrane+Roof Continuous Insulation+Metal Decking</t>
  </si>
  <si>
    <t>Stucco+Wall Continuous Insulation+Gypsum 5/8in</t>
  </si>
  <si>
    <t>Theoretical Glazing</t>
  </si>
  <si>
    <t>Classroom G.E1</t>
  </si>
  <si>
    <t>Classroom G.NNE2</t>
  </si>
  <si>
    <t>Classroom G.SSE3</t>
  </si>
  <si>
    <t>Classroom G.W4</t>
  </si>
  <si>
    <t>Dining G.SSW1</t>
  </si>
  <si>
    <t>Gymnasium G.N2</t>
  </si>
  <si>
    <t>Kitchen G.E3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</si>
  <si>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</si>
  <si>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</si>
  <si>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</si>
  <si>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</si>
  <si>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</si>
  <si>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</si>
  <si>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</si>
  <si>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</si>
  <si>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</si>
  <si>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</si>
  <si>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</si>
  <si>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</si>
  <si>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</si>
  <si>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</si>
  <si>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</si>
  <si>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</si>
  <si>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</si>
  <si>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</si>
  <si>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</si>
  <si>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</si>
  <si>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</si>
  <si>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</si>
  <si>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</si>
  <si>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</si>
  <si>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</si>
  <si>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</si>
  <si>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</si>
  <si>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</si>
  <si>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</si>
  <si>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</si>
  <si>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Saturdays</t>
  </si>
  <si>
    <t>Weekdays</t>
  </si>
  <si>
    <t>DHW Sch</t>
  </si>
  <si>
    <t>Elec Equip Sch</t>
  </si>
  <si>
    <t>AllDays</t>
  </si>
  <si>
    <t>Heating Setpoint Schedule</t>
  </si>
  <si>
    <t>Infiltration Schedule</t>
  </si>
  <si>
    <t>Lighting Schedule</t>
  </si>
  <si>
    <t>OA Schedule</t>
  </si>
  <si>
    <t>Occupant Sch</t>
  </si>
  <si>
    <t>AllOtherDays (Through 1/11)</t>
  </si>
  <si>
    <t>AllOtherDays (Through 4/3)</t>
  </si>
  <si>
    <t>AllOtherDays (Through 4/12)</t>
  </si>
  <si>
    <t>AllOtherDays (Through 5/22)</t>
  </si>
  <si>
    <t>AllOtherDays (Through 5/31)</t>
  </si>
  <si>
    <t>AllOtherDays (Through 8/7)</t>
  </si>
  <si>
    <t>AllOtherDays (Through 8/16)</t>
  </si>
  <si>
    <t>AllOtherDays (Through 12/11)</t>
  </si>
  <si>
    <t>AllOtherDays (Through 12/31)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</si>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</sst>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A-44ED-A46C-1C90649174F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A-44ED-A46C-1C90649174F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CA-44ED-A46C-1C906491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71807"/>
        <c:axId val="642870847"/>
      </c:lineChart>
      <c:catAx>
        <c:axId val="64287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870847"/>
        <c:crosses val="autoZero"/>
        <c:auto val="1"/>
        <c:lblAlgn val="ctr"/>
        <c:lblOffset val="100"/>
        <c:noMultiLvlLbl val="0"/>
      </c:catAx>
      <c:valAx>
        <c:axId val="6428708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8718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9-42AC-8B8E-C166C4BDE78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9-42AC-8B8E-C166C4BDE78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9-42AC-8B8E-C166C4BDE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99407"/>
        <c:axId val="642797007"/>
      </c:lineChart>
      <c:catAx>
        <c:axId val="64279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797007"/>
        <c:crosses val="autoZero"/>
        <c:auto val="1"/>
        <c:lblAlgn val="ctr"/>
        <c:lblOffset val="100"/>
        <c:noMultiLvlLbl val="0"/>
      </c:catAx>
      <c:valAx>
        <c:axId val="642797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799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0-4D3C-B010-A06A46F07846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0-4D3C-B010-A06A46F07846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80-4D3C-B010-A06A46F07846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80-4D3C-B010-A06A46F07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085024"/>
        <c:axId val="576083104"/>
      </c:lineChart>
      <c:catAx>
        <c:axId val="5760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6083104"/>
        <c:crosses val="autoZero"/>
        <c:auto val="1"/>
        <c:lblAlgn val="ctr"/>
        <c:lblOffset val="100"/>
        <c:noMultiLvlLbl val="0"/>
      </c:catAx>
      <c:valAx>
        <c:axId val="576083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608502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8-4048-B51F-FE872A2D68A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8-4048-B51F-FE872A2D68A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88-4048-B51F-FE872A2D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614847"/>
        <c:axId val="624611487"/>
      </c:lineChart>
      <c:catAx>
        <c:axId val="624614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611487"/>
        <c:crosses val="autoZero"/>
        <c:auto val="1"/>
        <c:lblAlgn val="ctr"/>
        <c:lblOffset val="100"/>
        <c:noMultiLvlLbl val="0"/>
      </c:catAx>
      <c:valAx>
        <c:axId val="624611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6148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9-4E0C-B835-841792732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401471"/>
        <c:axId val="625404351"/>
      </c:lineChart>
      <c:catAx>
        <c:axId val="62540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404351"/>
        <c:crosses val="autoZero"/>
        <c:auto val="1"/>
        <c:lblAlgn val="ctr"/>
        <c:lblOffset val="100"/>
        <c:noMultiLvlLbl val="0"/>
      </c:catAx>
      <c:valAx>
        <c:axId val="6254043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4014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7-4FAB-B58B-4D457B5752D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B7-4FAB-B58B-4D457B5752D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B7-4FAB-B58B-4D457B575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402911"/>
        <c:axId val="625403871"/>
      </c:lineChart>
      <c:catAx>
        <c:axId val="625402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403871"/>
        <c:crosses val="autoZero"/>
        <c:auto val="1"/>
        <c:lblAlgn val="ctr"/>
        <c:lblOffset val="100"/>
        <c:noMultiLvlLbl val="0"/>
      </c:catAx>
      <c:valAx>
        <c:axId val="6254038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402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0-497D-A036-C968EA84B26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0-497D-A036-C968EA84B26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20-497D-A036-C968EA84B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851951"/>
        <c:axId val="626852911"/>
      </c:lineChart>
      <c:catAx>
        <c:axId val="62685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852911"/>
        <c:crosses val="autoZero"/>
        <c:auto val="1"/>
        <c:lblAlgn val="ctr"/>
        <c:lblOffset val="100"/>
        <c:noMultiLvlLbl val="0"/>
      </c:catAx>
      <c:valAx>
        <c:axId val="626852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851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2-4B5E-AE97-3CA5258E84DA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2-4B5E-AE97-3CA5258E84D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42-4B5E-AE97-3CA5258E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670079"/>
        <c:axId val="625668639"/>
      </c:lineChart>
      <c:catAx>
        <c:axId val="62567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668639"/>
        <c:crosses val="autoZero"/>
        <c:auto val="1"/>
        <c:lblAlgn val="ctr"/>
        <c:lblOffset val="100"/>
        <c:noMultiLvlLbl val="0"/>
      </c:catAx>
      <c:valAx>
        <c:axId val="625668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6700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D-47D2-AB32-B8F4A9CB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33631"/>
        <c:axId val="43130271"/>
      </c:lineChart>
      <c:catAx>
        <c:axId val="4313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30271"/>
        <c:crosses val="autoZero"/>
        <c:auto val="1"/>
        <c:lblAlgn val="ctr"/>
        <c:lblOffset val="100"/>
        <c:noMultiLvlLbl val="0"/>
      </c:catAx>
      <c:valAx>
        <c:axId val="43130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33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D-488C-AA99-52EA2E86C8AD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D-488C-AA99-52EA2E86C8AD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AD-488C-AA99-52EA2E86C8AD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AD-488C-AA99-52EA2E86C8AD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AD-488C-AA99-52EA2E86C8AD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AD-488C-AA99-52EA2E86C8AD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AD-488C-AA99-52EA2E86C8AD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AD-488C-AA99-52EA2E86C8AD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8AD-488C-AA99-52EA2E86C8AD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AD-488C-AA99-52EA2E86C8AD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AD-488C-AA99-52EA2E86C8AD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AD-488C-AA99-52EA2E86C8AD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AD-488C-AA99-52EA2E86C8AD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AD-488C-AA99-52EA2E86C8AD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8AD-488C-AA99-52EA2E86C8AD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AD-488C-AA99-52EA2E86C8AD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8AD-488C-AA99-52EA2E86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126095"/>
        <c:axId val="1022126575"/>
      </c:lineChart>
      <c:catAx>
        <c:axId val="102212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22126575"/>
        <c:crosses val="autoZero"/>
        <c:auto val="1"/>
        <c:lblAlgn val="ctr"/>
        <c:lblOffset val="100"/>
        <c:noMultiLvlLbl val="0"/>
      </c:catAx>
      <c:valAx>
        <c:axId val="1022126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221260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C-44FD-91E7-62E1BC2E780A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C-44FD-91E7-62E1BC2E780A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C-44FD-91E7-62E1BC2E780A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C-44FD-91E7-62E1BC2E780A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6C-44FD-91E7-62E1BC2E780A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6C-44FD-91E7-62E1BC2E780A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6C-44FD-91E7-62E1BC2E780A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6C-44FD-91E7-62E1BC2E780A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6C-44FD-91E7-62E1BC2E780A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6C-44FD-91E7-62E1BC2E780A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6C-44FD-91E7-62E1BC2E780A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6C-44FD-91E7-62E1BC2E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23519"/>
        <c:axId val="562624959"/>
      </c:lineChart>
      <c:catAx>
        <c:axId val="56262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24959"/>
        <c:crosses val="autoZero"/>
        <c:auto val="1"/>
        <c:lblAlgn val="ctr"/>
        <c:lblOffset val="100"/>
        <c:noMultiLvlLbl val="0"/>
      </c:catAx>
      <c:valAx>
        <c:axId val="5626249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235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F1-4750-9364-E73D690B1F29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F1-4750-9364-E73D690B1F29}"/>
            </c:ext>
          </c:extLst>
        </c:ser>
        <c:ser>
          <c:idx val="2"/>
          <c:order val="2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F1-4750-9364-E73D690B1F29}"/>
            </c:ext>
          </c:extLst>
        </c:ser>
        <c:ser>
          <c:idx val="3"/>
          <c:order val="3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F1-4750-9364-E73D690B1F29}"/>
            </c:ext>
          </c:extLst>
        </c:ser>
        <c:ser>
          <c:idx val="4"/>
          <c:order val="4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F1-4750-9364-E73D690B1F29}"/>
            </c:ext>
          </c:extLst>
        </c:ser>
        <c:ser>
          <c:idx val="5"/>
          <c:order val="5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F1-4750-9364-E73D690B1F29}"/>
            </c:ext>
          </c:extLst>
        </c:ser>
        <c:ser>
          <c:idx val="6"/>
          <c:order val="6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Schedules!$E$73:$AB$73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F1-4750-9364-E73D690B1F29}"/>
            </c:ext>
          </c:extLst>
        </c:ser>
        <c:ser>
          <c:idx val="7"/>
          <c:order val="7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F1-4750-9364-E73D690B1F29}"/>
            </c:ext>
          </c:extLst>
        </c:ser>
        <c:ser>
          <c:idx val="8"/>
          <c:order val="8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Schedules!$E$75:$AB$75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F1-4750-9364-E73D690B1F29}"/>
            </c:ext>
          </c:extLst>
        </c:ser>
        <c:ser>
          <c:idx val="9"/>
          <c:order val="9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F1-4750-9364-E73D690B1F29}"/>
            </c:ext>
          </c:extLst>
        </c:ser>
        <c:ser>
          <c:idx val="10"/>
          <c:order val="10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Schedules!$E$77:$AB$77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F1-4750-9364-E73D690B1F29}"/>
            </c:ext>
          </c:extLst>
        </c:ser>
        <c:ser>
          <c:idx val="11"/>
          <c:order val="11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F1-4750-9364-E73D690B1F29}"/>
            </c:ext>
          </c:extLst>
        </c:ser>
        <c:ser>
          <c:idx val="12"/>
          <c:order val="12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Schedules!$E$79:$AB$79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F1-4750-9364-E73D690B1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194911"/>
        <c:axId val="713192511"/>
      </c:lineChart>
      <c:catAx>
        <c:axId val="713194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192511"/>
        <c:crosses val="autoZero"/>
        <c:auto val="1"/>
        <c:lblAlgn val="ctr"/>
        <c:lblOffset val="100"/>
        <c:noMultiLvlLbl val="0"/>
      </c:catAx>
      <c:valAx>
        <c:axId val="713192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194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A-465F-A9EC-ABB072B7933F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A-465F-A9EC-ABB072B7933F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A-465F-A9EC-ABB072B7933F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A-465F-A9EC-ABB072B7933F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DA-465F-A9EC-ABB072B7933F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DA-465F-A9EC-ABB072B7933F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DA-465F-A9EC-ABB072B7933F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DA-465F-A9EC-ABB072B7933F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DA-465F-A9EC-ABB072B7933F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Schedules!$E$89:$AB$89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DA-465F-A9EC-ABB072B7933F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Schedules!$E$90:$AB$90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DA-465F-A9EC-ABB072B7933F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Schedules!$E$91:$AB$91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DA-465F-A9EC-ABB072B7933F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Schedules!$E$92:$AB$92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DA-465F-A9EC-ABB072B7933F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Schedules!$E$93:$AB$93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DA-465F-A9EC-ABB072B7933F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Schedules!$E$94:$AB$94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DA-465F-A9EC-ABB072B7933F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Schedules!$E$95:$AB$95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DA-465F-A9EC-ABB072B7933F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Schedules!$E$96:$AB$96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DA-465F-A9EC-ABB072B79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826399"/>
        <c:axId val="625827359"/>
      </c:lineChart>
      <c:catAx>
        <c:axId val="625826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827359"/>
        <c:crosses val="autoZero"/>
        <c:auto val="1"/>
        <c:lblAlgn val="ctr"/>
        <c:lblOffset val="100"/>
        <c:noMultiLvlLbl val="0"/>
      </c:catAx>
      <c:valAx>
        <c:axId val="6258273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8263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Schedules!$E$97:$AB$97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BF-4326-B540-03FF58A56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116960"/>
        <c:axId val="570115520"/>
      </c:lineChart>
      <c:catAx>
        <c:axId val="57011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15520"/>
        <c:crosses val="autoZero"/>
        <c:auto val="1"/>
        <c:lblAlgn val="ctr"/>
        <c:lblOffset val="100"/>
        <c:noMultiLvlLbl val="0"/>
      </c:catAx>
      <c:valAx>
        <c:axId val="57011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16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Schedules!$E$99:$AB$99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7-425A-82AB-378370A8FDD3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Schedules!$E$101:$AB$101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57-425A-82AB-378370A8FDD3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Schedules!$E$103:$AB$103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57-425A-82AB-378370A8FDD3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Schedules!$E$105:$AB$105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57-425A-82AB-378370A8FDD3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Schedules!$E$107:$AB$107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57-425A-82AB-378370A8FDD3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Schedules!$E$108:$AB$108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57-425A-82AB-378370A8FDD3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Schedules!$E$109:$AB$109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57-425A-82AB-378370A8FDD3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Schedules!$E$110:$AB$110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57-425A-82AB-378370A8FDD3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Schedules!$E$111:$AB$111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57-425A-82AB-378370A8FDD3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Schedules!$E$112:$AB$112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57-425A-82AB-378370A8FDD3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Schedules!$E$113:$AB$113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57-425A-82AB-378370A8FDD3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Schedules!$E$114:$AB$114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57-425A-82AB-378370A8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115040"/>
        <c:axId val="643461071"/>
      </c:lineChart>
      <c:catAx>
        <c:axId val="57011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61071"/>
        <c:crosses val="autoZero"/>
        <c:auto val="1"/>
        <c:lblAlgn val="ctr"/>
        <c:lblOffset val="100"/>
        <c:noMultiLvlLbl val="0"/>
      </c:catAx>
      <c:valAx>
        <c:axId val="643461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15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Schedules!$E$124:$AB$124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8-43E3-922A-B1DE19241E17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Schedules!$E$125:$AB$125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8-43E3-922A-B1DE19241E17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Schedules!$E$126:$AB$126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B8-43E3-922A-B1DE19241E17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Schedules!$E$127:$AB$127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B8-43E3-922A-B1DE19241E17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Schedules!$E$128:$AB$128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B8-43E3-922A-B1DE19241E17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Schedules!$E$129:$AB$129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B8-43E3-922A-B1DE19241E17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Schedules!$E$130:$AB$130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B8-43E3-922A-B1DE19241E17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Schedules!$E$131:$AB$131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B8-43E3-922A-B1DE19241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454831"/>
        <c:axId val="643455791"/>
      </c:lineChart>
      <c:catAx>
        <c:axId val="643454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55791"/>
        <c:crosses val="autoZero"/>
        <c:auto val="1"/>
        <c:lblAlgn val="ctr"/>
        <c:lblOffset val="100"/>
        <c:noMultiLvlLbl val="0"/>
      </c:catAx>
      <c:valAx>
        <c:axId val="643455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548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Schedules!$E$141:$AB$141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E-44AB-A4ED-657A5DE15756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Schedules!$E$142:$AB$142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E-44AB-A4ED-657A5DE15756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Schedules!$E$143:$AB$143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E-44AB-A4ED-657A5DE15756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Schedules!$E$144:$AB$144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CE-44AB-A4ED-657A5DE15756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Schedules!$E$145:$AB$145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CE-44AB-A4ED-657A5DE15756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Schedules!$E$146:$AB$146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CE-44AB-A4ED-657A5DE15756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Schedules!$E$147:$AB$147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CE-44AB-A4ED-657A5DE15756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Schedules!$E$148:$AB$148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CE-44AB-A4ED-657A5DE15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460591"/>
        <c:axId val="643449071"/>
      </c:lineChart>
      <c:catAx>
        <c:axId val="64346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49071"/>
        <c:crosses val="autoZero"/>
        <c:auto val="1"/>
        <c:lblAlgn val="ctr"/>
        <c:lblOffset val="100"/>
        <c:noMultiLvlLbl val="0"/>
      </c:catAx>
      <c:valAx>
        <c:axId val="643449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605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16.219330543933054</c:v>
                </c:pt>
                <c:pt idx="1">
                  <c:v>20.122620154848526</c:v>
                </c:pt>
                <c:pt idx="2">
                  <c:v>17.986309279868465</c:v>
                </c:pt>
                <c:pt idx="3">
                  <c:v>20.177042908501946</c:v>
                </c:pt>
                <c:pt idx="4">
                  <c:v>18.337650768721087</c:v>
                </c:pt>
                <c:pt idx="5">
                  <c:v>20.967841568608204</c:v>
                </c:pt>
                <c:pt idx="6">
                  <c:v>21.391928489920122</c:v>
                </c:pt>
                <c:pt idx="7">
                  <c:v>22.167281561736953</c:v>
                </c:pt>
                <c:pt idx="8">
                  <c:v>23.441628240837311</c:v>
                </c:pt>
                <c:pt idx="9">
                  <c:v>24.315451968735815</c:v>
                </c:pt>
                <c:pt idx="10">
                  <c:v>25.204837850771177</c:v>
                </c:pt>
                <c:pt idx="11">
                  <c:v>24.086847691382715</c:v>
                </c:pt>
                <c:pt idx="12">
                  <c:v>26.480399514104469</c:v>
                </c:pt>
                <c:pt idx="13">
                  <c:v>28.673462741874133</c:v>
                </c:pt>
                <c:pt idx="14">
                  <c:v>33.58112295856391</c:v>
                </c:pt>
                <c:pt idx="15">
                  <c:v>24.810200615958479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A-4520-A558-171B6F3BD0D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13.08778291758181</c:v>
                </c:pt>
                <c:pt idx="1">
                  <c:v>15.813657590890687</c:v>
                </c:pt>
                <c:pt idx="2">
                  <c:v>14.242333034761161</c:v>
                </c:pt>
                <c:pt idx="3">
                  <c:v>15.73967312482362</c:v>
                </c:pt>
                <c:pt idx="4">
                  <c:v>14.465589516435786</c:v>
                </c:pt>
                <c:pt idx="5">
                  <c:v>16.451649222689849</c:v>
                </c:pt>
                <c:pt idx="6">
                  <c:v>16.81786107805004</c:v>
                </c:pt>
                <c:pt idx="7">
                  <c:v>17.324892575369024</c:v>
                </c:pt>
                <c:pt idx="8">
                  <c:v>17.782630216321675</c:v>
                </c:pt>
                <c:pt idx="9">
                  <c:v>18.933414643124458</c:v>
                </c:pt>
                <c:pt idx="10">
                  <c:v>19.293320654241157</c:v>
                </c:pt>
                <c:pt idx="11">
                  <c:v>18.614185695530008</c:v>
                </c:pt>
                <c:pt idx="12">
                  <c:v>20.217324138946491</c:v>
                </c:pt>
                <c:pt idx="13">
                  <c:v>21.955372458557772</c:v>
                </c:pt>
                <c:pt idx="14">
                  <c:v>26.090150799396312</c:v>
                </c:pt>
                <c:pt idx="15">
                  <c:v>19.254840427489906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A-4520-A558-171B6F3BD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68960"/>
        <c:axId val="624970880"/>
      </c:barChart>
      <c:catAx>
        <c:axId val="62496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70880"/>
        <c:crosses val="autoZero"/>
        <c:auto val="1"/>
        <c:lblAlgn val="ctr"/>
        <c:lblOffset val="100"/>
        <c:noMultiLvlLbl val="0"/>
      </c:catAx>
      <c:valAx>
        <c:axId val="624970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8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18.324894293181512</c:v>
                </c:pt>
                <c:pt idx="1">
                  <c:v>14.711087988809679</c:v>
                </c:pt>
                <c:pt idx="2">
                  <c:v>13.256890759395821</c:v>
                </c:pt>
                <c:pt idx="3">
                  <c:v>12.823648879127353</c:v>
                </c:pt>
                <c:pt idx="4">
                  <c:v>13.201773027889914</c:v>
                </c:pt>
                <c:pt idx="5">
                  <c:v>10.682458680474607</c:v>
                </c:pt>
                <c:pt idx="6">
                  <c:v>10.707932858071878</c:v>
                </c:pt>
                <c:pt idx="7">
                  <c:v>11.008528939005386</c:v>
                </c:pt>
                <c:pt idx="8">
                  <c:v>10.741643455747923</c:v>
                </c:pt>
                <c:pt idx="9">
                  <c:v>11.720132271561615</c:v>
                </c:pt>
                <c:pt idx="10">
                  <c:v>14.365119817421071</c:v>
                </c:pt>
                <c:pt idx="11">
                  <c:v>13.68488766733334</c:v>
                </c:pt>
                <c:pt idx="12">
                  <c:v>12.804452815371967</c:v>
                </c:pt>
                <c:pt idx="13">
                  <c:v>11.674958220346262</c:v>
                </c:pt>
                <c:pt idx="14">
                  <c:v>9.7802422115608785</c:v>
                </c:pt>
                <c:pt idx="15">
                  <c:v>15.910924060417917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8-4BB3-8CBB-BBDFE0FEC86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18.570881605909275</c:v>
                </c:pt>
                <c:pt idx="1">
                  <c:v>14.795665959091522</c:v>
                </c:pt>
                <c:pt idx="2">
                  <c:v>13.433377096651494</c:v>
                </c:pt>
                <c:pt idx="3">
                  <c:v>12.851893397464998</c:v>
                </c:pt>
                <c:pt idx="4">
                  <c:v>13.422736475294176</c:v>
                </c:pt>
                <c:pt idx="5">
                  <c:v>10.979630915716756</c:v>
                </c:pt>
                <c:pt idx="6">
                  <c:v>11.003954895152088</c:v>
                </c:pt>
                <c:pt idx="7">
                  <c:v>11.246633210223438</c:v>
                </c:pt>
                <c:pt idx="8">
                  <c:v>10.914555270616818</c:v>
                </c:pt>
                <c:pt idx="9">
                  <c:v>11.689534350114725</c:v>
                </c:pt>
                <c:pt idx="10">
                  <c:v>13.731434250727002</c:v>
                </c:pt>
                <c:pt idx="11">
                  <c:v>13.664383121265292</c:v>
                </c:pt>
                <c:pt idx="12">
                  <c:v>12.567279598522681</c:v>
                </c:pt>
                <c:pt idx="13">
                  <c:v>11.526609160848599</c:v>
                </c:pt>
                <c:pt idx="14">
                  <c:v>9.9595506693333657</c:v>
                </c:pt>
                <c:pt idx="15">
                  <c:v>15.538814709382939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38-4BB3-8CBB-BBDFE0FEC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57440"/>
        <c:axId val="624967520"/>
      </c:barChart>
      <c:catAx>
        <c:axId val="62495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7520"/>
        <c:crosses val="autoZero"/>
        <c:auto val="1"/>
        <c:lblAlgn val="ctr"/>
        <c:lblOffset val="100"/>
        <c:noMultiLvlLbl val="0"/>
      </c:catAx>
      <c:valAx>
        <c:axId val="62496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57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18.898678020589212</c:v>
                </c:pt>
                <c:pt idx="1">
                  <c:v>21.830416814930242</c:v>
                </c:pt>
                <c:pt idx="2">
                  <c:v>20.635722892305427</c:v>
                </c:pt>
                <c:pt idx="3">
                  <c:v>22.446788549552757</c:v>
                </c:pt>
                <c:pt idx="4">
                  <c:v>20.993316237009044</c:v>
                </c:pt>
                <c:pt idx="5">
                  <c:v>22.638968330899765</c:v>
                </c:pt>
                <c:pt idx="6">
                  <c:v>22.91613835752586</c:v>
                </c:pt>
                <c:pt idx="7">
                  <c:v>23.7730364789752</c:v>
                </c:pt>
                <c:pt idx="8">
                  <c:v>24.806478361697689</c:v>
                </c:pt>
                <c:pt idx="9">
                  <c:v>25.525327427330396</c:v>
                </c:pt>
                <c:pt idx="10">
                  <c:v>26.798684401035594</c:v>
                </c:pt>
                <c:pt idx="11">
                  <c:v>25.036170750561354</c:v>
                </c:pt>
                <c:pt idx="12">
                  <c:v>27.61083178934711</c:v>
                </c:pt>
                <c:pt idx="13">
                  <c:v>30.052165057239964</c:v>
                </c:pt>
                <c:pt idx="14">
                  <c:v>33.020187977766597</c:v>
                </c:pt>
                <c:pt idx="15">
                  <c:v>26.750807003766919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3-481B-BBC0-C9BA89F50EA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14.391539037288801</c:v>
                </c:pt>
                <c:pt idx="1">
                  <c:v>16.355518472619295</c:v>
                </c:pt>
                <c:pt idx="2">
                  <c:v>15.606357378618142</c:v>
                </c:pt>
                <c:pt idx="3">
                  <c:v>16.750523073902745</c:v>
                </c:pt>
                <c:pt idx="4">
                  <c:v>15.879323181879531</c:v>
                </c:pt>
                <c:pt idx="5">
                  <c:v>17.175004846685233</c:v>
                </c:pt>
                <c:pt idx="6">
                  <c:v>17.371150320862832</c:v>
                </c:pt>
                <c:pt idx="7">
                  <c:v>17.940366630265402</c:v>
                </c:pt>
                <c:pt idx="8">
                  <c:v>18.063319059129558</c:v>
                </c:pt>
                <c:pt idx="9">
                  <c:v>19.239779383796119</c:v>
                </c:pt>
                <c:pt idx="10">
                  <c:v>19.519185511478671</c:v>
                </c:pt>
                <c:pt idx="11">
                  <c:v>18.512119167106345</c:v>
                </c:pt>
                <c:pt idx="12">
                  <c:v>20.150027116897139</c:v>
                </c:pt>
                <c:pt idx="13">
                  <c:v>22.013548877900341</c:v>
                </c:pt>
                <c:pt idx="14">
                  <c:v>24.203945324482511</c:v>
                </c:pt>
                <c:pt idx="15">
                  <c:v>19.847730892403586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3-481B-BBC0-C9BA89F50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58400"/>
        <c:axId val="624968000"/>
      </c:barChart>
      <c:catAx>
        <c:axId val="62495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8000"/>
        <c:crosses val="autoZero"/>
        <c:auto val="1"/>
        <c:lblAlgn val="ctr"/>
        <c:lblOffset val="100"/>
        <c:noMultiLvlLbl val="0"/>
      </c:catAx>
      <c:valAx>
        <c:axId val="624968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584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15.375780316322899</c:v>
                </c:pt>
                <c:pt idx="1">
                  <c:v>12.753927778254948</c:v>
                </c:pt>
                <c:pt idx="2">
                  <c:v>11.705505098222064</c:v>
                </c:pt>
                <c:pt idx="3">
                  <c:v>11.295311108111756</c:v>
                </c:pt>
                <c:pt idx="4">
                  <c:v>11.569295819580608</c:v>
                </c:pt>
                <c:pt idx="5">
                  <c:v>10.010717432115731</c:v>
                </c:pt>
                <c:pt idx="6">
                  <c:v>9.9209234469134593</c:v>
                </c:pt>
                <c:pt idx="7">
                  <c:v>10.056909655333193</c:v>
                </c:pt>
                <c:pt idx="8">
                  <c:v>9.8594468643787039</c:v>
                </c:pt>
                <c:pt idx="9">
                  <c:v>10.438797531258054</c:v>
                </c:pt>
                <c:pt idx="10">
                  <c:v>12.062033889986379</c:v>
                </c:pt>
                <c:pt idx="11">
                  <c:v>11.943193168014332</c:v>
                </c:pt>
                <c:pt idx="12">
                  <c:v>11.085034417600216</c:v>
                </c:pt>
                <c:pt idx="13">
                  <c:v>10.061862599541099</c:v>
                </c:pt>
                <c:pt idx="14">
                  <c:v>8.8133091203573048</c:v>
                </c:pt>
                <c:pt idx="15">
                  <c:v>13.438806611124063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C-4BD1-AA15-D6FDE2FCE42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16.424242506043019</c:v>
                </c:pt>
                <c:pt idx="1">
                  <c:v>13.158689799874846</c:v>
                </c:pt>
                <c:pt idx="2">
                  <c:v>12.241631921864071</c:v>
                </c:pt>
                <c:pt idx="3">
                  <c:v>11.686094798709187</c:v>
                </c:pt>
                <c:pt idx="4">
                  <c:v>12.139706254064468</c:v>
                </c:pt>
                <c:pt idx="5">
                  <c:v>10.202444447171132</c:v>
                </c:pt>
                <c:pt idx="6">
                  <c:v>10.103579921226027</c:v>
                </c:pt>
                <c:pt idx="7">
                  <c:v>10.299297169290421</c:v>
                </c:pt>
                <c:pt idx="8">
                  <c:v>9.9938634829875213</c:v>
                </c:pt>
                <c:pt idx="9">
                  <c:v>10.678908452864452</c:v>
                </c:pt>
                <c:pt idx="10">
                  <c:v>12.369448704892084</c:v>
                </c:pt>
                <c:pt idx="11">
                  <c:v>12.279225266567687</c:v>
                </c:pt>
                <c:pt idx="12">
                  <c:v>11.431154001889594</c:v>
                </c:pt>
                <c:pt idx="13">
                  <c:v>10.33762671934625</c:v>
                </c:pt>
                <c:pt idx="14">
                  <c:v>8.9411023448140465</c:v>
                </c:pt>
                <c:pt idx="15">
                  <c:v>13.762952183462374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C-4BD1-AA15-D6FDE2FCE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62240"/>
        <c:axId val="624962720"/>
      </c:barChart>
      <c:catAx>
        <c:axId val="62496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2720"/>
        <c:crosses val="autoZero"/>
        <c:auto val="1"/>
        <c:lblAlgn val="ctr"/>
        <c:lblOffset val="100"/>
        <c:noMultiLvlLbl val="0"/>
      </c:catAx>
      <c:valAx>
        <c:axId val="624962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22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19.985979705272459</c:v>
                </c:pt>
                <c:pt idx="1">
                  <c:v>22.468241818918024</c:v>
                </c:pt>
                <c:pt idx="2">
                  <c:v>20.97183670965288</c:v>
                </c:pt>
                <c:pt idx="3">
                  <c:v>22.745755408041816</c:v>
                </c:pt>
                <c:pt idx="4">
                  <c:v>21.309173609492142</c:v>
                </c:pt>
                <c:pt idx="5">
                  <c:v>22.583473171449956</c:v>
                </c:pt>
                <c:pt idx="6">
                  <c:v>22.899144038577163</c:v>
                </c:pt>
                <c:pt idx="7">
                  <c:v>23.829607725248163</c:v>
                </c:pt>
                <c:pt idx="8">
                  <c:v>24.820632891201118</c:v>
                </c:pt>
                <c:pt idx="9">
                  <c:v>25.781844194407295</c:v>
                </c:pt>
                <c:pt idx="10">
                  <c:v>27.461339402937462</c:v>
                </c:pt>
                <c:pt idx="11">
                  <c:v>25.607423403968145</c:v>
                </c:pt>
                <c:pt idx="12">
                  <c:v>28.046792966784871</c:v>
                </c:pt>
                <c:pt idx="13">
                  <c:v>30.328611639406617</c:v>
                </c:pt>
                <c:pt idx="14">
                  <c:v>33.100731297316528</c:v>
                </c:pt>
                <c:pt idx="15">
                  <c:v>27.86752990834243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B-4E34-B5CE-CFD9C391630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15.716400446631246</c:v>
                </c:pt>
                <c:pt idx="1">
                  <c:v>17.079470913753543</c:v>
                </c:pt>
                <c:pt idx="2">
                  <c:v>16.072648498754585</c:v>
                </c:pt>
                <c:pt idx="3">
                  <c:v>17.148568203290836</c:v>
                </c:pt>
                <c:pt idx="4">
                  <c:v>16.333312310580499</c:v>
                </c:pt>
                <c:pt idx="5">
                  <c:v>17.189498276052465</c:v>
                </c:pt>
                <c:pt idx="6">
                  <c:v>17.421009092136099</c:v>
                </c:pt>
                <c:pt idx="7">
                  <c:v>18.075415403869986</c:v>
                </c:pt>
                <c:pt idx="8">
                  <c:v>18.135926575786204</c:v>
                </c:pt>
                <c:pt idx="9">
                  <c:v>19.561888366728429</c:v>
                </c:pt>
                <c:pt idx="10">
                  <c:v>20.260678535932957</c:v>
                </c:pt>
                <c:pt idx="11">
                  <c:v>19.169824169621712</c:v>
                </c:pt>
                <c:pt idx="12">
                  <c:v>20.677236285107792</c:v>
                </c:pt>
                <c:pt idx="13">
                  <c:v>22.367277880710194</c:v>
                </c:pt>
                <c:pt idx="14">
                  <c:v>24.332252420275097</c:v>
                </c:pt>
                <c:pt idx="15">
                  <c:v>20.980964183609615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2B-4E34-B5CE-CFD9C391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65600"/>
        <c:axId val="624966080"/>
      </c:barChart>
      <c:catAx>
        <c:axId val="62496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6080"/>
        <c:crosses val="autoZero"/>
        <c:auto val="1"/>
        <c:lblAlgn val="ctr"/>
        <c:lblOffset val="100"/>
        <c:noMultiLvlLbl val="0"/>
      </c:catAx>
      <c:valAx>
        <c:axId val="624966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965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10.87685272211929</c:v>
                </c:pt>
                <c:pt idx="1">
                  <c:v>10.275032822488619</c:v>
                </c:pt>
                <c:pt idx="2">
                  <c:v>10.253889495576633</c:v>
                </c:pt>
                <c:pt idx="3">
                  <c:v>10.018032613897104</c:v>
                </c:pt>
                <c:pt idx="4">
                  <c:v>10.255507184137228</c:v>
                </c:pt>
                <c:pt idx="5">
                  <c:v>9.7288994956993324</c:v>
                </c:pt>
                <c:pt idx="6">
                  <c:v>9.6447845985840317</c:v>
                </c:pt>
                <c:pt idx="7">
                  <c:v>9.6348342924453068</c:v>
                </c:pt>
                <c:pt idx="8">
                  <c:v>9.5518065252334399</c:v>
                </c:pt>
                <c:pt idx="9">
                  <c:v>9.4845404238088822</c:v>
                </c:pt>
                <c:pt idx="10">
                  <c:v>9.6052312298310412</c:v>
                </c:pt>
                <c:pt idx="11">
                  <c:v>9.787293586424374</c:v>
                </c:pt>
                <c:pt idx="12">
                  <c:v>9.427440336691248</c:v>
                </c:pt>
                <c:pt idx="13">
                  <c:v>9.1176306457747955</c:v>
                </c:pt>
                <c:pt idx="14">
                  <c:v>8.4945940440987009</c:v>
                </c:pt>
                <c:pt idx="15">
                  <c:v>10.134672818071387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E-4EA9-8CE0-336E3E3C706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10.869208701947263</c:v>
                </c:pt>
                <c:pt idx="1">
                  <c:v>10.266942416471368</c:v>
                </c:pt>
                <c:pt idx="2">
                  <c:v>10.245798844157596</c:v>
                </c:pt>
                <c:pt idx="3">
                  <c:v>10.008565503871212</c:v>
                </c:pt>
                <c:pt idx="4">
                  <c:v>10.243339427477638</c:v>
                </c:pt>
                <c:pt idx="5">
                  <c:v>9.7179435330494854</c:v>
                </c:pt>
                <c:pt idx="6">
                  <c:v>9.6342033644584593</c:v>
                </c:pt>
                <c:pt idx="7">
                  <c:v>9.626278113841888</c:v>
                </c:pt>
                <c:pt idx="8">
                  <c:v>9.543461146762537</c:v>
                </c:pt>
                <c:pt idx="9">
                  <c:v>9.4777081927385609</c:v>
                </c:pt>
                <c:pt idx="10">
                  <c:v>9.5969641345292587</c:v>
                </c:pt>
                <c:pt idx="11">
                  <c:v>9.7774301525172085</c:v>
                </c:pt>
                <c:pt idx="12">
                  <c:v>9.4200495711603818</c:v>
                </c:pt>
                <c:pt idx="13">
                  <c:v>9.1074781285659938</c:v>
                </c:pt>
                <c:pt idx="14">
                  <c:v>8.4843573540779644</c:v>
                </c:pt>
                <c:pt idx="15">
                  <c:v>10.123400532521872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E-4EA9-8CE0-336E3E3C7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3935"/>
        <c:axId val="40932415"/>
      </c:barChart>
      <c:catAx>
        <c:axId val="40943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2415"/>
        <c:crosses val="autoZero"/>
        <c:auto val="1"/>
        <c:lblAlgn val="ctr"/>
        <c:lblOffset val="100"/>
        <c:noMultiLvlLbl val="0"/>
      </c:catAx>
      <c:valAx>
        <c:axId val="40932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3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18.920924919324165</c:v>
                </c:pt>
                <c:pt idx="1">
                  <c:v>21.824297476042648</c:v>
                </c:pt>
                <c:pt idx="2">
                  <c:v>20.626721064062135</c:v>
                </c:pt>
                <c:pt idx="3">
                  <c:v>22.433503233168505</c:v>
                </c:pt>
                <c:pt idx="4">
                  <c:v>20.974298089547112</c:v>
                </c:pt>
                <c:pt idx="5">
                  <c:v>22.63352458312372</c:v>
                </c:pt>
                <c:pt idx="6">
                  <c:v>22.91181094246555</c:v>
                </c:pt>
                <c:pt idx="7">
                  <c:v>23.7652673038933</c:v>
                </c:pt>
                <c:pt idx="8">
                  <c:v>24.799339132995499</c:v>
                </c:pt>
                <c:pt idx="9">
                  <c:v>25.504888403538693</c:v>
                </c:pt>
                <c:pt idx="10">
                  <c:v>26.819674842636108</c:v>
                </c:pt>
                <c:pt idx="11">
                  <c:v>25.054873802132541</c:v>
                </c:pt>
                <c:pt idx="12">
                  <c:v>27.623681762966417</c:v>
                </c:pt>
                <c:pt idx="13">
                  <c:v>30.04261009337538</c:v>
                </c:pt>
                <c:pt idx="14">
                  <c:v>33.008826120565892</c:v>
                </c:pt>
                <c:pt idx="15">
                  <c:v>26.873191818304516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B-42E7-A29E-DDB8B7170F4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14.379859139375942</c:v>
                </c:pt>
                <c:pt idx="1">
                  <c:v>16.302374262260887</c:v>
                </c:pt>
                <c:pt idx="2">
                  <c:v>15.574335636020074</c:v>
                </c:pt>
                <c:pt idx="3">
                  <c:v>16.710103927655553</c:v>
                </c:pt>
                <c:pt idx="4">
                  <c:v>15.822316347439845</c:v>
                </c:pt>
                <c:pt idx="5">
                  <c:v>17.163626056761434</c:v>
                </c:pt>
                <c:pt idx="6">
                  <c:v>17.360373256113572</c:v>
                </c:pt>
                <c:pt idx="7">
                  <c:v>17.92154504963251</c:v>
                </c:pt>
                <c:pt idx="8">
                  <c:v>18.045421661615482</c:v>
                </c:pt>
                <c:pt idx="9">
                  <c:v>19.19534448275439</c:v>
                </c:pt>
                <c:pt idx="10">
                  <c:v>19.497336409035693</c:v>
                </c:pt>
                <c:pt idx="11">
                  <c:v>18.480790929950061</c:v>
                </c:pt>
                <c:pt idx="12">
                  <c:v>20.130496570510068</c:v>
                </c:pt>
                <c:pt idx="13">
                  <c:v>21.981088602314138</c:v>
                </c:pt>
                <c:pt idx="14">
                  <c:v>24.172853409244283</c:v>
                </c:pt>
                <c:pt idx="15">
                  <c:v>19.877715800193865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B-42E7-A29E-DDB8B7170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7695"/>
        <c:axId val="40930015"/>
      </c:barChart>
      <c:catAx>
        <c:axId val="4093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0015"/>
        <c:crosses val="autoZero"/>
        <c:auto val="1"/>
        <c:lblAlgn val="ctr"/>
        <c:lblOffset val="100"/>
        <c:noMultiLvlLbl val="0"/>
      </c:catAx>
      <c:valAx>
        <c:axId val="40930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76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10.877775187425613</c:v>
                </c:pt>
                <c:pt idx="1">
                  <c:v>10.275430864182383</c:v>
                </c:pt>
                <c:pt idx="2">
                  <c:v>10.254847053338079</c:v>
                </c:pt>
                <c:pt idx="3">
                  <c:v>10.01872022969607</c:v>
                </c:pt>
                <c:pt idx="4">
                  <c:v>10.255175891728733</c:v>
                </c:pt>
                <c:pt idx="5">
                  <c:v>9.7288990048957658</c:v>
                </c:pt>
                <c:pt idx="6">
                  <c:v>9.6447350274236499</c:v>
                </c:pt>
                <c:pt idx="7">
                  <c:v>9.635026687444018</c:v>
                </c:pt>
                <c:pt idx="8">
                  <c:v>9.5514190358163908</c:v>
                </c:pt>
                <c:pt idx="9">
                  <c:v>9.4835028650658284</c:v>
                </c:pt>
                <c:pt idx="10">
                  <c:v>9.6051129461711184</c:v>
                </c:pt>
                <c:pt idx="11">
                  <c:v>9.7873257340580864</c:v>
                </c:pt>
                <c:pt idx="12">
                  <c:v>9.4273151817813723</c:v>
                </c:pt>
                <c:pt idx="13">
                  <c:v>9.1182767886722527</c:v>
                </c:pt>
                <c:pt idx="14">
                  <c:v>8.4945604240542831</c:v>
                </c:pt>
                <c:pt idx="15">
                  <c:v>10.134803617222296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F-4302-94F2-5524156486E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10.871340752647273</c:v>
                </c:pt>
                <c:pt idx="1">
                  <c:v>10.268288199855213</c:v>
                </c:pt>
                <c:pt idx="2">
                  <c:v>10.247003766917386</c:v>
                </c:pt>
                <c:pt idx="3">
                  <c:v>10.009419256677996</c:v>
                </c:pt>
                <c:pt idx="4">
                  <c:v>10.244171339525638</c:v>
                </c:pt>
                <c:pt idx="5">
                  <c:v>9.7191747138001698</c:v>
                </c:pt>
                <c:pt idx="6">
                  <c:v>9.635977619357293</c:v>
                </c:pt>
                <c:pt idx="7">
                  <c:v>9.6269264653554032</c:v>
                </c:pt>
                <c:pt idx="8">
                  <c:v>9.5400586510263921</c:v>
                </c:pt>
                <c:pt idx="9">
                  <c:v>9.4729059252260761</c:v>
                </c:pt>
                <c:pt idx="10">
                  <c:v>9.5958249794476007</c:v>
                </c:pt>
                <c:pt idx="11">
                  <c:v>9.7783386299218389</c:v>
                </c:pt>
                <c:pt idx="12">
                  <c:v>9.4160603197585253</c:v>
                </c:pt>
                <c:pt idx="13">
                  <c:v>9.1080187486963027</c:v>
                </c:pt>
                <c:pt idx="14">
                  <c:v>8.4848508570657302</c:v>
                </c:pt>
                <c:pt idx="15">
                  <c:v>10.12710045522031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F-4302-94F2-552415648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3855"/>
        <c:axId val="40940095"/>
      </c:barChart>
      <c:catAx>
        <c:axId val="4093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0095"/>
        <c:crosses val="autoZero"/>
        <c:auto val="1"/>
        <c:lblAlgn val="ctr"/>
        <c:lblOffset val="100"/>
        <c:noMultiLvlLbl val="0"/>
      </c:catAx>
      <c:valAx>
        <c:axId val="409400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38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15.579714106921559</c:v>
                </c:pt>
                <c:pt idx="1">
                  <c:v>18.358310408716672</c:v>
                </c:pt>
                <c:pt idx="2">
                  <c:v>17.328358139363676</c:v>
                </c:pt>
                <c:pt idx="3">
                  <c:v>19.018633357464509</c:v>
                </c:pt>
                <c:pt idx="4">
                  <c:v>17.778956306212343</c:v>
                </c:pt>
                <c:pt idx="5">
                  <c:v>19.498425502153399</c:v>
                </c:pt>
                <c:pt idx="6">
                  <c:v>19.699961226518116</c:v>
                </c:pt>
                <c:pt idx="7">
                  <c:v>20.390648965017977</c:v>
                </c:pt>
                <c:pt idx="8">
                  <c:v>21.245400557062048</c:v>
                </c:pt>
                <c:pt idx="9">
                  <c:v>22.011931189339744</c:v>
                </c:pt>
                <c:pt idx="10">
                  <c:v>22.834698585258717</c:v>
                </c:pt>
                <c:pt idx="11">
                  <c:v>21.417772978809555</c:v>
                </c:pt>
                <c:pt idx="12">
                  <c:v>23.705323255500065</c:v>
                </c:pt>
                <c:pt idx="13">
                  <c:v>25.845302641750205</c:v>
                </c:pt>
                <c:pt idx="14">
                  <c:v>29.187742180885653</c:v>
                </c:pt>
                <c:pt idx="15">
                  <c:v>22.512557209290911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F-4841-8FD7-115138D893A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12.126428545135523</c:v>
                </c:pt>
                <c:pt idx="1">
                  <c:v>14.021889593737347</c:v>
                </c:pt>
                <c:pt idx="2">
                  <c:v>13.271172161621616</c:v>
                </c:pt>
                <c:pt idx="3">
                  <c:v>14.441699407354692</c:v>
                </c:pt>
                <c:pt idx="4">
                  <c:v>13.586024613798941</c:v>
                </c:pt>
                <c:pt idx="5">
                  <c:v>14.841112160885411</c:v>
                </c:pt>
                <c:pt idx="6">
                  <c:v>14.989773126050627</c:v>
                </c:pt>
                <c:pt idx="7">
                  <c:v>15.531250690192516</c:v>
                </c:pt>
                <c:pt idx="8">
                  <c:v>15.807133584461161</c:v>
                </c:pt>
                <c:pt idx="9">
                  <c:v>16.912625430986886</c:v>
                </c:pt>
                <c:pt idx="10">
                  <c:v>17.181277807089657</c:v>
                </c:pt>
                <c:pt idx="11">
                  <c:v>16.244521527871509</c:v>
                </c:pt>
                <c:pt idx="12">
                  <c:v>17.83648265622891</c:v>
                </c:pt>
                <c:pt idx="13">
                  <c:v>19.571008724033423</c:v>
                </c:pt>
                <c:pt idx="14">
                  <c:v>22.161818427219966</c:v>
                </c:pt>
                <c:pt idx="15">
                  <c:v>17.12451563822869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F-4841-8FD7-115138D89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2495"/>
        <c:axId val="40934335"/>
      </c:barChart>
      <c:catAx>
        <c:axId val="4094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4335"/>
        <c:crosses val="autoZero"/>
        <c:auto val="1"/>
        <c:lblAlgn val="ctr"/>
        <c:lblOffset val="100"/>
        <c:noMultiLvlLbl val="0"/>
      </c:catAx>
      <c:valAx>
        <c:axId val="40934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24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17.466609897053953</c:v>
                </c:pt>
                <c:pt idx="1">
                  <c:v>13.919226002773041</c:v>
                </c:pt>
                <c:pt idx="2">
                  <c:v>12.581747506104369</c:v>
                </c:pt>
                <c:pt idx="3">
                  <c:v>12.083743604216004</c:v>
                </c:pt>
                <c:pt idx="4">
                  <c:v>12.326164738217647</c:v>
                </c:pt>
                <c:pt idx="5">
                  <c:v>10.277971018049302</c:v>
                </c:pt>
                <c:pt idx="6">
                  <c:v>10.177016405109265</c:v>
                </c:pt>
                <c:pt idx="7">
                  <c:v>10.391254616621064</c:v>
                </c:pt>
                <c:pt idx="8">
                  <c:v>10.147624633431086</c:v>
                </c:pt>
                <c:pt idx="9">
                  <c:v>10.954988404765702</c:v>
                </c:pt>
                <c:pt idx="10">
                  <c:v>13.250115216137621</c:v>
                </c:pt>
                <c:pt idx="11">
                  <c:v>12.958787715186689</c:v>
                </c:pt>
                <c:pt idx="12">
                  <c:v>11.944710978048811</c:v>
                </c:pt>
                <c:pt idx="13">
                  <c:v>10.674426925483749</c:v>
                </c:pt>
                <c:pt idx="14">
                  <c:v>9.0330715714303249</c:v>
                </c:pt>
                <c:pt idx="15">
                  <c:v>14.94684548276666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E-48A9-AE5A-4EDAE65E3B3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18.076692965557857</c:v>
                </c:pt>
                <c:pt idx="1">
                  <c:v>14.098081448852133</c:v>
                </c:pt>
                <c:pt idx="2">
                  <c:v>13.072731444557602</c:v>
                </c:pt>
                <c:pt idx="3">
                  <c:v>12.390325280064786</c:v>
                </c:pt>
                <c:pt idx="4">
                  <c:v>12.902792181499159</c:v>
                </c:pt>
                <c:pt idx="5">
                  <c:v>10.55800169327231</c:v>
                </c:pt>
                <c:pt idx="6">
                  <c:v>10.437129535331723</c:v>
                </c:pt>
                <c:pt idx="7">
                  <c:v>10.715385710254113</c:v>
                </c:pt>
                <c:pt idx="8">
                  <c:v>10.301000993877226</c:v>
                </c:pt>
                <c:pt idx="9">
                  <c:v>11.167936293696854</c:v>
                </c:pt>
                <c:pt idx="10">
                  <c:v>13.280319267721076</c:v>
                </c:pt>
                <c:pt idx="11">
                  <c:v>13.063876121179401</c:v>
                </c:pt>
                <c:pt idx="12">
                  <c:v>12.130193008503172</c:v>
                </c:pt>
                <c:pt idx="13">
                  <c:v>10.90556031362348</c:v>
                </c:pt>
                <c:pt idx="14">
                  <c:v>9.1735297365611856</c:v>
                </c:pt>
                <c:pt idx="15">
                  <c:v>14.912048245990748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E-48A9-AE5A-4EDAE65E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535"/>
        <c:axId val="40930495"/>
      </c:barChart>
      <c:catAx>
        <c:axId val="4094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0495"/>
        <c:crosses val="autoZero"/>
        <c:auto val="1"/>
        <c:lblAlgn val="ctr"/>
        <c:lblOffset val="100"/>
        <c:noMultiLvlLbl val="0"/>
      </c:catAx>
      <c:valAx>
        <c:axId val="40930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15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9FEA4-BEFC-938D-284E-5B7D40AED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295DC2-B2C4-A555-DDF9-D5296B308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3975FD-A0C0-C567-778F-B9DFCE287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E9A38A-8632-296E-5C59-C75B59ABE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A41A87-4532-9FF1-29AF-F7112D50A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B0E72-0632-2A33-6908-09A4BEE33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EED10D-8DF5-7EDD-FDAE-DF64FFD68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0689D7-79F3-A7AB-5535-3B2D29265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F3510B-EF8A-DF07-001B-870FD9761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6D2994-1ECC-833C-AE13-F7087BEFA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8242F33-8E87-4EBF-2599-CD0885C32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04F740-1603-2211-1D65-1BE429B9E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855B15-8E27-0C81-92BF-443FE900E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7C1FD2-4578-DE64-90DB-07BEF02ED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01FC425-CBA5-7087-11D6-5D8F8DC1F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498500B-42B9-9BF6-7D60-D8DCFEBD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92B470-0212-3978-24FD-27F282754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F9596-64B6-DAE0-D6D7-A053B643A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66DA9-1C0C-B170-046D-861C70CE6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CAB955-2E88-18B4-9018-1A37261EE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E07605-CC42-6275-8A81-1F6904D66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55600D-38D4-0F2A-B5FE-9598EBAB8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A4EF22-819F-8FC1-AE79-AA87C7EF6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CC8F72-07F8-76D4-3E8E-559288EF1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E6E76E-46D6-2270-C248-07361B88C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CFA88E-2EE8-AE82-B39F-9BE22C18B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3FE20E-6474-9E74-59DA-54DB86CDA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Education - Primary School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Education - Primary School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Zones!H14</f>
        <v>40749.5</v>
      </c>
    </row>
    <row r="9" spans="1:3" x14ac:dyDescent="0.25">
      <c r="A9" s="6" t="s">
        <v>5</v>
      </c>
      <c r="B9" s="2">
        <f>_xlfn.XLOOKUP(
  B4,
  'Geometry Summary'!$B:$B,
  'Geometry Summary'!$E:$E,
  ""
)</f>
        <v>2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20.99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9 / 12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12 / 15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365</v>
      </c>
      <c r="B2" t="s">
        <v>366</v>
      </c>
      <c r="C2">
        <v>1</v>
      </c>
      <c r="D2" t="s">
        <v>367</v>
      </c>
    </row>
    <row r="3" spans="1:4" x14ac:dyDescent="0.25">
      <c r="A3" t="s">
        <v>368</v>
      </c>
      <c r="B3" t="s">
        <v>369</v>
      </c>
      <c r="C3">
        <v>1</v>
      </c>
      <c r="D3" t="s">
        <v>367</v>
      </c>
    </row>
    <row r="4" spans="1:4" x14ac:dyDescent="0.25">
      <c r="A4" t="s">
        <v>370</v>
      </c>
      <c r="B4" t="s">
        <v>371</v>
      </c>
      <c r="C4">
        <v>1</v>
      </c>
      <c r="D4" t="s">
        <v>367</v>
      </c>
    </row>
    <row r="5" spans="1:4" x14ac:dyDescent="0.25">
      <c r="A5" t="s">
        <v>372</v>
      </c>
      <c r="B5" t="s">
        <v>373</v>
      </c>
      <c r="C5">
        <v>1</v>
      </c>
      <c r="D5" t="s">
        <v>367</v>
      </c>
    </row>
    <row r="6" spans="1:4" x14ac:dyDescent="0.25">
      <c r="A6" t="s">
        <v>374</v>
      </c>
      <c r="B6" t="s">
        <v>375</v>
      </c>
      <c r="C6">
        <v>1</v>
      </c>
      <c r="D6" t="s">
        <v>367</v>
      </c>
    </row>
    <row r="7" spans="1:4" x14ac:dyDescent="0.25">
      <c r="A7" t="s">
        <v>376</v>
      </c>
      <c r="B7" t="s">
        <v>377</v>
      </c>
      <c r="C7">
        <v>1</v>
      </c>
      <c r="D7" t="s">
        <v>367</v>
      </c>
    </row>
    <row r="8" spans="1:4" x14ac:dyDescent="0.25">
      <c r="A8" t="s">
        <v>378</v>
      </c>
      <c r="B8" t="s">
        <v>379</v>
      </c>
      <c r="C8">
        <v>1</v>
      </c>
      <c r="D8" t="s">
        <v>367</v>
      </c>
    </row>
    <row r="9" spans="1:4" x14ac:dyDescent="0.25">
      <c r="A9" t="s">
        <v>380</v>
      </c>
      <c r="B9" t="s">
        <v>381</v>
      </c>
      <c r="C9">
        <v>1</v>
      </c>
      <c r="D9" t="s">
        <v>367</v>
      </c>
    </row>
    <row r="10" spans="1:4" x14ac:dyDescent="0.25">
      <c r="A10" t="s">
        <v>382</v>
      </c>
      <c r="B10" t="s">
        <v>383</v>
      </c>
      <c r="C10">
        <v>1</v>
      </c>
      <c r="D10" t="s">
        <v>367</v>
      </c>
    </row>
    <row r="11" spans="1:4" x14ac:dyDescent="0.25">
      <c r="A11" t="s">
        <v>384</v>
      </c>
      <c r="B11" t="s">
        <v>385</v>
      </c>
      <c r="C11">
        <v>1</v>
      </c>
      <c r="D11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4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Education - Primary School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 G.E1</v>
      </c>
      <c r="B3" s="3" t="str">
        <f>IF(TRIM(Raw_zonesummary!$A2)="Existing",Raw_zonesummary!C2,"")</f>
        <v>CLASSROOM G.E1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Main</v>
      </c>
      <c r="F3" s="3" t="str">
        <f>IF(TRIM(Raw_zonesummary!$A2)="Existing",Raw_zonesummary!R2,"")</f>
        <v>School</v>
      </c>
      <c r="G3" s="60">
        <f>IFERROR(H3*J3/H14,"")</f>
        <v>0.14114160909949816</v>
      </c>
      <c r="H3" s="53">
        <f>IF(TRIM(Raw_zonesummary!$A2)="Existing",Raw_zonesummary!E2,"")</f>
        <v>5751.45</v>
      </c>
      <c r="I3" s="53">
        <f>IF(TRIM(Raw_zonesummary!$A2)="Existing",Raw_zonesummary!I2,"")</f>
        <v>51765.56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CLASSROOM G.NNE2</v>
      </c>
      <c r="B4" s="3" t="str">
        <f>IF(TRIM(Raw_zonesummary!$A3)="Existing",Raw_zonesummary!C3,"")</f>
        <v>CLASSROOM G.NNE2</v>
      </c>
      <c r="C4" s="2" t="str">
        <f>IF(TRIM(Raw_zonesummary!$A3)="Existing",Raw_zonesummary!D3,"")</f>
        <v>Yes</v>
      </c>
      <c r="D4" s="3" t="str">
        <f>IF(TRIM(Raw_zonesummary!$A3)="Existing",Raw_zonesummary!P3,"")</f>
        <v>Classroom_class</v>
      </c>
      <c r="E4" s="3" t="str">
        <f>IF(TRIM(Raw_zonesummary!$A3)="Existing",Raw_zonesummary!Q3,"")</f>
        <v>Main</v>
      </c>
      <c r="F4" s="3" t="str">
        <f>IF(TRIM(Raw_zonesummary!$A3)="Existing",Raw_zonesummary!R3,"")</f>
        <v>School</v>
      </c>
      <c r="G4" s="60">
        <f>IFERROR(H4*J4/H14,"")</f>
        <v>8.1507748561332041E-2</v>
      </c>
      <c r="H4" s="53">
        <f>IF(TRIM(Raw_zonesummary!$A3)="Existing",Raw_zonesummary!E3,"")</f>
        <v>3321.4</v>
      </c>
      <c r="I4" s="53">
        <f>IF(TRIM(Raw_zonesummary!$A3)="Existing",Raw_zonesummary!I3,"")</f>
        <v>29894.07</v>
      </c>
      <c r="J4" s="2">
        <f>IF(TRIM(Raw_zonesummary!$A3)="Existing",Raw_zonesummary!J3,"")</f>
        <v>1</v>
      </c>
      <c r="K4" s="36">
        <f>IF(TRIM(Raw_zonesummary!$A3)="Existing",Raw_zonesummary!K3,"")</f>
        <v>25</v>
      </c>
      <c r="L4" s="26"/>
    </row>
    <row r="5" spans="1:12" x14ac:dyDescent="0.25">
      <c r="A5" s="3" t="str">
        <f>IF(TRIM(Raw_zonesummary!$A4)="Existing",Raw_zonesummary!B4,"")</f>
        <v>CLASSROOM G.SSE3</v>
      </c>
      <c r="B5" s="3" t="str">
        <f>IF(TRIM(Raw_zonesummary!$A4)="Existing",Raw_zonesummary!C4,"")</f>
        <v>CLASSROOM G.SSE3</v>
      </c>
      <c r="C5" s="2" t="str">
        <f>IF(TRIM(Raw_zonesummary!$A4)="Existing",Raw_zonesummary!D4,"")</f>
        <v>Yes</v>
      </c>
      <c r="D5" s="3" t="str">
        <f>IF(TRIM(Raw_zonesummary!$A4)="Existing",Raw_zonesummary!P4,"")</f>
        <v>Classroom_class</v>
      </c>
      <c r="E5" s="3" t="str">
        <f>IF(TRIM(Raw_zonesummary!$A4)="Existing",Raw_zonesummary!Q4,"")</f>
        <v>Main</v>
      </c>
      <c r="F5" s="3" t="str">
        <f>IF(TRIM(Raw_zonesummary!$A4)="Existing",Raw_zonesummary!R4,"")</f>
        <v>School</v>
      </c>
      <c r="G5" s="60">
        <f>IFERROR(H5*J5/H14,"")</f>
        <v>8.1507503159547967E-2</v>
      </c>
      <c r="H5" s="53">
        <f>IF(TRIM(Raw_zonesummary!$A4)="Existing",Raw_zonesummary!E4,"")</f>
        <v>3321.39</v>
      </c>
      <c r="I5" s="53">
        <f>IF(TRIM(Raw_zonesummary!$A4)="Existing",Raw_zonesummary!I4,"")</f>
        <v>29893.97</v>
      </c>
      <c r="J5" s="2">
        <f>IF(TRIM(Raw_zonesummary!$A4)="Existing",Raw_zonesummary!J4,"")</f>
        <v>1</v>
      </c>
      <c r="K5" s="36">
        <f>IF(TRIM(Raw_zonesummary!$A4)="Existing",Raw_zonesummary!K4,"")</f>
        <v>25</v>
      </c>
      <c r="L5" s="26"/>
    </row>
    <row r="6" spans="1:12" x14ac:dyDescent="0.25">
      <c r="A6" s="3" t="str">
        <f>IF(TRIM(Raw_zonesummary!$A5)="Existing",Raw_zonesummary!B5,"")</f>
        <v>CLASSROOM G.W4</v>
      </c>
      <c r="B6" s="3" t="str">
        <f>IF(TRIM(Raw_zonesummary!$A5)="Existing",Raw_zonesummary!C5,"")</f>
        <v>CLASSROOM G.W4</v>
      </c>
      <c r="C6" s="2" t="str">
        <f>IF(TRIM(Raw_zonesummary!$A5)="Existing",Raw_zonesummary!D5,"")</f>
        <v>Yes</v>
      </c>
      <c r="D6" s="3" t="str">
        <f>IF(TRIM(Raw_zonesummary!$A5)="Existing",Raw_zonesummary!P5,"")</f>
        <v>Classroom_class</v>
      </c>
      <c r="E6" s="3" t="str">
        <f>IF(TRIM(Raw_zonesummary!$A5)="Existing",Raw_zonesummary!Q5,"")</f>
        <v>Main</v>
      </c>
      <c r="F6" s="3" t="str">
        <f>IF(TRIM(Raw_zonesummary!$A5)="Existing",Raw_zonesummary!R5,"")</f>
        <v>School</v>
      </c>
      <c r="G6" s="60">
        <f>IFERROR(H6*J6/H14,"")</f>
        <v>8.2315856636277746E-2</v>
      </c>
      <c r="H6" s="53">
        <f>IF(TRIM(Raw_zonesummary!$A5)="Existing",Raw_zonesummary!E5,"")</f>
        <v>3354.33</v>
      </c>
      <c r="I6" s="53">
        <f>IF(TRIM(Raw_zonesummary!$A5)="Existing",Raw_zonesummary!I5,"")</f>
        <v>30190.42</v>
      </c>
      <c r="J6" s="2">
        <f>IF(TRIM(Raw_zonesummary!$A5)="Existing",Raw_zonesummary!J5,"")</f>
        <v>1</v>
      </c>
      <c r="K6" s="36">
        <f>IF(TRIM(Raw_zonesummary!$A5)="Existing",Raw_zonesummary!K5,"")</f>
        <v>25</v>
      </c>
      <c r="L6" s="26"/>
    </row>
    <row r="7" spans="1:12" x14ac:dyDescent="0.25">
      <c r="A7" s="3" t="str">
        <f>IF(TRIM(Raw_zonesummary!$A6)="Existing",Raw_zonesummary!B6,"")</f>
        <v>DINING G.SSW1</v>
      </c>
      <c r="B7" s="3" t="str">
        <f>IF(TRIM(Raw_zonesummary!$A6)="Existing",Raw_zonesummary!C6,"")</f>
        <v>DINING G.SSW1</v>
      </c>
      <c r="C7" s="2" t="str">
        <f>IF(TRIM(Raw_zonesummary!$A6)="Existing",Raw_zonesummary!D6,"")</f>
        <v>Yes</v>
      </c>
      <c r="D7" s="3" t="str">
        <f>IF(TRIM(Raw_zonesummary!$A6)="Existing",Raw_zonesummary!P6,"")</f>
        <v>Dining_fast</v>
      </c>
      <c r="E7" s="3" t="str">
        <f>IF(TRIM(Raw_zonesummary!$A6)="Existing",Raw_zonesummary!Q6,"")</f>
        <v>Main</v>
      </c>
      <c r="F7" s="3" t="str">
        <f>IF(TRIM(Raw_zonesummary!$A6)="Existing",Raw_zonesummary!R6,"")</f>
        <v>School</v>
      </c>
      <c r="G7" s="60">
        <f>IFERROR(H7*J7/H14,"")</f>
        <v>9.2131437195548407E-2</v>
      </c>
      <c r="H7" s="53">
        <f>IF(TRIM(Raw_zonesummary!$A6)="Existing",Raw_zonesummary!E6,"")</f>
        <v>3754.31</v>
      </c>
      <c r="I7" s="53">
        <f>IF(TRIM(Raw_zonesummary!$A6)="Existing",Raw_zonesummary!I6,"")</f>
        <v>45053.94</v>
      </c>
      <c r="J7" s="2">
        <f>IF(TRIM(Raw_zonesummary!$A6)="Existing",Raw_zonesummary!J6,"")</f>
        <v>1</v>
      </c>
      <c r="K7" s="36">
        <f>IF(TRIM(Raw_zonesummary!$A6)="Existing",Raw_zonesummary!K6,"")</f>
        <v>33.33</v>
      </c>
      <c r="L7" s="26"/>
    </row>
    <row r="8" spans="1:12" x14ac:dyDescent="0.25">
      <c r="A8" s="3" t="str">
        <f>IF(TRIM(Raw_zonesummary!$A7)="Existing",Raw_zonesummary!B7,"")</f>
        <v>GYMNASIUM G.N2</v>
      </c>
      <c r="B8" s="3" t="str">
        <f>IF(TRIM(Raw_zonesummary!$A7)="Existing",Raw_zonesummary!C7,"")</f>
        <v>GYMNASIUM G.N2</v>
      </c>
      <c r="C8" s="2" t="str">
        <f>IF(TRIM(Raw_zonesummary!$A7)="Existing",Raw_zonesummary!D7,"")</f>
        <v>Yes</v>
      </c>
      <c r="D8" s="3" t="str">
        <f>IF(TRIM(Raw_zonesummary!$A7)="Existing",Raw_zonesummary!P7,"")</f>
        <v>Gym</v>
      </c>
      <c r="E8" s="3" t="str">
        <f>IF(TRIM(Raw_zonesummary!$A7)="Existing",Raw_zonesummary!Q7,"")</f>
        <v>Main</v>
      </c>
      <c r="F8" s="3" t="str">
        <f>IF(TRIM(Raw_zonesummary!$A7)="Existing",Raw_zonesummary!R7,"")</f>
        <v>School</v>
      </c>
      <c r="G8" s="60">
        <f>IFERROR(H8*J8/H14,"")</f>
        <v>9.1959165143130586E-2</v>
      </c>
      <c r="H8" s="53">
        <f>IF(TRIM(Raw_zonesummary!$A7)="Existing",Raw_zonesummary!E7,"")</f>
        <v>3747.29</v>
      </c>
      <c r="I8" s="53">
        <f>IF(TRIM(Raw_zonesummary!$A7)="Existing",Raw_zonesummary!I7,"")</f>
        <v>44969.62</v>
      </c>
      <c r="J8" s="2">
        <f>IF(TRIM(Raw_zonesummary!$A7)="Existing",Raw_zonesummary!J7,"")</f>
        <v>1</v>
      </c>
      <c r="K8" s="36">
        <f>IF(TRIM(Raw_zonesummary!$A7)="Existing",Raw_zonesummary!K7,"")</f>
        <v>33.33</v>
      </c>
      <c r="L8" s="26"/>
    </row>
    <row r="9" spans="1:12" x14ac:dyDescent="0.25">
      <c r="A9" s="3" t="str">
        <f>IF(TRIM(Raw_zonesummary!$A8)="Existing",Raw_zonesummary!B8,"")</f>
        <v>KITCHEN G.E3</v>
      </c>
      <c r="B9" s="3" t="str">
        <f>IF(TRIM(Raw_zonesummary!$A8)="Existing",Raw_zonesummary!C8,"")</f>
        <v>KITCHEN G.E3</v>
      </c>
      <c r="C9" s="2" t="str">
        <f>IF(TRIM(Raw_zonesummary!$A8)="Existing",Raw_zonesummary!D8,"")</f>
        <v>Yes</v>
      </c>
      <c r="D9" s="3" t="str">
        <f>IF(TRIM(Raw_zonesummary!$A8)="Existing",Raw_zonesummary!P8,"")</f>
        <v>Kitchen</v>
      </c>
      <c r="E9" s="3" t="str">
        <f>IF(TRIM(Raw_zonesummary!$A8)="Existing",Raw_zonesummary!Q8,"")</f>
        <v>Customized</v>
      </c>
      <c r="F9" s="3" t="str">
        <f>IF(TRIM(Raw_zonesummary!$A8)="Existing",Raw_zonesummary!R8,"")</f>
        <v>Kitchen</v>
      </c>
      <c r="G9" s="60">
        <f>IFERROR(H9*J9/H14,"")</f>
        <v>4.2963962748009177E-2</v>
      </c>
      <c r="H9" s="53">
        <f>IF(TRIM(Raw_zonesummary!$A8)="Existing",Raw_zonesummary!E8,"")</f>
        <v>1750.76</v>
      </c>
      <c r="I9" s="53">
        <f>IF(TRIM(Raw_zonesummary!$A8)="Existing",Raw_zonesummary!I8,"")</f>
        <v>21010.09</v>
      </c>
      <c r="J9" s="2">
        <f>IF(TRIM(Raw_zonesummary!$A8)="Existing",Raw_zonesummary!J8,"")</f>
        <v>1</v>
      </c>
      <c r="K9" s="36">
        <f>IF(TRIM(Raw_zonesummary!$A8)="Existing",Raw_zonesummary!K8,"")</f>
        <v>2.5</v>
      </c>
      <c r="L9" s="26"/>
    </row>
    <row r="10" spans="1:12" x14ac:dyDescent="0.25">
      <c r="A10" s="3" t="str">
        <f>IF(TRIM(Raw_zonesummary!$A9)="Existing",Raw_zonesummary!B9,"")</f>
        <v>PLENUM G.E5</v>
      </c>
      <c r="B10" s="3" t="str">
        <f>IF(TRIM(Raw_zonesummary!$A9)="Existing",Raw_zonesummary!C9,"")</f>
        <v>PLENUM G.E5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IFERROR(H10*J10/H14,"")</f>
        <v>0.14114160909949816</v>
      </c>
      <c r="H10" s="53">
        <f>IF(TRIM(Raw_zonesummary!$A9)="Existing",Raw_zonesummary!E9,"")</f>
        <v>5751.45</v>
      </c>
      <c r="I10" s="53">
        <f>IF(TRIM(Raw_zonesummary!$A9)="Existing",Raw_zonesummary!I9,"")</f>
        <v>17255.189999999999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PLENUM G.NNE6</v>
      </c>
      <c r="B11" s="3" t="str">
        <f>IF(TRIM(Raw_zonesummary!$A10)="Existing",Raw_zonesummary!C10,"")</f>
        <v>PLENUM G.NNE6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IFERROR(H11*J11/H14,"")</f>
        <v>8.1507748561332041E-2</v>
      </c>
      <c r="H11" s="53">
        <f>IF(TRIM(Raw_zonesummary!$A10)="Existing",Raw_zonesummary!E10,"")</f>
        <v>3321.4</v>
      </c>
      <c r="I11" s="53">
        <f>IF(TRIM(Raw_zonesummary!$A10)="Existing",Raw_zonesummary!I10,"")</f>
        <v>9964.69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PLENUM G.SSE7</v>
      </c>
      <c r="B12" s="3" t="str">
        <f>IF(TRIM(Raw_zonesummary!$A11)="Existing",Raw_zonesummary!C11,"")</f>
        <v>PLENUM G.SSE7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IFERROR(H12*J12/H14,"")</f>
        <v>8.1507503159547967E-2</v>
      </c>
      <c r="H12" s="53">
        <f>IF(TRIM(Raw_zonesummary!$A11)="Existing",Raw_zonesummary!E11,"")</f>
        <v>3321.39</v>
      </c>
      <c r="I12" s="53">
        <f>IF(TRIM(Raw_zonesummary!$A11)="Existing",Raw_zonesummary!I11,"")</f>
        <v>9964.66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PLENUM G.W8</v>
      </c>
      <c r="B13" s="3" t="str">
        <f>IF(TRIM(Raw_zonesummary!$A12)="Existing",Raw_zonesummary!C12,"")</f>
        <v>PLENUM G.W8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IFERROR(H13*J13/H14,"")</f>
        <v>8.2315856636277746E-2</v>
      </c>
      <c r="H13" s="53">
        <f>IF(TRIM(Raw_zonesummary!$A12)="Existing",Raw_zonesummary!E12,"")</f>
        <v>3354.33</v>
      </c>
      <c r="I13" s="53">
        <f>IF(TRIM(Raw_zonesummary!$A12)="Existing",Raw_zonesummary!I12,"")</f>
        <v>10063.469999999999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ht="45" x14ac:dyDescent="0.25">
      <c r="A14" s="12" t="str">
        <f>"Total (" &amp; COUNTIF(A$3:INDEX(A:A,ROW()-1),"?*") &amp; " Space)"</f>
        <v>Total (11 Space)</v>
      </c>
      <c r="B14" s="12" t="str">
        <f>"Total (" &amp; COUNTIF(A$3:INDEX(A:A,ROW()-1),"?*") &amp; " Space)"</f>
        <v>Total (11 Space)</v>
      </c>
      <c r="C14" s="3" t="str">
        <f>"Total (" &amp;
COUNTIF(C$2:INDEX(C:C,ROW()-1),"Yes") &amp;
" Conditioned zones, " &amp;
COUNTIF(C$2:INDEX(C:C,ROW()-1),"No") &amp;
" Unconditioned Zones)"</f>
        <v>Total (7 Conditioned zones, 4 Unconditioned Zones)</v>
      </c>
      <c r="D14" s="12"/>
      <c r="E14" s="12"/>
      <c r="F14" s="3"/>
      <c r="G14" s="13"/>
      <c r="H14" s="53">
        <f>SUMPRODUCT($H$3:INDEX(H:H,ROW()-1), $J$3:INDEX(J:J,ROW()-1))</f>
        <v>40749.5</v>
      </c>
      <c r="I14" s="35"/>
      <c r="J14" s="14"/>
      <c r="K14" s="15"/>
      <c r="L14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Education - Primary School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Education - Primary School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Education - Primary School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Education - Primary School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Education - Primary School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Education - Primary School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Education - Primary School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Education - Primary School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Education - Primary School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Education - Primary School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Education - Primary School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Education - Primary School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412</v>
      </c>
      <c r="D2">
        <v>6.7000000000000004E-2</v>
      </c>
      <c r="E2" t="s">
        <v>413</v>
      </c>
      <c r="F2">
        <v>0.11799999999999999</v>
      </c>
      <c r="G2" t="s">
        <v>414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412</v>
      </c>
      <c r="D3">
        <v>6.6000000000000003E-2</v>
      </c>
      <c r="E3" t="s">
        <v>413</v>
      </c>
      <c r="F3">
        <v>0.109</v>
      </c>
      <c r="G3" t="s">
        <v>414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412</v>
      </c>
      <c r="D4">
        <v>6.7000000000000004E-2</v>
      </c>
      <c r="E4" t="s">
        <v>413</v>
      </c>
      <c r="F4">
        <v>0.11899999999999999</v>
      </c>
      <c r="G4" t="s">
        <v>414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412</v>
      </c>
      <c r="D5">
        <v>6.5000000000000002E-2</v>
      </c>
      <c r="E5" t="s">
        <v>413</v>
      </c>
      <c r="F5">
        <v>0.107</v>
      </c>
      <c r="G5" t="s">
        <v>414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412</v>
      </c>
      <c r="D6">
        <v>6.7000000000000004E-2</v>
      </c>
      <c r="E6" t="s">
        <v>413</v>
      </c>
      <c r="F6">
        <v>0.11600000000000001</v>
      </c>
      <c r="G6" t="s">
        <v>414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412</v>
      </c>
      <c r="D7">
        <v>7.3999999999999996E-2</v>
      </c>
      <c r="E7" t="s">
        <v>413</v>
      </c>
      <c r="F7">
        <v>0.11799999999999999</v>
      </c>
      <c r="G7" t="s">
        <v>414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412</v>
      </c>
      <c r="D8">
        <v>7.2999999999999995E-2</v>
      </c>
      <c r="E8" t="s">
        <v>413</v>
      </c>
      <c r="F8">
        <v>0.112</v>
      </c>
      <c r="G8" t="s">
        <v>414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412</v>
      </c>
      <c r="D9">
        <v>7.2999999999999995E-2</v>
      </c>
      <c r="E9" t="s">
        <v>413</v>
      </c>
      <c r="F9">
        <v>0.11700000000000001</v>
      </c>
      <c r="G9" t="s">
        <v>414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412</v>
      </c>
      <c r="D10">
        <v>7.0000000000000007E-2</v>
      </c>
      <c r="E10" t="s">
        <v>413</v>
      </c>
      <c r="F10">
        <v>0.11</v>
      </c>
      <c r="G10" t="s">
        <v>414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412</v>
      </c>
      <c r="D11">
        <v>6.0999999999999999E-2</v>
      </c>
      <c r="E11" t="s">
        <v>413</v>
      </c>
      <c r="F11">
        <v>9.0999999999999998E-2</v>
      </c>
      <c r="G11" t="s">
        <v>414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412</v>
      </c>
      <c r="D12">
        <v>6.3E-2</v>
      </c>
      <c r="E12" t="s">
        <v>413</v>
      </c>
      <c r="F12">
        <v>0.10299999999999999</v>
      </c>
      <c r="G12" t="s">
        <v>414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412</v>
      </c>
      <c r="D13">
        <v>6.3E-2</v>
      </c>
      <c r="E13" t="s">
        <v>413</v>
      </c>
      <c r="F13">
        <v>0.10299999999999999</v>
      </c>
      <c r="G13" t="s">
        <v>414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412</v>
      </c>
      <c r="D14">
        <v>6.3E-2</v>
      </c>
      <c r="E14" t="s">
        <v>413</v>
      </c>
      <c r="F14">
        <v>0.10199999999999999</v>
      </c>
      <c r="G14" t="s">
        <v>414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412</v>
      </c>
      <c r="D15">
        <v>6.0999999999999999E-2</v>
      </c>
      <c r="E15" t="s">
        <v>413</v>
      </c>
      <c r="F15">
        <v>9.7000000000000003E-2</v>
      </c>
      <c r="G15" t="s">
        <v>414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412</v>
      </c>
      <c r="D16">
        <v>5.8999999999999997E-2</v>
      </c>
      <c r="E16" t="s">
        <v>413</v>
      </c>
      <c r="F16">
        <v>8.5999999999999993E-2</v>
      </c>
      <c r="G16" t="s">
        <v>414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412</v>
      </c>
      <c r="D17">
        <v>6.0999999999999999E-2</v>
      </c>
      <c r="E17" t="s">
        <v>413</v>
      </c>
      <c r="F17">
        <v>9.8000000000000004E-2</v>
      </c>
      <c r="G17" t="s">
        <v>414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412</v>
      </c>
      <c r="D18">
        <v>2.8000000000000001E-2</v>
      </c>
      <c r="E18" t="s">
        <v>413</v>
      </c>
      <c r="F18">
        <v>8.4000000000000005E-2</v>
      </c>
      <c r="G18" t="s">
        <v>414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412</v>
      </c>
      <c r="D19">
        <v>2.8000000000000001E-2</v>
      </c>
      <c r="E19" t="s">
        <v>413</v>
      </c>
      <c r="F19">
        <v>5.5E-2</v>
      </c>
      <c r="G19" t="s">
        <v>414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412</v>
      </c>
      <c r="D20">
        <v>2.8000000000000001E-2</v>
      </c>
      <c r="E20" t="s">
        <v>413</v>
      </c>
      <c r="F20">
        <v>0.112</v>
      </c>
      <c r="G20" t="s">
        <v>414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412</v>
      </c>
      <c r="D21">
        <v>2.8000000000000001E-2</v>
      </c>
      <c r="E21" t="s">
        <v>413</v>
      </c>
      <c r="F21">
        <v>5.5E-2</v>
      </c>
      <c r="G21" t="s">
        <v>414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412</v>
      </c>
      <c r="D22">
        <v>2.8000000000000001E-2</v>
      </c>
      <c r="E22" t="s">
        <v>413</v>
      </c>
      <c r="F22">
        <v>0.10299999999999999</v>
      </c>
      <c r="G22" t="s">
        <v>414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412</v>
      </c>
      <c r="D23">
        <v>4.8000000000000001E-2</v>
      </c>
      <c r="E23" t="s">
        <v>413</v>
      </c>
      <c r="F23">
        <v>0.112</v>
      </c>
      <c r="G23" t="s">
        <v>414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412</v>
      </c>
      <c r="D24">
        <v>4.8000000000000001E-2</v>
      </c>
      <c r="E24" t="s">
        <v>413</v>
      </c>
      <c r="F24">
        <v>0.112</v>
      </c>
      <c r="G24" t="s">
        <v>414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412</v>
      </c>
      <c r="D25">
        <v>4.8000000000000001E-2</v>
      </c>
      <c r="E25" t="s">
        <v>413</v>
      </c>
      <c r="F25">
        <v>0.10299999999999999</v>
      </c>
      <c r="G25" t="s">
        <v>414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412</v>
      </c>
      <c r="D26">
        <v>2.8000000000000001E-2</v>
      </c>
      <c r="E26" t="s">
        <v>413</v>
      </c>
      <c r="F26">
        <v>5.5E-2</v>
      </c>
      <c r="G26" t="s">
        <v>414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412</v>
      </c>
      <c r="D27">
        <v>2.8000000000000001E-2</v>
      </c>
      <c r="E27" t="s">
        <v>413</v>
      </c>
      <c r="F27">
        <v>5.5E-2</v>
      </c>
      <c r="G27" t="s">
        <v>414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412</v>
      </c>
      <c r="D28">
        <v>2.8000000000000001E-2</v>
      </c>
      <c r="E28" t="s">
        <v>413</v>
      </c>
      <c r="F28">
        <v>4.3999999999999997E-2</v>
      </c>
      <c r="G28" t="s">
        <v>414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412</v>
      </c>
      <c r="D29">
        <v>2.8000000000000001E-2</v>
      </c>
      <c r="E29" t="s">
        <v>413</v>
      </c>
      <c r="F29">
        <v>5.5E-2</v>
      </c>
      <c r="G29" t="s">
        <v>414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412</v>
      </c>
      <c r="D30">
        <v>2.8000000000000001E-2</v>
      </c>
      <c r="E30" t="s">
        <v>413</v>
      </c>
      <c r="F30">
        <v>5.5E-2</v>
      </c>
      <c r="G30" t="s">
        <v>414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412</v>
      </c>
      <c r="D31">
        <v>2.8000000000000001E-2</v>
      </c>
      <c r="E31" t="s">
        <v>413</v>
      </c>
      <c r="F31">
        <v>5.5E-2</v>
      </c>
      <c r="G31" t="s">
        <v>414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412</v>
      </c>
      <c r="D32">
        <v>2.8000000000000001E-2</v>
      </c>
      <c r="E32" t="s">
        <v>413</v>
      </c>
      <c r="F32">
        <v>3.9E-2</v>
      </c>
      <c r="G32" t="s">
        <v>414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412</v>
      </c>
      <c r="D33">
        <v>2.8000000000000001E-2</v>
      </c>
      <c r="E33" t="s">
        <v>413</v>
      </c>
      <c r="F33">
        <v>5.5E-2</v>
      </c>
      <c r="G33" t="s">
        <v>414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Education - Primary School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Kitchen</v>
      </c>
    </row>
    <row r="3" spans="1:26" ht="15" customHeight="1" x14ac:dyDescent="0.25">
      <c r="A3" s="83" t="str" cm="1">
        <f t="array" ref="A3">IFERROR(INDEX($Z:$Z, 2+INT((ROW()-3)/4)), "")</f>
        <v>Kitchen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School</v>
      </c>
    </row>
    <row r="4" spans="1:26" x14ac:dyDescent="0.25">
      <c r="A4" s="83" t="str" cm="1">
        <f t="array" ref="A4">IFERROR(INDEX($Z:$Z, 2+INT((ROW()-3)/4)), "")</f>
        <v>Kitchen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Kitchen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Kitchen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School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School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School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School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405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394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74</v>
      </c>
      <c r="B4" t="s">
        <v>405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394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75</v>
      </c>
      <c r="B6" t="s">
        <v>405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394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76</v>
      </c>
      <c r="B8" t="s">
        <v>405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394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77</v>
      </c>
      <c r="B10" t="s">
        <v>405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394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78</v>
      </c>
      <c r="B12" t="s">
        <v>405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394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79</v>
      </c>
      <c r="B14" t="s">
        <v>405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394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80</v>
      </c>
      <c r="B16" t="s">
        <v>405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394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81</v>
      </c>
      <c r="B18" t="s">
        <v>405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394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20</v>
      </c>
      <c r="B20" t="s">
        <v>405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394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21</v>
      </c>
      <c r="B22" t="s">
        <v>405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394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22</v>
      </c>
      <c r="B24" t="s">
        <v>405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394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23</v>
      </c>
      <c r="B26" t="s">
        <v>405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394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24</v>
      </c>
      <c r="B28" t="s">
        <v>405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394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25</v>
      </c>
      <c r="B30" t="s">
        <v>405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394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26</v>
      </c>
      <c r="B32" t="s">
        <v>405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394</v>
      </c>
      <c r="C33">
        <v>70</v>
      </c>
      <c r="D33">
        <v>60</v>
      </c>
      <c r="E33">
        <v>75</v>
      </c>
      <c r="F33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Education - Primary School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3.8475892929285198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3.8475892929285198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3.8475892929285198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3.8475892929285198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3.8475892929285198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3.8475892929285198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3.8475892929285198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3.8475892929285198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3.8475892929285198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3.8475892929285198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Education - Primary School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Customized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0.65</v>
      </c>
      <c r="G43" s="68">
        <f>IF(Raw_fanoverview!G7=0,"-",Raw_fanoverview!G7)</f>
        <v>0.85</v>
      </c>
      <c r="H43" s="68">
        <f>IF(Raw_fanoverview!H7=0,"-",Raw_fanoverview!H7)</f>
        <v>0.7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0.7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3.8770014008251108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Customized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0.65</v>
      </c>
      <c r="G51" s="68">
        <f>IF(Raw_fanoverview!G15=0,"-",Raw_fanoverview!G15)</f>
        <v>0.85</v>
      </c>
      <c r="H51" s="68">
        <f>IF(Raw_fanoverview!H15=0,"-",Raw_fanoverview!H15)</f>
        <v>0.7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3.8770014008251108</v>
      </c>
      <c r="F55" s="68">
        <f>IF(Raw_fanoverview!F19=0,"-",Raw_fanoverview!F19)</f>
        <v>0.65</v>
      </c>
      <c r="G55" s="68">
        <f>IF(Raw_fanoverview!G19=0,"-",Raw_fanoverview!G19)</f>
        <v>0.85</v>
      </c>
      <c r="H55" s="68">
        <f>IF(Raw_fanoverview!H19=0,"-",Raw_fanoverview!H19)</f>
        <v>0.7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0.7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446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447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446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447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447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447</v>
      </c>
      <c r="D7" t="s">
        <v>63</v>
      </c>
      <c r="E7">
        <v>3.8770014008251108</v>
      </c>
      <c r="F7">
        <v>0.65</v>
      </c>
      <c r="G7">
        <v>0.85</v>
      </c>
      <c r="H7">
        <v>0.7</v>
      </c>
    </row>
    <row r="8" spans="1:8" x14ac:dyDescent="0.25">
      <c r="A8" t="s">
        <v>40</v>
      </c>
      <c r="B8" t="s">
        <v>48</v>
      </c>
      <c r="C8" t="s">
        <v>447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48</v>
      </c>
      <c r="C9" t="s">
        <v>447</v>
      </c>
      <c r="D9" t="s">
        <v>63</v>
      </c>
      <c r="E9">
        <v>3.8770014008251108</v>
      </c>
      <c r="F9">
        <v>0.65</v>
      </c>
      <c r="G9">
        <v>0.85</v>
      </c>
      <c r="H9">
        <v>0.7</v>
      </c>
    </row>
    <row r="10" spans="1:8" x14ac:dyDescent="0.25">
      <c r="A10" t="s">
        <v>39</v>
      </c>
      <c r="B10" t="s">
        <v>65</v>
      </c>
      <c r="C10" t="s">
        <v>447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65</v>
      </c>
      <c r="C11" t="s">
        <v>447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40</v>
      </c>
      <c r="B12" t="s">
        <v>65</v>
      </c>
      <c r="C12" t="s">
        <v>447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40</v>
      </c>
      <c r="B13" t="s">
        <v>65</v>
      </c>
      <c r="C13" t="s">
        <v>447</v>
      </c>
      <c r="D13" t="s">
        <v>63</v>
      </c>
      <c r="E13">
        <v>3.8770014008251108</v>
      </c>
      <c r="F13">
        <v>0.65</v>
      </c>
      <c r="G13">
        <v>0.85</v>
      </c>
      <c r="H13">
        <v>0.7</v>
      </c>
    </row>
    <row r="14" spans="1:8" x14ac:dyDescent="0.25">
      <c r="A14" t="s">
        <v>39</v>
      </c>
      <c r="B14" t="s">
        <v>68</v>
      </c>
      <c r="C14" t="s">
        <v>447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68</v>
      </c>
      <c r="C15" t="s">
        <v>447</v>
      </c>
      <c r="D15" t="s">
        <v>63</v>
      </c>
      <c r="E15">
        <v>3.8770014008251108</v>
      </c>
      <c r="F15">
        <v>0.65</v>
      </c>
      <c r="G15">
        <v>0.85</v>
      </c>
      <c r="H15">
        <v>0.7</v>
      </c>
    </row>
    <row r="16" spans="1:8" x14ac:dyDescent="0.25">
      <c r="A16" t="s">
        <v>40</v>
      </c>
      <c r="B16" t="s">
        <v>68</v>
      </c>
      <c r="C16" t="s">
        <v>447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40</v>
      </c>
      <c r="B17" t="s">
        <v>68</v>
      </c>
      <c r="C17" t="s">
        <v>447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69</v>
      </c>
      <c r="C18" t="s">
        <v>448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69</v>
      </c>
      <c r="C19" t="s">
        <v>447</v>
      </c>
      <c r="D19" t="s">
        <v>63</v>
      </c>
      <c r="E19">
        <v>3.8770014008251108</v>
      </c>
      <c r="F19">
        <v>0.65</v>
      </c>
      <c r="G19">
        <v>0.85</v>
      </c>
      <c r="H19">
        <v>0.7</v>
      </c>
    </row>
    <row r="20" spans="1:8" x14ac:dyDescent="0.25">
      <c r="A20" t="s">
        <v>40</v>
      </c>
      <c r="B20" t="s">
        <v>69</v>
      </c>
      <c r="C20" t="s">
        <v>448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40</v>
      </c>
      <c r="B21" t="s">
        <v>69</v>
      </c>
      <c r="C21" t="s">
        <v>447</v>
      </c>
      <c r="D21" t="s">
        <v>63</v>
      </c>
      <c r="E21">
        <v>3.8770014008251108</v>
      </c>
      <c r="F21">
        <v>0.65</v>
      </c>
      <c r="G21">
        <v>0.85</v>
      </c>
      <c r="H21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437</v>
      </c>
      <c r="H1" s="45" t="s">
        <v>438</v>
      </c>
    </row>
    <row r="2" spans="1:8" x14ac:dyDescent="0.25">
      <c r="A2" t="s">
        <v>39</v>
      </c>
      <c r="B2" t="s">
        <v>67</v>
      </c>
      <c r="C2" t="s">
        <v>61</v>
      </c>
      <c r="D2" t="s">
        <v>439</v>
      </c>
      <c r="E2" t="s">
        <v>440</v>
      </c>
      <c r="F2">
        <v>3.05</v>
      </c>
    </row>
    <row r="3" spans="1:8" x14ac:dyDescent="0.25">
      <c r="A3" t="s">
        <v>39</v>
      </c>
      <c r="B3" t="s">
        <v>67</v>
      </c>
      <c r="C3" t="s">
        <v>63</v>
      </c>
      <c r="D3" t="s">
        <v>441</v>
      </c>
      <c r="E3" t="s">
        <v>442</v>
      </c>
      <c r="F3">
        <v>3.8475892929285198</v>
      </c>
      <c r="G3" t="s">
        <v>70</v>
      </c>
      <c r="H3" t="s">
        <v>443</v>
      </c>
    </row>
    <row r="4" spans="1:8" x14ac:dyDescent="0.25">
      <c r="A4" t="s">
        <v>40</v>
      </c>
      <c r="B4" t="s">
        <v>67</v>
      </c>
      <c r="C4" t="s">
        <v>61</v>
      </c>
      <c r="D4" t="s">
        <v>439</v>
      </c>
      <c r="E4" t="s">
        <v>440</v>
      </c>
      <c r="F4">
        <v>3.05</v>
      </c>
    </row>
    <row r="5" spans="1:8" x14ac:dyDescent="0.25">
      <c r="A5" t="s">
        <v>40</v>
      </c>
      <c r="B5" t="s">
        <v>67</v>
      </c>
      <c r="C5" t="s">
        <v>63</v>
      </c>
      <c r="D5" t="s">
        <v>441</v>
      </c>
      <c r="E5" t="s">
        <v>442</v>
      </c>
      <c r="F5">
        <v>3.8475892929285198</v>
      </c>
      <c r="G5" t="s">
        <v>70</v>
      </c>
      <c r="H5" t="s">
        <v>443</v>
      </c>
    </row>
    <row r="6" spans="1:8" x14ac:dyDescent="0.25">
      <c r="A6" t="s">
        <v>39</v>
      </c>
      <c r="B6" t="s">
        <v>48</v>
      </c>
      <c r="C6" t="s">
        <v>61</v>
      </c>
      <c r="D6" t="s">
        <v>441</v>
      </c>
      <c r="E6" t="s">
        <v>442</v>
      </c>
      <c r="F6">
        <v>3.65</v>
      </c>
    </row>
    <row r="7" spans="1:8" x14ac:dyDescent="0.25">
      <c r="A7" t="s">
        <v>39</v>
      </c>
      <c r="B7" t="s">
        <v>48</v>
      </c>
      <c r="C7" t="s">
        <v>63</v>
      </c>
      <c r="D7" t="s">
        <v>441</v>
      </c>
      <c r="E7" t="s">
        <v>442</v>
      </c>
      <c r="F7">
        <v>3.8475892929285198</v>
      </c>
      <c r="G7" t="s">
        <v>70</v>
      </c>
      <c r="H7" t="s">
        <v>443</v>
      </c>
    </row>
    <row r="8" spans="1:8" x14ac:dyDescent="0.25">
      <c r="A8" t="s">
        <v>40</v>
      </c>
      <c r="B8" t="s">
        <v>48</v>
      </c>
      <c r="C8" t="s">
        <v>61</v>
      </c>
      <c r="D8" t="s">
        <v>441</v>
      </c>
      <c r="E8" t="s">
        <v>442</v>
      </c>
      <c r="F8">
        <v>3.65</v>
      </c>
    </row>
    <row r="9" spans="1:8" x14ac:dyDescent="0.25">
      <c r="A9" t="s">
        <v>40</v>
      </c>
      <c r="B9" t="s">
        <v>48</v>
      </c>
      <c r="C9" t="s">
        <v>63</v>
      </c>
      <c r="D9" t="s">
        <v>441</v>
      </c>
      <c r="E9" t="s">
        <v>442</v>
      </c>
      <c r="F9">
        <v>3.8475892929285198</v>
      </c>
      <c r="G9" t="s">
        <v>70</v>
      </c>
      <c r="H9" t="s">
        <v>443</v>
      </c>
    </row>
    <row r="10" spans="1:8" x14ac:dyDescent="0.25">
      <c r="A10" t="s">
        <v>39</v>
      </c>
      <c r="B10" t="s">
        <v>65</v>
      </c>
      <c r="C10" t="s">
        <v>61</v>
      </c>
      <c r="D10" t="s">
        <v>441</v>
      </c>
      <c r="E10" t="s">
        <v>444</v>
      </c>
      <c r="F10">
        <v>3.65</v>
      </c>
    </row>
    <row r="11" spans="1:8" x14ac:dyDescent="0.25">
      <c r="A11" t="s">
        <v>39</v>
      </c>
      <c r="B11" t="s">
        <v>65</v>
      </c>
      <c r="C11" t="s">
        <v>63</v>
      </c>
      <c r="D11" t="s">
        <v>441</v>
      </c>
      <c r="E11" t="s">
        <v>442</v>
      </c>
      <c r="F11">
        <v>3.8475892929285198</v>
      </c>
      <c r="G11" t="s">
        <v>70</v>
      </c>
      <c r="H11" t="s">
        <v>443</v>
      </c>
    </row>
    <row r="12" spans="1:8" x14ac:dyDescent="0.25">
      <c r="A12" t="s">
        <v>40</v>
      </c>
      <c r="B12" t="s">
        <v>65</v>
      </c>
      <c r="C12" t="s">
        <v>61</v>
      </c>
      <c r="D12" t="s">
        <v>441</v>
      </c>
      <c r="E12" t="s">
        <v>444</v>
      </c>
      <c r="F12">
        <v>3.65</v>
      </c>
    </row>
    <row r="13" spans="1:8" x14ac:dyDescent="0.25">
      <c r="A13" t="s">
        <v>40</v>
      </c>
      <c r="B13" t="s">
        <v>65</v>
      </c>
      <c r="C13" t="s">
        <v>63</v>
      </c>
      <c r="D13" t="s">
        <v>441</v>
      </c>
      <c r="E13" t="s">
        <v>442</v>
      </c>
      <c r="F13">
        <v>3.8475892929285198</v>
      </c>
      <c r="G13" t="s">
        <v>70</v>
      </c>
      <c r="H13" t="s">
        <v>443</v>
      </c>
    </row>
    <row r="14" spans="1:8" x14ac:dyDescent="0.25">
      <c r="A14" t="s">
        <v>39</v>
      </c>
      <c r="B14" t="s">
        <v>68</v>
      </c>
      <c r="C14" t="s">
        <v>61</v>
      </c>
      <c r="D14" t="s">
        <v>441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63</v>
      </c>
      <c r="D15" t="s">
        <v>441</v>
      </c>
      <c r="E15" t="s">
        <v>442</v>
      </c>
      <c r="F15">
        <v>3.8475892929285198</v>
      </c>
      <c r="G15" t="s">
        <v>70</v>
      </c>
      <c r="H15" t="s">
        <v>443</v>
      </c>
    </row>
    <row r="16" spans="1:8" x14ac:dyDescent="0.25">
      <c r="A16" t="s">
        <v>40</v>
      </c>
      <c r="B16" t="s">
        <v>68</v>
      </c>
      <c r="C16" t="s">
        <v>61</v>
      </c>
      <c r="D16" t="s">
        <v>441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63</v>
      </c>
      <c r="D17" t="s">
        <v>441</v>
      </c>
      <c r="E17" t="s">
        <v>442</v>
      </c>
      <c r="F17">
        <v>3.8475892929285198</v>
      </c>
      <c r="G17" t="s">
        <v>70</v>
      </c>
      <c r="H17" t="s">
        <v>443</v>
      </c>
    </row>
    <row r="18" spans="1:8" x14ac:dyDescent="0.25">
      <c r="A18" t="s">
        <v>39</v>
      </c>
      <c r="B18" t="s">
        <v>69</v>
      </c>
      <c r="C18" t="s">
        <v>61</v>
      </c>
      <c r="D18" t="s">
        <v>445</v>
      </c>
      <c r="E18" t="s">
        <v>442</v>
      </c>
      <c r="F18">
        <v>3.65</v>
      </c>
    </row>
    <row r="19" spans="1:8" x14ac:dyDescent="0.25">
      <c r="A19" t="s">
        <v>39</v>
      </c>
      <c r="B19" t="s">
        <v>69</v>
      </c>
      <c r="C19" t="s">
        <v>63</v>
      </c>
      <c r="D19" t="s">
        <v>441</v>
      </c>
      <c r="E19" t="s">
        <v>442</v>
      </c>
      <c r="F19">
        <v>3.8475892929285198</v>
      </c>
      <c r="G19" t="s">
        <v>70</v>
      </c>
      <c r="H19" t="s">
        <v>443</v>
      </c>
    </row>
    <row r="20" spans="1:8" x14ac:dyDescent="0.25">
      <c r="A20" t="s">
        <v>40</v>
      </c>
      <c r="B20" t="s">
        <v>69</v>
      </c>
      <c r="C20" t="s">
        <v>61</v>
      </c>
      <c r="D20" t="s">
        <v>445</v>
      </c>
      <c r="E20" t="s">
        <v>442</v>
      </c>
      <c r="F20">
        <v>3.65</v>
      </c>
    </row>
    <row r="21" spans="1:8" x14ac:dyDescent="0.25">
      <c r="A21" t="s">
        <v>40</v>
      </c>
      <c r="B21" t="s">
        <v>69</v>
      </c>
      <c r="C21" t="s">
        <v>63</v>
      </c>
      <c r="D21" t="s">
        <v>441</v>
      </c>
      <c r="E21" t="s">
        <v>442</v>
      </c>
      <c r="F21">
        <v>3.8475892929285198</v>
      </c>
      <c r="G21" t="s">
        <v>70</v>
      </c>
      <c r="H21" t="s">
        <v>443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8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Education - Primary School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6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15748.57</v>
      </c>
      <c r="C3" s="35">
        <f>SUMIF(Raw_outdoorairflowrate!$A:$A, $A3, Raw_outdoorairflowrate!C:C)</f>
        <v>0</v>
      </c>
      <c r="D3" s="35">
        <f>SUMIF(Raw_outdoorairflowrate!$A:$A, $A3, Raw_outdoorairflowrate!D:D)</f>
        <v>0.38</v>
      </c>
      <c r="E3" s="61">
        <f>B3*D3</f>
        <v>5984.4565999999995</v>
      </c>
      <c r="F3" s="26"/>
      <c r="Z3" t="str">
        <v>Dining_fast</v>
      </c>
    </row>
    <row r="4" spans="1:26" ht="18" customHeight="1" x14ac:dyDescent="0.25">
      <c r="A4" s="2" t="str">
        <f t="shared" ref="A4:A7" si="0">Z3</f>
        <v>Dining_fast</v>
      </c>
      <c r="B4" s="53">
        <f>SUMIF(Raw_outdoorairflowrate!$A:$A, $A4, Raw_outdoorairflowrate!B:B)</f>
        <v>3754.31</v>
      </c>
      <c r="C4" s="35">
        <f>SUMIF(Raw_outdoorairflowrate!$A:$A, $A4, Raw_outdoorairflowrate!C:C)</f>
        <v>0</v>
      </c>
      <c r="D4" s="35">
        <f>SUMIF(Raw_outdoorairflowrate!$A:$A, $A4, Raw_outdoorairflowrate!D:D)</f>
        <v>0.5</v>
      </c>
      <c r="E4" s="61">
        <f t="shared" ref="E4:E7" si="1">B4*D4</f>
        <v>1877.155</v>
      </c>
      <c r="F4" s="26"/>
      <c r="Z4" t="str">
        <v>Gym</v>
      </c>
    </row>
    <row r="5" spans="1:26" ht="18" customHeight="1" x14ac:dyDescent="0.25">
      <c r="A5" s="2" t="str">
        <f t="shared" si="0"/>
        <v>Gym</v>
      </c>
      <c r="B5" s="53">
        <f>SUMIF(Raw_outdoorairflowrate!$A:$A, $A5, Raw_outdoorairflowrate!B:B)</f>
        <v>3747.29</v>
      </c>
      <c r="C5" s="35">
        <f>SUMIF(Raw_outdoorairflowrate!$A:$A, $A5, Raw_outdoorairflowrate!C:C)</f>
        <v>0</v>
      </c>
      <c r="D5" s="35">
        <f>SUMIF(Raw_outdoorairflowrate!$A:$A, $A5, Raw_outdoorairflowrate!D:D)</f>
        <v>0.5</v>
      </c>
      <c r="E5" s="61">
        <f t="shared" si="1"/>
        <v>1873.645</v>
      </c>
      <c r="F5" s="26"/>
      <c r="Z5" t="str">
        <v>Kitchen</v>
      </c>
    </row>
    <row r="6" spans="1:26" ht="18" customHeight="1" x14ac:dyDescent="0.25">
      <c r="A6" s="2" t="str">
        <f t="shared" si="0"/>
        <v>Kitchen</v>
      </c>
      <c r="B6" s="53">
        <f>SUMIF(Raw_outdoorairflowrate!$A:$A, $A6, Raw_outdoorairflowrate!B:B)</f>
        <v>1750.76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262.61399999999998</v>
      </c>
      <c r="F6" s="26"/>
      <c r="Z6" t="str">
        <v>Plenum</v>
      </c>
    </row>
    <row r="7" spans="1:26" ht="18" customHeight="1" x14ac:dyDescent="0.25">
      <c r="A7" s="2" t="str">
        <f t="shared" si="0"/>
        <v>Plenum</v>
      </c>
      <c r="B7" s="53">
        <f>SUMIF(Raw_outdoorairflowrate!$A:$A, $A7, Raw_outdoorairflowrate!B:B)</f>
        <v>15748.57</v>
      </c>
      <c r="C7" s="35">
        <f>SUMIF(Raw_outdoorairflowrate!$A:$A, $A7, Raw_outdoorairflowrate!C:C)</f>
        <v>0</v>
      </c>
      <c r="D7" s="35">
        <f>SUMIF(Raw_outdoorairflowrate!$A:$A, $A7, Raw_outdoorairflowrate!D:D)</f>
        <v>0</v>
      </c>
      <c r="E7" s="61">
        <f t="shared" si="1"/>
        <v>0</v>
      </c>
      <c r="F7" s="26"/>
    </row>
    <row r="10" spans="1:26" ht="15.75" customHeight="1" x14ac:dyDescent="0.25">
      <c r="A10" s="93" t="str">
        <f>"OA Controller - "&amp;Prototype!A2</f>
        <v>OA Controller - Education - Primary School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1:26" x14ac:dyDescent="0.25">
      <c r="A11" s="19" t="s">
        <v>13</v>
      </c>
      <c r="B11" s="19" t="s">
        <v>18</v>
      </c>
      <c r="C11" s="19" t="s">
        <v>17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  <c r="K11" s="8" t="s">
        <v>80</v>
      </c>
      <c r="L11" s="8" t="s">
        <v>81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101</v>
      </c>
    </row>
    <row r="12" spans="1:26" x14ac:dyDescent="0.25">
      <c r="A12" s="100" t="s">
        <v>46</v>
      </c>
      <c r="B12" s="3" t="s">
        <v>39</v>
      </c>
      <c r="C12" s="3" t="s">
        <v>82</v>
      </c>
      <c r="D12" s="2" cm="1">
        <f t="array" ref="D12">_xlfn.XLOOKUP(
1,
(Raw_oacontroller!$B$2:$B$100=$B12)*(Raw_oacontroller!$A$2:$A$100=D$11),
Raw_oacontroller!$C$2:$C$100
)</f>
        <v>75</v>
      </c>
      <c r="E12" s="2" cm="1">
        <f t="array" ref="E12">_xlfn.XLOOKUP(
1,
(Raw_oacontroller!$B$2:$B$100=$B12)*(Raw_oacontroller!$A$2:$A$100=E$11),
Raw_oacontroller!$C$2:$C$100
)</f>
        <v>73</v>
      </c>
      <c r="F12" s="2" cm="1">
        <f t="array" ref="F12">_xlfn.XLOOKUP(
1,
(Raw_oacontroller!$B$2:$B$100=$B12)*(Raw_oacontroller!$A$2:$A$100=F$11),
Raw_oacontroller!$C$2:$C$100
)</f>
        <v>75</v>
      </c>
      <c r="G12" s="2" cm="1">
        <f t="array" ref="G12">_xlfn.XLOOKUP(
1,
(Raw_oacontroller!$B$2:$B$100=$B12)*(Raw_oacontroller!$A$2:$A$100=G$11),
Raw_oacontroller!$C$2:$C$100
)</f>
        <v>73</v>
      </c>
      <c r="H12" s="2" cm="1">
        <f t="array" ref="H12">_xlfn.XLOOKUP(
1,
(Raw_oacontroller!$B$2:$B$100=$B12)*(Raw_oacontroller!$A$2:$A$100=H$11),
Raw_oacontroller!$C$2:$C$100
)</f>
        <v>75</v>
      </c>
      <c r="I12" s="2" cm="1">
        <f t="array" ref="I12">_xlfn.XLOOKUP(
1,
(Raw_oacontroller!$B$2:$B$100=$B12)*(Raw_oacontroller!$A$2:$A$100=I$11),
Raw_oacontroller!$C$2:$C$100
)</f>
        <v>71</v>
      </c>
      <c r="J12" s="2" cm="1">
        <f t="array" ref="J12">_xlfn.XLOOKUP(
1,
(Raw_oacontroller!$B$2:$B$100=$B12)*(Raw_oacontroller!$A$2:$A$100=J$11),
Raw_oacontroller!$C$2:$C$100
)</f>
        <v>69</v>
      </c>
      <c r="K12" s="2" cm="1">
        <f t="array" ref="K12">_xlfn.XLOOKUP(
1,
(Raw_oacontroller!$B$2:$B$100=$B12)*(Raw_oacontroller!$A$2:$A$100=K$11),
Raw_oacontroller!$C$2:$C$100
)</f>
        <v>71</v>
      </c>
      <c r="L12" s="2" cm="1">
        <f t="array" ref="L12">_xlfn.XLOOKUP(
1,
(Raw_oacontroller!$B$2:$B$100=$B12)*(Raw_oacontroller!$A$2:$A$100=L$11),
Raw_oacontroller!$C$2:$C$100
)</f>
        <v>71</v>
      </c>
      <c r="M12" s="2" cm="1">
        <f t="array" ref="M12">_xlfn.XLOOKUP(
1,
(Raw_oacontroller!$B$2:$B$100=$B12)*(Raw_oacontroller!$A$2:$A$100=M$11),
Raw_oacontroller!$C$2:$C$100
)</f>
        <v>73</v>
      </c>
      <c r="N12" s="2" cm="1">
        <f t="array" ref="N12">_xlfn.XLOOKUP(
1,
(Raw_oacontroller!$B$2:$B$100=$B12)*(Raw_oacontroller!$A$2:$A$100=N$11),
Raw_oacontroller!$C$2:$C$100
)</f>
        <v>75</v>
      </c>
      <c r="O12" s="2" cm="1">
        <f t="array" ref="O12">_xlfn.XLOOKUP(
1,
(Raw_oacontroller!$B$2:$B$100=$B12)*(Raw_oacontroller!$A$2:$A$100=O$11),
Raw_oacontroller!$C$2:$C$100
)</f>
        <v>75</v>
      </c>
      <c r="P12" s="2" cm="1">
        <f t="array" ref="P12">_xlfn.XLOOKUP(
1,
(Raw_oacontroller!$B$2:$B$100=$B12)*(Raw_oacontroller!$A$2:$A$100=P$11),
Raw_oacontroller!$C$2:$C$100
)</f>
        <v>75</v>
      </c>
      <c r="Q12" s="2" cm="1">
        <f t="array" ref="Q12">_xlfn.XLOOKUP(
1,
(Raw_oacontroller!$B$2:$B$100=$B12)*(Raw_oacontroller!$A$2:$A$100=Q$11),
Raw_oacontroller!$C$2:$C$100
)</f>
        <v>75</v>
      </c>
      <c r="R12" s="2" cm="1">
        <f t="array" ref="R12">_xlfn.XLOOKUP(
1,
(Raw_oacontroller!$B$2:$B$100=$B12)*(Raw_oacontroller!$A$2:$A$100=R$11),
Raw_oacontroller!$C$2:$C$100
)</f>
        <v>75</v>
      </c>
      <c r="S12" s="2" cm="1">
        <f t="array" ref="S12">_xlfn.XLOOKUP(
1,
(Raw_oacontroller!$B$2:$B$100=$B12)*(Raw_oacontroller!$A$2:$A$100=S$11),
Raw_oacontroller!$C$2:$C$100
)</f>
        <v>75</v>
      </c>
      <c r="T12" s="26"/>
    </row>
    <row r="13" spans="1:26" x14ac:dyDescent="0.25">
      <c r="A13" s="100"/>
      <c r="B13" s="2" t="s">
        <v>40</v>
      </c>
      <c r="C13" s="3" t="s">
        <v>82</v>
      </c>
      <c r="D13" s="2" cm="1">
        <f t="array" ref="D13">_xlfn.XLOOKUP(
1,
(Raw_oacontroller!$B$2:$B$100=$B13)*(Raw_oacontroller!$A$2:$A$100=D$11),
Raw_oacontroller!$C$2:$C$100
)</f>
        <v>75</v>
      </c>
      <c r="E13" s="2" cm="1">
        <f t="array" ref="E13">_xlfn.XLOOKUP(
1,
(Raw_oacontroller!$B$2:$B$100=$B13)*(Raw_oacontroller!$A$2:$A$100=E$11),
Raw_oacontroller!$C$2:$C$100
)</f>
        <v>73</v>
      </c>
      <c r="F13" s="2" cm="1">
        <f t="array" ref="F13">_xlfn.XLOOKUP(
1,
(Raw_oacontroller!$B$2:$B$100=$B13)*(Raw_oacontroller!$A$2:$A$100=F$11),
Raw_oacontroller!$C$2:$C$100
)</f>
        <v>75</v>
      </c>
      <c r="G13" s="2" cm="1">
        <f t="array" ref="G13">_xlfn.XLOOKUP(
1,
(Raw_oacontroller!$B$2:$B$100=$B13)*(Raw_oacontroller!$A$2:$A$100=G$11),
Raw_oacontroller!$C$2:$C$100
)</f>
        <v>73</v>
      </c>
      <c r="H13" s="2" cm="1">
        <f t="array" ref="H13">_xlfn.XLOOKUP(
1,
(Raw_oacontroller!$B$2:$B$100=$B13)*(Raw_oacontroller!$A$2:$A$100=H$11),
Raw_oacontroller!$C$2:$C$100
)</f>
        <v>75</v>
      </c>
      <c r="I13" s="2" cm="1">
        <f t="array" ref="I13">_xlfn.XLOOKUP(
1,
(Raw_oacontroller!$B$2:$B$100=$B13)*(Raw_oacontroller!$A$2:$A$100=I$11),
Raw_oacontroller!$C$2:$C$100
)</f>
        <v>71</v>
      </c>
      <c r="J13" s="2" cm="1">
        <f t="array" ref="J13">_xlfn.XLOOKUP(
1,
(Raw_oacontroller!$B$2:$B$100=$B13)*(Raw_oacontroller!$A$2:$A$100=J$11),
Raw_oacontroller!$C$2:$C$100
)</f>
        <v>69</v>
      </c>
      <c r="K13" s="2" cm="1">
        <f t="array" ref="K13">_xlfn.XLOOKUP(
1,
(Raw_oacontroller!$B$2:$B$100=$B13)*(Raw_oacontroller!$A$2:$A$100=K$11),
Raw_oacontroller!$C$2:$C$100
)</f>
        <v>71</v>
      </c>
      <c r="L13" s="2" cm="1">
        <f t="array" ref="L13">_xlfn.XLOOKUP(
1,
(Raw_oacontroller!$B$2:$B$100=$B13)*(Raw_oacontroller!$A$2:$A$100=L$11),
Raw_oacontroller!$C$2:$C$100
)</f>
        <v>71</v>
      </c>
      <c r="M13" s="2" cm="1">
        <f t="array" ref="M13">_xlfn.XLOOKUP(
1,
(Raw_oacontroller!$B$2:$B$100=$B13)*(Raw_oacontroller!$A$2:$A$100=M$11),
Raw_oacontroller!$C$2:$C$100
)</f>
        <v>73</v>
      </c>
      <c r="N13" s="2" cm="1">
        <f t="array" ref="N13">_xlfn.XLOOKUP(
1,
(Raw_oacontroller!$B$2:$B$100=$B13)*(Raw_oacontroller!$A$2:$A$100=N$11),
Raw_oacontroller!$C$2:$C$100
)</f>
        <v>75</v>
      </c>
      <c r="O13" s="2" cm="1">
        <f t="array" ref="O13">_xlfn.XLOOKUP(
1,
(Raw_oacontroller!$B$2:$B$100=$B13)*(Raw_oacontroller!$A$2:$A$100=O$11),
Raw_oacontroller!$C$2:$C$100
)</f>
        <v>75</v>
      </c>
      <c r="P13" s="2" cm="1">
        <f t="array" ref="P13">_xlfn.XLOOKUP(
1,
(Raw_oacontroller!$B$2:$B$100=$B13)*(Raw_oacontroller!$A$2:$A$100=P$11),
Raw_oacontroller!$C$2:$C$100
)</f>
        <v>75</v>
      </c>
      <c r="Q13" s="2" cm="1">
        <f t="array" ref="Q13">_xlfn.XLOOKUP(
1,
(Raw_oacontroller!$B$2:$B$100=$B13)*(Raw_oacontroller!$A$2:$A$100=Q$11),
Raw_oacontroller!$C$2:$C$100
)</f>
        <v>75</v>
      </c>
      <c r="R13" s="2" cm="1">
        <f t="array" ref="R13">_xlfn.XLOOKUP(
1,
(Raw_oacontroller!$B$2:$B$100=$B13)*(Raw_oacontroller!$A$2:$A$100=R$11),
Raw_oacontroller!$C$2:$C$100
)</f>
        <v>75</v>
      </c>
      <c r="S13" s="2" cm="1">
        <f t="array" ref="S13">_xlfn.XLOOKUP(
1,
(Raw_oacontroller!$B$2:$B$100=$B13)*(Raw_oacontroller!$A$2:$A$100=S$11),
Raw_oacontroller!$C$2:$C$100
)</f>
        <v>75</v>
      </c>
      <c r="T13" s="26"/>
    </row>
    <row r="16" spans="1:26" ht="15.75" x14ac:dyDescent="0.25">
      <c r="A16" s="96" t="str">
        <f>"Exhaust hood - "&amp;Prototype!A2</f>
        <v>Exhaust hood - Education - Primary School</v>
      </c>
      <c r="B16" s="96"/>
      <c r="C16" s="96"/>
      <c r="D16" s="96"/>
      <c r="E16" s="96"/>
    </row>
    <row r="17" spans="1:5" ht="27" x14ac:dyDescent="0.2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100</v>
      </c>
    </row>
    <row r="18" spans="1:5" x14ac:dyDescent="0.25">
      <c r="A18" s="4" t="s">
        <v>91</v>
      </c>
      <c r="B18" s="4" t="s">
        <v>91</v>
      </c>
      <c r="C18" s="4" t="s">
        <v>91</v>
      </c>
      <c r="D18" s="4" t="s">
        <v>91</v>
      </c>
      <c r="E18" s="4"/>
    </row>
  </sheetData>
  <mergeCells count="4">
    <mergeCell ref="A16:E16"/>
    <mergeCell ref="A12:A13"/>
    <mergeCell ref="A1:F1"/>
    <mergeCell ref="A10:T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393</v>
      </c>
      <c r="B2">
        <v>15748.57</v>
      </c>
      <c r="C2">
        <v>0</v>
      </c>
      <c r="D2">
        <v>0.38</v>
      </c>
    </row>
    <row r="3" spans="1:4" x14ac:dyDescent="0.25">
      <c r="A3" t="s">
        <v>400</v>
      </c>
      <c r="B3">
        <v>3754.31</v>
      </c>
      <c r="C3">
        <v>0</v>
      </c>
      <c r="D3">
        <v>0.5</v>
      </c>
    </row>
    <row r="4" spans="1:4" x14ac:dyDescent="0.25">
      <c r="A4" t="s">
        <v>402</v>
      </c>
      <c r="B4">
        <v>3747.29</v>
      </c>
      <c r="C4">
        <v>0</v>
      </c>
      <c r="D4">
        <v>0.5</v>
      </c>
    </row>
    <row r="5" spans="1:4" x14ac:dyDescent="0.25">
      <c r="A5" t="s">
        <v>405</v>
      </c>
      <c r="B5">
        <v>1750.76</v>
      </c>
      <c r="C5">
        <v>0</v>
      </c>
      <c r="D5">
        <v>0.15</v>
      </c>
    </row>
    <row r="6" spans="1:4" x14ac:dyDescent="0.25">
      <c r="A6" t="s">
        <v>408</v>
      </c>
      <c r="B6">
        <v>15748.57</v>
      </c>
      <c r="C6">
        <v>0</v>
      </c>
      <c r="D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21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Education - Primary School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305926.15999999997</v>
      </c>
      <c r="E4" s="70">
        <f>Raw_waterheater!D2</f>
        <v>64.16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305926.15999999997</v>
      </c>
      <c r="E5" s="70">
        <f>Raw_waterheater!D3</f>
        <v>64.16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Education - Primary School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 G.E1</v>
      </c>
      <c r="B10" s="62">
        <f>IFERROR(Zones!H3,0)</f>
        <v>5751.45</v>
      </c>
      <c r="C10" s="59">
        <f>IFERROR(Zones!K3,0)</f>
        <v>25</v>
      </c>
      <c r="D10" s="57">
        <f>IFERROR(E10/C10,0)</f>
        <v>2.0705219999999995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51.763049999999993</v>
      </c>
      <c r="F10" s="73">
        <f>E10/60</f>
        <v>0.86271749999999991</v>
      </c>
      <c r="G10" s="74"/>
    </row>
    <row r="11" spans="1:8" x14ac:dyDescent="0.25">
      <c r="A11" s="58" t="str">
        <f>IFERROR(Zones!B4,0)</f>
        <v>CLASSROOM G.NNE2</v>
      </c>
      <c r="B11" s="62">
        <f>IFERROR(Zones!H4,0)</f>
        <v>3321.4</v>
      </c>
      <c r="C11" s="59">
        <f>IFERROR(Zones!K4,0)</f>
        <v>25</v>
      </c>
      <c r="D11" s="57">
        <f t="shared" ref="D11:D20" si="0">IFERROR(E11/C11,0)</f>
        <v>1.1957004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29.892510000000001</v>
      </c>
      <c r="F11" s="73">
        <f t="shared" ref="F11:F20" si="1">E11/60</f>
        <v>0.4982085</v>
      </c>
      <c r="G11" s="74"/>
    </row>
    <row r="12" spans="1:8" x14ac:dyDescent="0.25">
      <c r="A12" s="58" t="str">
        <f>IFERROR(Zones!B5,0)</f>
        <v>CLASSROOM G.SSE3</v>
      </c>
      <c r="B12" s="62">
        <f>IFERROR(Zones!H5,0)</f>
        <v>3321.39</v>
      </c>
      <c r="C12" s="59">
        <f>IFERROR(Zones!K5,0)</f>
        <v>25</v>
      </c>
      <c r="D12" s="57">
        <f t="shared" si="0"/>
        <v>1.1957004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29.892510000000001</v>
      </c>
      <c r="F12" s="73">
        <f t="shared" si="1"/>
        <v>0.4982085</v>
      </c>
      <c r="G12" s="74"/>
    </row>
    <row r="13" spans="1:8" x14ac:dyDescent="0.25">
      <c r="A13" s="58" t="str">
        <f>IFERROR(Zones!B6,0)</f>
        <v>CLASSROOM G.W4</v>
      </c>
      <c r="B13" s="62">
        <f>IFERROR(Zones!H6,0)</f>
        <v>3354.33</v>
      </c>
      <c r="C13" s="59">
        <f>IFERROR(Zones!K6,0)</f>
        <v>25</v>
      </c>
      <c r="D13" s="57">
        <f t="shared" si="0"/>
        <v>1.2075552000000001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30.188880000000001</v>
      </c>
      <c r="F13" s="73">
        <f t="shared" si="1"/>
        <v>0.50314800000000004</v>
      </c>
      <c r="G13" s="74"/>
    </row>
    <row r="14" spans="1:8" x14ac:dyDescent="0.25">
      <c r="A14" s="58" t="str">
        <f>IFERROR(Zones!B7,0)</f>
        <v>DINING G.SSW1</v>
      </c>
      <c r="B14" s="62">
        <f>IFERROR(Zones!H7,0)</f>
        <v>3754.31</v>
      </c>
      <c r="C14" s="59">
        <f>IFERROR(Zones!K7,0)</f>
        <v>33.33</v>
      </c>
      <c r="D14" s="57">
        <f t="shared" si="0"/>
        <v>2.3896909690969088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79.648399999999967</v>
      </c>
      <c r="F14" s="73">
        <f t="shared" si="1"/>
        <v>1.3274733333333328</v>
      </c>
      <c r="G14" s="74"/>
    </row>
    <row r="15" spans="1:8" x14ac:dyDescent="0.25">
      <c r="A15" s="58" t="str">
        <f>IFERROR(Zones!B8,0)</f>
        <v>GYMNASIUM G.N2</v>
      </c>
      <c r="B15" s="62">
        <f>IFERROR(Zones!H8,0)</f>
        <v>3747.29</v>
      </c>
      <c r="C15" s="59">
        <f>IFERROR(Zones!K8,0)</f>
        <v>33.33</v>
      </c>
      <c r="D15" s="57">
        <f t="shared" si="0"/>
        <v>0.40474563456345636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13.490171999999999</v>
      </c>
      <c r="F15" s="73">
        <f t="shared" si="1"/>
        <v>0.22483619999999999</v>
      </c>
      <c r="G15" s="74"/>
    </row>
    <row r="16" spans="1:8" x14ac:dyDescent="0.25">
      <c r="A16" s="58" t="str">
        <f>IFERROR(Zones!B9,0)</f>
        <v>KITCHEN G.E3</v>
      </c>
      <c r="B16" s="62">
        <f>IFERROR(Zones!H9,0)</f>
        <v>1750.76</v>
      </c>
      <c r="C16" s="59">
        <f>IFERROR(Zones!K9,0)</f>
        <v>2.5</v>
      </c>
      <c r="D16" s="57">
        <f t="shared" si="0"/>
        <v>2.0238799606080002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5.0596999015200002</v>
      </c>
      <c r="F16" s="73">
        <f t="shared" si="1"/>
        <v>8.4328331692000005E-2</v>
      </c>
      <c r="G16" s="74"/>
    </row>
    <row r="17" spans="1:7" x14ac:dyDescent="0.25">
      <c r="A17" s="58" t="str">
        <f>IFERROR(Zones!B10,0)</f>
        <v>PLENUM G.E5</v>
      </c>
      <c r="B17" s="62">
        <f>IFERROR(Zones!H10,0)</f>
        <v>5751.45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PLENUM G.NNE6</v>
      </c>
      <c r="B18" s="62">
        <f>IFERROR(Zones!H11,0)</f>
        <v>3321.4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PLENUM G.SSE7</v>
      </c>
      <c r="B19" s="62">
        <f>IFERROR(Zones!H12,0)</f>
        <v>3321.39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PLENUM G.W8</v>
      </c>
      <c r="B20" s="62">
        <f>IFERROR(Zones!H13,0)</f>
        <v>3354.33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Zones!B14</f>
        <v>Total (11 Space)</v>
      </c>
      <c r="B21" s="30"/>
      <c r="C21" s="59"/>
      <c r="D21" s="57"/>
      <c r="E21" s="75"/>
      <c r="F21" s="73"/>
      <c r="G21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305926.15999999997</v>
      </c>
      <c r="D2">
        <v>64.16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305926.15999999997</v>
      </c>
      <c r="D3">
        <v>64.16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8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415</v>
      </c>
      <c r="B2">
        <v>51.763049999999993</v>
      </c>
      <c r="C2" t="s">
        <v>389</v>
      </c>
    </row>
    <row r="3" spans="1:3" x14ac:dyDescent="0.25">
      <c r="A3" t="s">
        <v>416</v>
      </c>
      <c r="B3">
        <v>29.892510000000001</v>
      </c>
      <c r="C3" t="s">
        <v>395</v>
      </c>
    </row>
    <row r="4" spans="1:3" x14ac:dyDescent="0.25">
      <c r="A4" t="s">
        <v>417</v>
      </c>
      <c r="B4">
        <v>29.892510000000001</v>
      </c>
      <c r="C4" t="s">
        <v>396</v>
      </c>
    </row>
    <row r="5" spans="1:3" x14ac:dyDescent="0.25">
      <c r="A5" t="s">
        <v>418</v>
      </c>
      <c r="B5">
        <v>30.188880000000001</v>
      </c>
      <c r="C5" t="s">
        <v>397</v>
      </c>
    </row>
    <row r="6" spans="1:3" x14ac:dyDescent="0.25">
      <c r="A6" t="s">
        <v>419</v>
      </c>
      <c r="B6">
        <v>79.648399999999967</v>
      </c>
      <c r="C6" t="s">
        <v>398</v>
      </c>
    </row>
    <row r="7" spans="1:3" x14ac:dyDescent="0.25">
      <c r="A7" t="s">
        <v>420</v>
      </c>
      <c r="B7">
        <v>13.490171999999999</v>
      </c>
      <c r="C7" t="s">
        <v>401</v>
      </c>
    </row>
    <row r="8" spans="1:3" x14ac:dyDescent="0.25">
      <c r="A8" t="s">
        <v>421</v>
      </c>
      <c r="B8">
        <v>5.0596999015200002</v>
      </c>
      <c r="C8" t="s">
        <v>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2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Education - Primary School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15748.57</v>
      </c>
      <c r="E3" s="43">
        <f>Raw_interiorlights!D2</f>
        <v>1.3129583936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Dining_fast</v>
      </c>
      <c r="D4" s="63">
        <f>Raw_interiorlights!C3</f>
        <v>3754.31</v>
      </c>
      <c r="E4" s="43">
        <f>Raw_interiorlights!D3</f>
        <v>1.213577993763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Gym</v>
      </c>
      <c r="D5" s="63">
        <f>Raw_interiorlights!C4</f>
        <v>3747.29</v>
      </c>
      <c r="E5" s="43">
        <f>Raw_interiorlights!D4</f>
        <v>0.98463087387899995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Kitchen</v>
      </c>
      <c r="D6" s="63">
        <f>Raw_interiorlights!C5</f>
        <v>1750.76</v>
      </c>
      <c r="E6" s="43">
        <f>Raw_interiorlights!D5</f>
        <v>1.6491988322110001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Plenum</v>
      </c>
      <c r="D7" s="63">
        <f>Raw_interiorlights!C6</f>
        <v>15748.57</v>
      </c>
      <c r="E7" s="43">
        <f>Raw_interiorlights!D6</f>
        <v>0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Classroom_class</v>
      </c>
      <c r="D8" s="63">
        <f>Raw_interiorlights!C7</f>
        <v>15748.57</v>
      </c>
      <c r="E8" s="43">
        <f>Raw_interiorlights!D7</f>
        <v>0.59991648029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Dining_fast</v>
      </c>
      <c r="D9" s="63">
        <f>Raw_interiorlights!C8</f>
        <v>3754.31</v>
      </c>
      <c r="E9" s="43">
        <f>Raw_interiorlights!D8</f>
        <v>0.44995201377100003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Gym</v>
      </c>
      <c r="D10" s="63">
        <f>Raw_interiorlights!C9</f>
        <v>3747.29</v>
      </c>
      <c r="E10" s="43">
        <f>Raw_interiorlights!D9</f>
        <v>0.499920631206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Kitchen</v>
      </c>
      <c r="D11" s="63">
        <f>Raw_interiorlights!C10</f>
        <v>1750.76</v>
      </c>
      <c r="E11" s="43">
        <f>Raw_interiorlights!D10</f>
        <v>0.94987264497699997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Plenum</v>
      </c>
      <c r="D12" s="63">
        <f>Raw_interiorlights!C11</f>
        <v>15748.57</v>
      </c>
      <c r="E12" s="43">
        <f>Raw_interiorlights!D11</f>
        <v>0</v>
      </c>
      <c r="F12" s="44" t="s">
        <v>55</v>
      </c>
      <c r="G12" s="44" t="s">
        <v>55</v>
      </c>
      <c r="H12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Education - Primary School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1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393</v>
      </c>
      <c r="C2">
        <v>15748.57</v>
      </c>
      <c r="D2">
        <v>1.3129583936</v>
      </c>
    </row>
    <row r="3" spans="1:4" x14ac:dyDescent="0.25">
      <c r="A3" t="s">
        <v>39</v>
      </c>
      <c r="B3" t="s">
        <v>400</v>
      </c>
      <c r="C3">
        <v>3754.31</v>
      </c>
      <c r="D3">
        <v>1.213577993763</v>
      </c>
    </row>
    <row r="4" spans="1:4" x14ac:dyDescent="0.25">
      <c r="A4" t="s">
        <v>39</v>
      </c>
      <c r="B4" t="s">
        <v>402</v>
      </c>
      <c r="C4">
        <v>3747.29</v>
      </c>
      <c r="D4">
        <v>0.98463087387899995</v>
      </c>
    </row>
    <row r="5" spans="1:4" x14ac:dyDescent="0.25">
      <c r="A5" t="s">
        <v>39</v>
      </c>
      <c r="B5" t="s">
        <v>405</v>
      </c>
      <c r="C5">
        <v>1750.76</v>
      </c>
      <c r="D5">
        <v>1.6491988322110001</v>
      </c>
    </row>
    <row r="6" spans="1:4" x14ac:dyDescent="0.25">
      <c r="A6" t="s">
        <v>39</v>
      </c>
      <c r="B6" t="s">
        <v>408</v>
      </c>
      <c r="C6">
        <v>15748.57</v>
      </c>
      <c r="D6">
        <v>0</v>
      </c>
    </row>
    <row r="7" spans="1:4" x14ac:dyDescent="0.25">
      <c r="A7" t="s">
        <v>40</v>
      </c>
      <c r="B7" t="s">
        <v>393</v>
      </c>
      <c r="C7">
        <v>15748.57</v>
      </c>
      <c r="D7">
        <v>0.59991648029</v>
      </c>
    </row>
    <row r="8" spans="1:4" x14ac:dyDescent="0.25">
      <c r="A8" t="s">
        <v>40</v>
      </c>
      <c r="B8" t="s">
        <v>400</v>
      </c>
      <c r="C8">
        <v>3754.31</v>
      </c>
      <c r="D8">
        <v>0.44995201377100003</v>
      </c>
    </row>
    <row r="9" spans="1:4" x14ac:dyDescent="0.25">
      <c r="A9" t="s">
        <v>40</v>
      </c>
      <c r="B9" t="s">
        <v>402</v>
      </c>
      <c r="C9">
        <v>3747.29</v>
      </c>
      <c r="D9">
        <v>0.499920631206</v>
      </c>
    </row>
    <row r="10" spans="1:4" x14ac:dyDescent="0.25">
      <c r="A10" t="s">
        <v>40</v>
      </c>
      <c r="B10" t="s">
        <v>405</v>
      </c>
      <c r="C10">
        <v>1750.76</v>
      </c>
      <c r="D10">
        <v>0.94987264497699997</v>
      </c>
    </row>
    <row r="11" spans="1:4" x14ac:dyDescent="0.25">
      <c r="A11" t="s">
        <v>40</v>
      </c>
      <c r="B11" t="s">
        <v>408</v>
      </c>
      <c r="C11">
        <v>15748.57</v>
      </c>
      <c r="D1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1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Education - Primary School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15748.57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Dining_fast</v>
      </c>
      <c r="B4" s="64">
        <f>IF(TRIM(Raw_equipment!$A3)="Existing",Raw_equipment!C3,"")</f>
        <v>3754.31</v>
      </c>
      <c r="C4" s="54">
        <f>IF(TRIM(Raw_equipment!$A3)="Existing",Raw_equipment!D3,"")</f>
        <v>0.74991025391600019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Gym</v>
      </c>
      <c r="B5" s="64">
        <f>IF(TRIM(Raw_equipment!$A4)="Existing",Raw_equipment!C4,"")</f>
        <v>3747.29</v>
      </c>
      <c r="C5" s="54">
        <f>IF(TRIM(Raw_equipment!$A4)="Existing",Raw_equipment!D4,"")</f>
        <v>0.499920631206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Kitchen</v>
      </c>
      <c r="B6" s="64">
        <f>IF(TRIM(Raw_equipment!$A5)="Existing",Raw_equipment!C5,"")</f>
        <v>1750.76</v>
      </c>
      <c r="C6" s="54">
        <f>IF(TRIM(Raw_equipment!$A5)="Existing",Raw_equipment!D5,"")</f>
        <v>7.7580601366119986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17.535399999999999</v>
      </c>
    </row>
    <row r="7" spans="1:4" x14ac:dyDescent="0.25">
      <c r="A7" s="3" t="str">
        <f>IF(TRIM(Raw_equipment!$A6)="Existing",Raw_equipment!B6,"")</f>
        <v>Plenum</v>
      </c>
      <c r="B7" s="64">
        <f>IF(TRIM(Raw_equipment!$A6)="Existing",Raw_equipment!C6,"")</f>
        <v>15748.57</v>
      </c>
      <c r="C7" s="54">
        <f>IF(TRIM(Raw_equipment!$A6)="Existing",Raw_equipment!D6,"")</f>
        <v>0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</v>
      </c>
    </row>
    <row r="10" spans="1:4" ht="15.75" x14ac:dyDescent="0.25">
      <c r="A10" s="107" t="str">
        <f>"Refrigeration - "&amp;Prototype!A2</f>
        <v>Refrigeration - Education - Primary School</v>
      </c>
      <c r="B10" s="89"/>
      <c r="C10" s="89"/>
      <c r="D10" s="89"/>
    </row>
    <row r="11" spans="1:4" ht="30" x14ac:dyDescent="0.25">
      <c r="A11" s="51" t="s">
        <v>258</v>
      </c>
      <c r="B11" s="51" t="s">
        <v>259</v>
      </c>
      <c r="C11" s="52" t="s">
        <v>311</v>
      </c>
      <c r="D11" s="51" t="s">
        <v>261</v>
      </c>
    </row>
    <row r="12" spans="1:4" x14ac:dyDescent="0.25">
      <c r="A12" s="3" t="str">
        <f>IF(TRIM(Raw_refrigerationsystem!$A2)="Existing",Raw_refrigerationsystem!B2,"")</f>
        <v/>
      </c>
      <c r="B12" s="3" t="str">
        <f>IF(TRIM(Raw_refrigerationsystem!$A2)="Existing",Raw_refrigerationsystem!C2,"")</f>
        <v/>
      </c>
      <c r="C12" s="3" t="str">
        <f>IF(TRIM(Raw_refrigerationsystem!$A2)="Existing",Raw_refrigerationsystem!D2,"")</f>
        <v/>
      </c>
      <c r="D12" s="3" t="str">
        <f>IF(TRIM(Raw_refrigerationsystem!$A2)="Existing",Raw_refrigerationsystem!E2,"")</f>
        <v/>
      </c>
    </row>
    <row r="13" spans="1:4" x14ac:dyDescent="0.25">
      <c r="A13" s="3" t="str">
        <f>IF(TRIM(Raw_refrigerationsystem!$A3)="Existing",Raw_refrigerationsystem!B3,"")</f>
        <v/>
      </c>
      <c r="B13" s="3" t="str">
        <f>IF(TRIM(Raw_refrigerationsystem!$A3)="Existing",Raw_refrigerationsystem!C3,"")</f>
        <v/>
      </c>
      <c r="C13" s="3" t="str">
        <f>IF(TRIM(Raw_refrigerationsystem!$A3)="Existing",Raw_refrigerationsystem!D3,"")</f>
        <v/>
      </c>
      <c r="D13" s="3" t="str">
        <f>IF(TRIM(Raw_refrigerationsystem!$A3)="Existing",Raw_refrigerationsystem!E3,"")</f>
        <v/>
      </c>
    </row>
    <row r="14" spans="1:4" x14ac:dyDescent="0.25">
      <c r="A14" s="3" t="str">
        <f>IF(TRIM(Raw_refrigerationsystem!$A4)="Existing",Raw_refrigerationsystem!B4,"")</f>
        <v/>
      </c>
      <c r="B14" s="3" t="str">
        <f>IF(TRIM(Raw_refrigerationsystem!$A4)="Existing",Raw_refrigerationsystem!C4,"")</f>
        <v/>
      </c>
      <c r="C14" s="3" t="str">
        <f>IF(TRIM(Raw_refrigerationsystem!$A4)="Existing",Raw_refrigerationsystem!D4,"")</f>
        <v/>
      </c>
      <c r="D14" s="3" t="str">
        <f>IF(TRIM(Raw_refrigerationsystem!$A4)="Existing",Raw_refrigerationsystem!E4,"")</f>
        <v/>
      </c>
    </row>
    <row r="15" spans="1:4" x14ac:dyDescent="0.25">
      <c r="A15" s="3" t="str">
        <f>IF(TRIM(Raw_refrigerationsystem!$A5)="Existing",Raw_refrigerationsystem!B5,"")</f>
        <v/>
      </c>
      <c r="B15" s="3" t="str">
        <f>IF(TRIM(Raw_refrigerationsystem!$A5)="Existing",Raw_refrigerationsystem!C5,"")</f>
        <v/>
      </c>
      <c r="C15" s="3" t="str">
        <f>IF(TRIM(Raw_refrigerationsystem!$A5)="Existing",Raw_refrigerationsystem!D5,"")</f>
        <v/>
      </c>
      <c r="D15" s="3" t="str">
        <f>IF(TRIM(Raw_refrigerationsystem!$A5)="Existing",Raw_refrigerationsystem!E5,"")</f>
        <v/>
      </c>
    </row>
    <row r="18" spans="1:9" ht="15.75" x14ac:dyDescent="0.25">
      <c r="A18" s="107" t="str">
        <f>"Elevator - "&amp;Prototype!A2</f>
        <v>Elevator - Education - Primary School</v>
      </c>
      <c r="B18" s="89"/>
      <c r="C18" s="89"/>
      <c r="D18" s="89"/>
      <c r="E18" s="89"/>
      <c r="F18" s="89"/>
      <c r="G18" s="89"/>
      <c r="H18" s="89"/>
      <c r="I18" s="89"/>
    </row>
    <row r="19" spans="1:9" ht="27" x14ac:dyDescent="0.25">
      <c r="A19" s="16" t="s">
        <v>18</v>
      </c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124</v>
      </c>
      <c r="I19" s="16" t="s">
        <v>100</v>
      </c>
    </row>
    <row r="20" spans="1:9" x14ac:dyDescent="0.25">
      <c r="A20" s="33" t="s">
        <v>39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1"/>
    </row>
    <row r="21" spans="1:9" x14ac:dyDescent="0.25">
      <c r="A21" s="33" t="s">
        <v>40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2"/>
    </row>
  </sheetData>
  <mergeCells count="3">
    <mergeCell ref="A18:I18"/>
    <mergeCell ref="A1:D1"/>
    <mergeCell ref="A10:D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393</v>
      </c>
      <c r="C2">
        <v>15748.57</v>
      </c>
      <c r="D2">
        <v>0.999870569519</v>
      </c>
    </row>
    <row r="3" spans="1:4" x14ac:dyDescent="0.25">
      <c r="A3" t="s">
        <v>39</v>
      </c>
      <c r="B3" t="s">
        <v>400</v>
      </c>
      <c r="C3">
        <v>3754.31</v>
      </c>
      <c r="D3">
        <v>0.74991025391600019</v>
      </c>
    </row>
    <row r="4" spans="1:4" x14ac:dyDescent="0.25">
      <c r="A4" t="s">
        <v>39</v>
      </c>
      <c r="B4" t="s">
        <v>402</v>
      </c>
      <c r="C4">
        <v>3747.29</v>
      </c>
      <c r="D4">
        <v>0.499920631206</v>
      </c>
    </row>
    <row r="5" spans="1:4" x14ac:dyDescent="0.25">
      <c r="A5" t="s">
        <v>39</v>
      </c>
      <c r="B5" t="s">
        <v>405</v>
      </c>
      <c r="C5">
        <v>1750.76</v>
      </c>
      <c r="D5">
        <v>7.7580601366119986</v>
      </c>
    </row>
    <row r="6" spans="1:4" x14ac:dyDescent="0.25">
      <c r="A6" t="s">
        <v>39</v>
      </c>
      <c r="B6" t="s">
        <v>408</v>
      </c>
      <c r="C6">
        <v>15748.57</v>
      </c>
      <c r="D6">
        <v>0</v>
      </c>
    </row>
    <row r="7" spans="1:4" x14ac:dyDescent="0.25">
      <c r="A7" t="s">
        <v>40</v>
      </c>
      <c r="B7" t="s">
        <v>393</v>
      </c>
      <c r="C7">
        <v>15748.57</v>
      </c>
      <c r="D7">
        <v>0.999870569519</v>
      </c>
    </row>
    <row r="8" spans="1:4" x14ac:dyDescent="0.25">
      <c r="A8" t="s">
        <v>40</v>
      </c>
      <c r="B8" t="s">
        <v>400</v>
      </c>
      <c r="C8">
        <v>3754.31</v>
      </c>
      <c r="D8">
        <v>0.74991025391600019</v>
      </c>
    </row>
    <row r="9" spans="1:4" x14ac:dyDescent="0.25">
      <c r="A9" t="s">
        <v>40</v>
      </c>
      <c r="B9" t="s">
        <v>402</v>
      </c>
      <c r="C9">
        <v>3747.29</v>
      </c>
      <c r="D9">
        <v>0.499920631206</v>
      </c>
    </row>
    <row r="10" spans="1:4" x14ac:dyDescent="0.25">
      <c r="A10" t="s">
        <v>40</v>
      </c>
      <c r="B10" t="s">
        <v>405</v>
      </c>
      <c r="C10">
        <v>1750.76</v>
      </c>
      <c r="D10">
        <v>7.7580601366119986</v>
      </c>
    </row>
    <row r="11" spans="1:4" x14ac:dyDescent="0.25">
      <c r="A11" t="s">
        <v>40</v>
      </c>
      <c r="B11" t="s">
        <v>408</v>
      </c>
      <c r="C11">
        <v>15748.57</v>
      </c>
      <c r="D1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421</v>
      </c>
      <c r="C2">
        <v>17.535399999999999</v>
      </c>
      <c r="D2" t="s">
        <v>405</v>
      </c>
    </row>
    <row r="3" spans="1:4" x14ac:dyDescent="0.25">
      <c r="A3" t="s">
        <v>40</v>
      </c>
      <c r="B3" t="s">
        <v>421</v>
      </c>
      <c r="C3">
        <v>17.535399999999999</v>
      </c>
      <c r="D3" t="s">
        <v>405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4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Education - Primary School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Kitchen</v>
      </c>
      <c r="C4" s="2" t="str">
        <f>Raw_schedule!C2</f>
        <v>AllOtherDays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Cooling Setpoint Schedule</v>
      </c>
      <c r="B5" s="39" t="str">
        <f>Raw_schedule!A3</f>
        <v>Kitchen</v>
      </c>
      <c r="C5" s="2" t="str">
        <f>Raw_schedule!C3</f>
        <v>Saturdays</v>
      </c>
      <c r="D5" s="109"/>
      <c r="E5" s="2">
        <f>Raw_schedule!D3</f>
        <v>75.02</v>
      </c>
      <c r="F5" s="2">
        <f>Raw_schedule!E3</f>
        <v>75.02</v>
      </c>
      <c r="G5" s="2">
        <f>Raw_schedule!F3</f>
        <v>75.02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75.02</v>
      </c>
      <c r="AB5" s="2">
        <f>Raw_schedule!AA3</f>
        <v>75.02</v>
      </c>
    </row>
    <row r="6" spans="1:28" x14ac:dyDescent="0.25">
      <c r="A6" s="39" t="str">
        <f>Raw_schedule!B4</f>
        <v>Cooling Setpoint Schedule</v>
      </c>
      <c r="B6" s="39" t="str">
        <f>Raw_schedule!A4</f>
        <v>Kitchen</v>
      </c>
      <c r="C6" s="2" t="str">
        <f>Raw_schedule!C4</f>
        <v>Weekdays</v>
      </c>
      <c r="D6" s="2"/>
      <c r="E6" s="2">
        <f>Raw_schedule!D4</f>
        <v>75.02</v>
      </c>
      <c r="F6" s="2">
        <f>Raw_schedule!E4</f>
        <v>75.02</v>
      </c>
      <c r="G6" s="2">
        <f>Raw_schedule!F4</f>
        <v>75.02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Kitchen</v>
      </c>
      <c r="C7" s="2" t="str">
        <f>Raw_schedule!C5</f>
        <v>AllOtherDays</v>
      </c>
      <c r="D7" s="2"/>
      <c r="E7" s="2">
        <f>Raw_schedule!D5</f>
        <v>0.25</v>
      </c>
      <c r="F7" s="2">
        <f>Raw_schedule!E5</f>
        <v>0.2</v>
      </c>
      <c r="G7" s="2">
        <f>Raw_schedule!F5</f>
        <v>0.2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</v>
      </c>
      <c r="O7" s="2">
        <f>Raw_schedule!N5</f>
        <v>0.5</v>
      </c>
      <c r="P7" s="2">
        <f>Raw_schedule!O5</f>
        <v>0.5</v>
      </c>
      <c r="Q7" s="2">
        <f>Raw_schedule!P5</f>
        <v>0.4</v>
      </c>
      <c r="R7" s="2">
        <f>Raw_schedule!Q5</f>
        <v>0.4</v>
      </c>
      <c r="S7" s="2">
        <f>Raw_schedule!R5</f>
        <v>0.3</v>
      </c>
      <c r="T7" s="2">
        <f>Raw_schedule!S5</f>
        <v>0.3</v>
      </c>
      <c r="U7" s="2">
        <f>Raw_schedule!T5</f>
        <v>0.3</v>
      </c>
      <c r="V7" s="2">
        <f>Raw_schedule!U5</f>
        <v>0.4</v>
      </c>
      <c r="W7" s="2">
        <f>Raw_schedule!V5</f>
        <v>0.5</v>
      </c>
      <c r="X7" s="2">
        <f>Raw_schedule!W5</f>
        <v>0.5</v>
      </c>
      <c r="Y7" s="2">
        <f>Raw_schedule!X5</f>
        <v>0.4</v>
      </c>
      <c r="Z7" s="2">
        <f>Raw_schedule!Y5</f>
        <v>0.5</v>
      </c>
      <c r="AA7" s="2">
        <f>Raw_schedule!Z5</f>
        <v>0.4</v>
      </c>
      <c r="AB7" s="2">
        <f>Raw_schedule!AA5</f>
        <v>0.2</v>
      </c>
    </row>
    <row r="8" spans="1:28" x14ac:dyDescent="0.25">
      <c r="A8" s="39" t="str">
        <f>Raw_schedule!B6</f>
        <v>DHW Sch</v>
      </c>
      <c r="B8" s="39" t="str">
        <f>Raw_schedule!A6</f>
        <v>Kitchen</v>
      </c>
      <c r="C8" s="2" t="str">
        <f>Raw_schedule!C6</f>
        <v>Saturdays</v>
      </c>
      <c r="D8" s="2"/>
      <c r="E8" s="2">
        <f>Raw_schedule!D6</f>
        <v>0.2</v>
      </c>
      <c r="F8" s="2">
        <f>Raw_schedule!E6</f>
        <v>0.15</v>
      </c>
      <c r="G8" s="2">
        <f>Raw_schedule!F6</f>
        <v>0.15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0.5</v>
      </c>
      <c r="O8" s="2">
        <f>Raw_schedule!N6</f>
        <v>0.45</v>
      </c>
      <c r="P8" s="2">
        <f>Raw_schedule!O6</f>
        <v>0.5</v>
      </c>
      <c r="Q8" s="2">
        <f>Raw_schedule!P6</f>
        <v>0.5</v>
      </c>
      <c r="R8" s="2">
        <f>Raw_schedule!Q6</f>
        <v>0.45</v>
      </c>
      <c r="S8" s="2">
        <f>Raw_schedule!R6</f>
        <v>0.4</v>
      </c>
      <c r="T8" s="2">
        <f>Raw_schedule!S6</f>
        <v>0.4</v>
      </c>
      <c r="U8" s="2">
        <f>Raw_schedule!T6</f>
        <v>0.35</v>
      </c>
      <c r="V8" s="2">
        <f>Raw_schedule!U6</f>
        <v>0.4</v>
      </c>
      <c r="W8" s="2">
        <f>Raw_schedule!V6</f>
        <v>0.55000000000000004</v>
      </c>
      <c r="X8" s="2">
        <f>Raw_schedule!W6</f>
        <v>0.55000000000000004</v>
      </c>
      <c r="Y8" s="2">
        <f>Raw_schedule!X6</f>
        <v>0.5</v>
      </c>
      <c r="Z8" s="2">
        <f>Raw_schedule!Y6</f>
        <v>0.55000000000000004</v>
      </c>
      <c r="AA8" s="2">
        <f>Raw_schedule!Z6</f>
        <v>0.4</v>
      </c>
      <c r="AB8" s="2">
        <f>Raw_schedule!AA6</f>
        <v>0.3</v>
      </c>
    </row>
    <row r="9" spans="1:28" x14ac:dyDescent="0.25">
      <c r="A9" s="39" t="str">
        <f>Raw_schedule!B7</f>
        <v>DHW Sch</v>
      </c>
      <c r="B9" s="39" t="str">
        <f>Raw_schedule!A7</f>
        <v>Kitchen</v>
      </c>
      <c r="C9" s="2" t="str">
        <f>Raw_schedule!C7</f>
        <v>Weekdays</v>
      </c>
      <c r="D9" s="2"/>
      <c r="E9" s="2">
        <f>Raw_schedule!D7</f>
        <v>0.2</v>
      </c>
      <c r="F9" s="2">
        <f>Raw_schedule!E7</f>
        <v>0.15</v>
      </c>
      <c r="G9" s="2">
        <f>Raw_schedule!F7</f>
        <v>0.15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0.6</v>
      </c>
      <c r="M9" s="2">
        <f>Raw_schedule!L7</f>
        <v>0.55000000000000004</v>
      </c>
      <c r="N9" s="2">
        <f>Raw_schedule!M7</f>
        <v>0.45</v>
      </c>
      <c r="O9" s="2">
        <f>Raw_schedule!N7</f>
        <v>0.4</v>
      </c>
      <c r="P9" s="2">
        <f>Raw_schedule!O7</f>
        <v>0.45</v>
      </c>
      <c r="Q9" s="2">
        <f>Raw_schedule!P7</f>
        <v>0.4</v>
      </c>
      <c r="R9" s="2">
        <f>Raw_schedule!Q7</f>
        <v>0.35</v>
      </c>
      <c r="S9" s="2">
        <f>Raw_schedule!R7</f>
        <v>0.3</v>
      </c>
      <c r="T9" s="2">
        <f>Raw_schedule!S7</f>
        <v>0.3</v>
      </c>
      <c r="U9" s="2">
        <f>Raw_schedule!T7</f>
        <v>0.3</v>
      </c>
      <c r="V9" s="2">
        <f>Raw_schedule!U7</f>
        <v>0.4</v>
      </c>
      <c r="W9" s="2">
        <f>Raw_schedule!V7</f>
        <v>0.55000000000000004</v>
      </c>
      <c r="X9" s="2">
        <f>Raw_schedule!W7</f>
        <v>0.6</v>
      </c>
      <c r="Y9" s="2">
        <f>Raw_schedule!X7</f>
        <v>0.5</v>
      </c>
      <c r="Z9" s="2">
        <f>Raw_schedule!Y7</f>
        <v>0.55000000000000004</v>
      </c>
      <c r="AA9" s="2">
        <f>Raw_schedule!Z7</f>
        <v>0.45</v>
      </c>
      <c r="AB9" s="2">
        <f>Raw_schedule!AA7</f>
        <v>0.25</v>
      </c>
    </row>
    <row r="10" spans="1:28" x14ac:dyDescent="0.25">
      <c r="A10" s="39" t="str">
        <f>Raw_schedule!B8</f>
        <v>Elec Equip Sch</v>
      </c>
      <c r="B10" s="39" t="str">
        <f>Raw_schedule!A8</f>
        <v>Kitchen</v>
      </c>
      <c r="C10" s="2" t="str">
        <f>Raw_schedule!C8</f>
        <v>AllDays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Kitchen</v>
      </c>
      <c r="C11" s="2" t="str">
        <f>Raw_schedule!C9</f>
        <v>AllOtherDays</v>
      </c>
      <c r="D11" s="2"/>
      <c r="E11" s="2">
        <f>Raw_schedule!D9</f>
        <v>0.2</v>
      </c>
      <c r="F11" s="2">
        <f>Raw_schedule!E9</f>
        <v>0.15</v>
      </c>
      <c r="G11" s="2">
        <f>Raw_schedule!F9</f>
        <v>0.15</v>
      </c>
      <c r="H11" s="2">
        <f>Raw_schedule!G9</f>
        <v>0.15</v>
      </c>
      <c r="I11" s="2">
        <f>Raw_schedule!H9</f>
        <v>0.15</v>
      </c>
      <c r="J11" s="2">
        <f>Raw_schedule!I9</f>
        <v>0.15</v>
      </c>
      <c r="K11" s="2">
        <f>Raw_schedule!J9</f>
        <v>0.3</v>
      </c>
      <c r="L11" s="2">
        <f>Raw_schedule!K9</f>
        <v>0.3</v>
      </c>
      <c r="M11" s="2">
        <f>Raw_schedule!L9</f>
        <v>0.5</v>
      </c>
      <c r="N11" s="2">
        <f>Raw_schedule!M9</f>
        <v>0.5</v>
      </c>
      <c r="O11" s="2">
        <f>Raw_schedule!N9</f>
        <v>0.7</v>
      </c>
      <c r="P11" s="2">
        <f>Raw_schedule!O9</f>
        <v>0.7</v>
      </c>
      <c r="Q11" s="2">
        <f>Raw_schedule!P9</f>
        <v>0.7</v>
      </c>
      <c r="R11" s="2">
        <f>Raw_schedule!Q9</f>
        <v>0.7</v>
      </c>
      <c r="S11" s="2">
        <f>Raw_schedule!R9</f>
        <v>0.7</v>
      </c>
      <c r="T11" s="2">
        <f>Raw_schedule!S9</f>
        <v>0.7</v>
      </c>
      <c r="U11" s="2">
        <f>Raw_schedule!T9</f>
        <v>0.6</v>
      </c>
      <c r="V11" s="2">
        <f>Raw_schedule!U9</f>
        <v>0.6</v>
      </c>
      <c r="W11" s="2">
        <f>Raw_schedule!V9</f>
        <v>0.6</v>
      </c>
      <c r="X11" s="2">
        <f>Raw_schedule!W9</f>
        <v>0.6</v>
      </c>
      <c r="Y11" s="2">
        <f>Raw_schedule!X9</f>
        <v>0.6</v>
      </c>
      <c r="Z11" s="2">
        <f>Raw_schedule!Y9</f>
        <v>0.6</v>
      </c>
      <c r="AA11" s="2">
        <f>Raw_schedule!Z9</f>
        <v>0.5</v>
      </c>
      <c r="AB11" s="2">
        <f>Raw_schedule!AA9</f>
        <v>0.3</v>
      </c>
    </row>
    <row r="12" spans="1:28" x14ac:dyDescent="0.25">
      <c r="A12" s="39" t="str">
        <f>Raw_schedule!B10</f>
        <v>Elec Equip Sch</v>
      </c>
      <c r="B12" s="39" t="str">
        <f>Raw_schedule!A10</f>
        <v>Kitchen</v>
      </c>
      <c r="C12" s="2" t="str">
        <f>Raw_schedule!C10</f>
        <v>Saturdays</v>
      </c>
      <c r="D12" s="2"/>
      <c r="E12" s="2">
        <f>Raw_schedule!D10</f>
        <v>0.2</v>
      </c>
      <c r="F12" s="2">
        <f>Raw_schedule!E10</f>
        <v>0.15</v>
      </c>
      <c r="G12" s="2">
        <f>Raw_schedule!F10</f>
        <v>0.15</v>
      </c>
      <c r="H12" s="2">
        <f>Raw_schedule!G10</f>
        <v>0.15</v>
      </c>
      <c r="I12" s="2">
        <f>Raw_schedule!H10</f>
        <v>0.15</v>
      </c>
      <c r="J12" s="2">
        <f>Raw_schedule!I10</f>
        <v>0.15</v>
      </c>
      <c r="K12" s="2">
        <f>Raw_schedule!J10</f>
        <v>0.3</v>
      </c>
      <c r="L12" s="2">
        <f>Raw_schedule!K10</f>
        <v>0.3</v>
      </c>
      <c r="M12" s="2">
        <f>Raw_schedule!L10</f>
        <v>0.6</v>
      </c>
      <c r="N12" s="2">
        <f>Raw_schedule!M10</f>
        <v>0.6</v>
      </c>
      <c r="O12" s="2">
        <f>Raw_schedule!N10</f>
        <v>0.8</v>
      </c>
      <c r="P12" s="2">
        <f>Raw_schedule!O10</f>
        <v>0.8</v>
      </c>
      <c r="Q12" s="2">
        <f>Raw_schedule!P10</f>
        <v>0.8</v>
      </c>
      <c r="R12" s="2">
        <f>Raw_schedule!Q10</f>
        <v>0.8</v>
      </c>
      <c r="S12" s="2">
        <f>Raw_schedule!R10</f>
        <v>0.8</v>
      </c>
      <c r="T12" s="2">
        <f>Raw_schedule!S10</f>
        <v>0.8</v>
      </c>
      <c r="U12" s="2">
        <f>Raw_schedule!T10</f>
        <v>0.8</v>
      </c>
      <c r="V12" s="2">
        <f>Raw_schedule!U10</f>
        <v>0.9</v>
      </c>
      <c r="W12" s="2">
        <f>Raw_schedule!V10</f>
        <v>0.9</v>
      </c>
      <c r="X12" s="2">
        <f>Raw_schedule!W10</f>
        <v>0.9</v>
      </c>
      <c r="Y12" s="2">
        <f>Raw_schedule!X10</f>
        <v>0.9</v>
      </c>
      <c r="Z12" s="2">
        <f>Raw_schedule!Y10</f>
        <v>0.9</v>
      </c>
      <c r="AA12" s="2">
        <f>Raw_schedule!Z10</f>
        <v>0.5</v>
      </c>
      <c r="AB12" s="2">
        <f>Raw_schedule!AA10</f>
        <v>0.3</v>
      </c>
    </row>
    <row r="13" spans="1:28" x14ac:dyDescent="0.25">
      <c r="A13" s="39" t="str">
        <f>Raw_schedule!B11</f>
        <v>Elec Equip Sch</v>
      </c>
      <c r="B13" s="39" t="str">
        <f>Raw_schedule!A11</f>
        <v>Kitchen</v>
      </c>
      <c r="C13" s="2" t="str">
        <f>Raw_schedule!C11</f>
        <v>Weekdays</v>
      </c>
      <c r="D13" s="2"/>
      <c r="E13" s="2">
        <f>Raw_schedule!D11</f>
        <v>0.15</v>
      </c>
      <c r="F13" s="2">
        <f>Raw_schedule!E11</f>
        <v>0.15</v>
      </c>
      <c r="G13" s="2">
        <f>Raw_schedule!F11</f>
        <v>0.15</v>
      </c>
      <c r="H13" s="2">
        <f>Raw_schedule!G11</f>
        <v>0.15</v>
      </c>
      <c r="I13" s="2">
        <f>Raw_schedule!H11</f>
        <v>0.15</v>
      </c>
      <c r="J13" s="2">
        <f>Raw_schedule!I11</f>
        <v>0.2</v>
      </c>
      <c r="K13" s="2">
        <f>Raw_schedule!J11</f>
        <v>0.4</v>
      </c>
      <c r="L13" s="2">
        <f>Raw_schedule!K11</f>
        <v>0.4</v>
      </c>
      <c r="M13" s="2">
        <f>Raw_schedule!L11</f>
        <v>0.6</v>
      </c>
      <c r="N13" s="2">
        <f>Raw_schedule!M11</f>
        <v>0.6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0.9</v>
      </c>
      <c r="X13" s="2">
        <f>Raw_schedule!W11</f>
        <v>0.9</v>
      </c>
      <c r="Y13" s="2">
        <f>Raw_schedule!X11</f>
        <v>0.9</v>
      </c>
      <c r="Z13" s="2">
        <f>Raw_schedule!Y11</f>
        <v>0.9</v>
      </c>
      <c r="AA13" s="2">
        <f>Raw_schedule!Z11</f>
        <v>0.5</v>
      </c>
      <c r="AB13" s="2">
        <f>Raw_schedule!AA11</f>
        <v>0.3</v>
      </c>
    </row>
    <row r="14" spans="1:28" x14ac:dyDescent="0.25">
      <c r="A14" s="39" t="str">
        <f>Raw_schedule!B12</f>
        <v>Heating Setpoint Schedule</v>
      </c>
      <c r="B14" s="39" t="str">
        <f>Raw_schedule!A12</f>
        <v>Kitchen</v>
      </c>
      <c r="C14" s="2" t="str">
        <f>Raw_schedule!C12</f>
        <v>AllOtherDays</v>
      </c>
      <c r="D14" s="2"/>
      <c r="E14" s="2">
        <f>Raw_schedule!D12</f>
        <v>69.98</v>
      </c>
      <c r="F14" s="2">
        <f>Raw_schedule!E12</f>
        <v>69.98</v>
      </c>
      <c r="G14" s="2">
        <f>Raw_schedule!F12</f>
        <v>69.98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60.08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69.98</v>
      </c>
      <c r="AB14" s="2">
        <f>Raw_schedule!AA12</f>
        <v>69.98</v>
      </c>
    </row>
    <row r="15" spans="1:28" x14ac:dyDescent="0.25">
      <c r="A15" s="39" t="str">
        <f>Raw_schedule!B13</f>
        <v>Heating Setpoint Schedule</v>
      </c>
      <c r="B15" s="39" t="str">
        <f>Raw_schedule!A13</f>
        <v>Kitchen</v>
      </c>
      <c r="C15" s="2" t="str">
        <f>Raw_schedule!C13</f>
        <v>Saturdays</v>
      </c>
      <c r="D15" s="2"/>
      <c r="E15" s="2">
        <f>Raw_schedule!D13</f>
        <v>69.98</v>
      </c>
      <c r="F15" s="2">
        <f>Raw_schedule!E13</f>
        <v>69.98</v>
      </c>
      <c r="G15" s="2">
        <f>Raw_schedule!F13</f>
        <v>69.98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60.08</v>
      </c>
      <c r="L15" s="2">
        <f>Raw_schedule!K13</f>
        <v>60.08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Heating Setpoint Schedule</v>
      </c>
      <c r="B16" s="39" t="str">
        <f>Raw_schedule!A14</f>
        <v>Kitchen</v>
      </c>
      <c r="C16" s="2" t="str">
        <f>Raw_schedule!C14</f>
        <v>Weekdays</v>
      </c>
      <c r="D16" s="2"/>
      <c r="E16" s="2">
        <f>Raw_schedule!D14</f>
        <v>69.98</v>
      </c>
      <c r="F16" s="2">
        <f>Raw_schedule!E14</f>
        <v>69.98</v>
      </c>
      <c r="G16" s="2">
        <f>Raw_schedule!F14</f>
        <v>69.98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69.98</v>
      </c>
      <c r="AA16" s="2">
        <f>Raw_schedule!Z14</f>
        <v>69.98</v>
      </c>
      <c r="AB16" s="2">
        <f>Raw_schedule!AA14</f>
        <v>69.98</v>
      </c>
    </row>
    <row r="17" spans="1:28" x14ac:dyDescent="0.25">
      <c r="A17" s="39" t="str">
        <f>Raw_schedule!B15</f>
        <v>Infiltration Schedule</v>
      </c>
      <c r="B17" s="39" t="str">
        <f>Raw_schedule!A15</f>
        <v>Kitchen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Kitchen</v>
      </c>
      <c r="C18" s="2" t="str">
        <f>Raw_schedule!C16</f>
        <v>AllOtherDays</v>
      </c>
      <c r="D18" s="2"/>
      <c r="E18" s="2">
        <f>Raw_schedule!D16</f>
        <v>0.2</v>
      </c>
      <c r="F18" s="2">
        <f>Raw_schedule!E16</f>
        <v>0.15</v>
      </c>
      <c r="G18" s="2">
        <f>Raw_schedule!F16</f>
        <v>0.15</v>
      </c>
      <c r="H18" s="2">
        <f>Raw_schedule!G16</f>
        <v>0.15</v>
      </c>
      <c r="I18" s="2">
        <f>Raw_schedule!H16</f>
        <v>0.15</v>
      </c>
      <c r="J18" s="2">
        <f>Raw_schedule!I16</f>
        <v>0.15</v>
      </c>
      <c r="K18" s="2">
        <f>Raw_schedule!J16</f>
        <v>0.3</v>
      </c>
      <c r="L18" s="2">
        <f>Raw_schedule!K16</f>
        <v>0.3</v>
      </c>
      <c r="M18" s="2">
        <f>Raw_schedule!L16</f>
        <v>0.45</v>
      </c>
      <c r="N18" s="2">
        <f>Raw_schedule!M16</f>
        <v>0.45</v>
      </c>
      <c r="O18" s="2">
        <f>Raw_schedule!N16</f>
        <v>0.65</v>
      </c>
      <c r="P18" s="2">
        <f>Raw_schedule!O16</f>
        <v>0.65</v>
      </c>
      <c r="Q18" s="2">
        <f>Raw_schedule!P16</f>
        <v>0.65</v>
      </c>
      <c r="R18" s="2">
        <f>Raw_schedule!Q16</f>
        <v>0.65</v>
      </c>
      <c r="S18" s="2">
        <f>Raw_schedule!R16</f>
        <v>0.65</v>
      </c>
      <c r="T18" s="2">
        <f>Raw_schedule!S16</f>
        <v>0.65</v>
      </c>
      <c r="U18" s="2">
        <f>Raw_schedule!T16</f>
        <v>0.55000000000000004</v>
      </c>
      <c r="V18" s="2">
        <f>Raw_schedule!U16</f>
        <v>0.55000000000000004</v>
      </c>
      <c r="W18" s="2">
        <f>Raw_schedule!V16</f>
        <v>0.55000000000000004</v>
      </c>
      <c r="X18" s="2">
        <f>Raw_schedule!W16</f>
        <v>0.55000000000000004</v>
      </c>
      <c r="Y18" s="2">
        <f>Raw_schedule!X16</f>
        <v>0.55000000000000004</v>
      </c>
      <c r="Z18" s="2">
        <f>Raw_schedule!Y16</f>
        <v>0.55000000000000004</v>
      </c>
      <c r="AA18" s="2">
        <f>Raw_schedule!Z16</f>
        <v>0.45</v>
      </c>
      <c r="AB18" s="2">
        <f>Raw_schedule!AA16</f>
        <v>0.3</v>
      </c>
    </row>
    <row r="19" spans="1:28" x14ac:dyDescent="0.25">
      <c r="A19" s="39" t="str">
        <f>Raw_schedule!B17</f>
        <v>Lighting Schedule</v>
      </c>
      <c r="B19" s="39" t="str">
        <f>Raw_schedule!A17</f>
        <v>Kitchen</v>
      </c>
      <c r="C19" s="2" t="str">
        <f>Raw_schedule!C17</f>
        <v>Saturdays</v>
      </c>
      <c r="D19" s="2"/>
      <c r="E19" s="2">
        <f>Raw_schedule!D17</f>
        <v>0.2</v>
      </c>
      <c r="F19" s="2">
        <f>Raw_schedule!E17</f>
        <v>0.15</v>
      </c>
      <c r="G19" s="2">
        <f>Raw_schedule!F17</f>
        <v>0.15</v>
      </c>
      <c r="H19" s="2">
        <f>Raw_schedule!G17</f>
        <v>0.15</v>
      </c>
      <c r="I19" s="2">
        <f>Raw_schedule!H17</f>
        <v>0.15</v>
      </c>
      <c r="J19" s="2">
        <f>Raw_schedule!I17</f>
        <v>0.15</v>
      </c>
      <c r="K19" s="2">
        <f>Raw_schedule!J17</f>
        <v>0.3</v>
      </c>
      <c r="L19" s="2">
        <f>Raw_schedule!K17</f>
        <v>0.3</v>
      </c>
      <c r="M19" s="2">
        <f>Raw_schedule!L17</f>
        <v>0.55000000000000004</v>
      </c>
      <c r="N19" s="2">
        <f>Raw_schedule!M17</f>
        <v>0.55000000000000004</v>
      </c>
      <c r="O19" s="2">
        <f>Raw_schedule!N17</f>
        <v>0.75</v>
      </c>
      <c r="P19" s="2">
        <f>Raw_schedule!O17</f>
        <v>0.75</v>
      </c>
      <c r="Q19" s="2">
        <f>Raw_schedule!P17</f>
        <v>0.75</v>
      </c>
      <c r="R19" s="2">
        <f>Raw_schedule!Q17</f>
        <v>0.75</v>
      </c>
      <c r="S19" s="2">
        <f>Raw_schedule!R17</f>
        <v>0.75</v>
      </c>
      <c r="T19" s="2">
        <f>Raw_schedule!S17</f>
        <v>0.75</v>
      </c>
      <c r="U19" s="2">
        <f>Raw_schedule!T17</f>
        <v>0.75</v>
      </c>
      <c r="V19" s="2">
        <f>Raw_schedule!U17</f>
        <v>0.85</v>
      </c>
      <c r="W19" s="2">
        <f>Raw_schedule!V17</f>
        <v>0.85</v>
      </c>
      <c r="X19" s="2">
        <f>Raw_schedule!W17</f>
        <v>0.85</v>
      </c>
      <c r="Y19" s="2">
        <f>Raw_schedule!X17</f>
        <v>0.85</v>
      </c>
      <c r="Z19" s="2">
        <f>Raw_schedule!Y17</f>
        <v>0.85</v>
      </c>
      <c r="AA19" s="2">
        <f>Raw_schedule!Z17</f>
        <v>0.45</v>
      </c>
      <c r="AB19" s="2">
        <f>Raw_schedule!AA17</f>
        <v>0.3</v>
      </c>
    </row>
    <row r="20" spans="1:28" x14ac:dyDescent="0.25">
      <c r="A20" s="39" t="str">
        <f>Raw_schedule!B18</f>
        <v>Lighting Schedule</v>
      </c>
      <c r="B20" s="39" t="str">
        <f>Raw_schedule!A18</f>
        <v>Kitchen</v>
      </c>
      <c r="C20" s="2" t="str">
        <f>Raw_schedule!C18</f>
        <v>Weekdays</v>
      </c>
      <c r="D20" s="2"/>
      <c r="E20" s="2">
        <f>Raw_schedule!D18</f>
        <v>0.15</v>
      </c>
      <c r="F20" s="2">
        <f>Raw_schedule!E18</f>
        <v>0.15</v>
      </c>
      <c r="G20" s="2">
        <f>Raw_schedule!F18</f>
        <v>0.15</v>
      </c>
      <c r="H20" s="2">
        <f>Raw_schedule!G18</f>
        <v>0.15</v>
      </c>
      <c r="I20" s="2">
        <f>Raw_schedule!H18</f>
        <v>0.15</v>
      </c>
      <c r="J20" s="2">
        <f>Raw_schedule!I18</f>
        <v>0.2</v>
      </c>
      <c r="K20" s="2">
        <f>Raw_schedule!J18</f>
        <v>0.35</v>
      </c>
      <c r="L20" s="2">
        <f>Raw_schedule!K18</f>
        <v>0.35</v>
      </c>
      <c r="M20" s="2">
        <f>Raw_schedule!L18</f>
        <v>0.55000000000000004</v>
      </c>
      <c r="N20" s="2">
        <f>Raw_schedule!M18</f>
        <v>0.55000000000000004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0.85</v>
      </c>
      <c r="X20" s="2">
        <f>Raw_schedule!W18</f>
        <v>0.85</v>
      </c>
      <c r="Y20" s="2">
        <f>Raw_schedule!X18</f>
        <v>0.85</v>
      </c>
      <c r="Z20" s="2">
        <f>Raw_schedule!Y18</f>
        <v>0.85</v>
      </c>
      <c r="AA20" s="2">
        <f>Raw_schedule!Z18</f>
        <v>0.45</v>
      </c>
      <c r="AB20" s="2">
        <f>Raw_schedule!AA18</f>
        <v>0.3</v>
      </c>
    </row>
    <row r="21" spans="1:28" x14ac:dyDescent="0.25">
      <c r="A21" s="39" t="str">
        <f>Raw_schedule!B19</f>
        <v>OA Schedule</v>
      </c>
      <c r="B21" s="39" t="str">
        <f>Raw_schedule!A19</f>
        <v>Kitchen</v>
      </c>
      <c r="C21" s="2" t="str">
        <f>Raw_schedule!C19</f>
        <v>AllOtherDays</v>
      </c>
      <c r="D21" s="2"/>
      <c r="E21" s="2">
        <f>Raw_schedule!D19</f>
        <v>1</v>
      </c>
      <c r="F21" s="2">
        <f>Raw_schedule!E19</f>
        <v>1</v>
      </c>
      <c r="G21" s="2">
        <f>Raw_schedule!F19</f>
        <v>1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1</v>
      </c>
      <c r="AB21" s="2">
        <f>Raw_schedule!AA19</f>
        <v>1</v>
      </c>
    </row>
    <row r="22" spans="1:28" x14ac:dyDescent="0.25">
      <c r="A22" s="39" t="str">
        <f>Raw_schedule!B20</f>
        <v>OA Schedule</v>
      </c>
      <c r="B22" s="39" t="str">
        <f>Raw_schedule!A20</f>
        <v>Kitchen</v>
      </c>
      <c r="C22" s="2" t="str">
        <f>Raw_schedule!C20</f>
        <v>Saturdays</v>
      </c>
      <c r="D22" s="2"/>
      <c r="E22" s="2">
        <f>Raw_schedule!D20</f>
        <v>1</v>
      </c>
      <c r="F22" s="2">
        <f>Raw_schedule!E20</f>
        <v>1</v>
      </c>
      <c r="G22" s="2">
        <f>Raw_schedule!F20</f>
        <v>1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OA Schedule</v>
      </c>
      <c r="B23" s="39" t="str">
        <f>Raw_schedule!A21</f>
        <v>Kitchen</v>
      </c>
      <c r="C23" s="2" t="str">
        <f>Raw_schedule!C21</f>
        <v>Weekdays</v>
      </c>
      <c r="D23" s="2"/>
      <c r="E23" s="2">
        <f>Raw_schedule!D21</f>
        <v>1</v>
      </c>
      <c r="F23" s="2">
        <f>Raw_schedule!E21</f>
        <v>1</v>
      </c>
      <c r="G23" s="2">
        <f>Raw_schedule!F21</f>
        <v>1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1</v>
      </c>
      <c r="AA23" s="2">
        <f>Raw_schedule!Z21</f>
        <v>1</v>
      </c>
      <c r="AB23" s="2">
        <f>Raw_schedule!AA21</f>
        <v>1</v>
      </c>
    </row>
    <row r="24" spans="1:28" x14ac:dyDescent="0.25">
      <c r="A24" s="39" t="str">
        <f>Raw_schedule!B22</f>
        <v>Occupant Sch</v>
      </c>
      <c r="B24" s="39" t="str">
        <f>Raw_schedule!A22</f>
        <v>Kitchen</v>
      </c>
      <c r="C24" s="2" t="str">
        <f>Raw_schedule!C22</f>
        <v>AllOtherDays</v>
      </c>
      <c r="D24" s="2"/>
      <c r="E24" s="2">
        <f>Raw_schedule!D22</f>
        <v>0.2</v>
      </c>
      <c r="F24" s="2">
        <f>Raw_schedule!E22</f>
        <v>0.2</v>
      </c>
      <c r="G24" s="2">
        <f>Raw_schedule!F22</f>
        <v>0.05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0.1</v>
      </c>
      <c r="P24" s="2">
        <f>Raw_schedule!O22</f>
        <v>0.2</v>
      </c>
      <c r="Q24" s="2">
        <f>Raw_schedule!P22</f>
        <v>0.25</v>
      </c>
      <c r="R24" s="2">
        <f>Raw_schedule!Q22</f>
        <v>0.25</v>
      </c>
      <c r="S24" s="2">
        <f>Raw_schedule!R22</f>
        <v>0.15</v>
      </c>
      <c r="T24" s="2">
        <f>Raw_schedule!S22</f>
        <v>0.2</v>
      </c>
      <c r="U24" s="2">
        <f>Raw_schedule!T22</f>
        <v>0.25</v>
      </c>
      <c r="V24" s="2">
        <f>Raw_schedule!U22</f>
        <v>0.35</v>
      </c>
      <c r="W24" s="2">
        <f>Raw_schedule!V22</f>
        <v>0.55000000000000004</v>
      </c>
      <c r="X24" s="2">
        <f>Raw_schedule!W22</f>
        <v>0.65</v>
      </c>
      <c r="Y24" s="2">
        <f>Raw_schedule!X22</f>
        <v>0.7</v>
      </c>
      <c r="Z24" s="2">
        <f>Raw_schedule!Y22</f>
        <v>0.35</v>
      </c>
      <c r="AA24" s="2">
        <f>Raw_schedule!Z22</f>
        <v>0.2</v>
      </c>
      <c r="AB24" s="2">
        <f>Raw_schedule!AA22</f>
        <v>0.2</v>
      </c>
    </row>
    <row r="25" spans="1:28" x14ac:dyDescent="0.25">
      <c r="A25" s="39" t="str">
        <f>Raw_schedule!B23</f>
        <v>Occupant Sch</v>
      </c>
      <c r="B25" s="39" t="str">
        <f>Raw_schedule!A23</f>
        <v>Kitchen</v>
      </c>
      <c r="C25" s="2" t="str">
        <f>Raw_schedule!C23</f>
        <v>Saturdays</v>
      </c>
      <c r="D25" s="2"/>
      <c r="E25" s="2">
        <f>Raw_schedule!D23</f>
        <v>0.3</v>
      </c>
      <c r="F25" s="2">
        <f>Raw_schedule!E23</f>
        <v>0.25</v>
      </c>
      <c r="G25" s="2">
        <f>Raw_schedule!F23</f>
        <v>0.05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0.05</v>
      </c>
      <c r="O25" s="2">
        <f>Raw_schedule!N23</f>
        <v>0.2</v>
      </c>
      <c r="P25" s="2">
        <f>Raw_schedule!O23</f>
        <v>0.45</v>
      </c>
      <c r="Q25" s="2">
        <f>Raw_schedule!P23</f>
        <v>0.5</v>
      </c>
      <c r="R25" s="2">
        <f>Raw_schedule!Q23</f>
        <v>0.5</v>
      </c>
      <c r="S25" s="2">
        <f>Raw_schedule!R23</f>
        <v>0.35</v>
      </c>
      <c r="T25" s="2">
        <f>Raw_schedule!S23</f>
        <v>0.3</v>
      </c>
      <c r="U25" s="2">
        <f>Raw_schedule!T23</f>
        <v>0.3</v>
      </c>
      <c r="V25" s="2">
        <f>Raw_schedule!U23</f>
        <v>0.3</v>
      </c>
      <c r="W25" s="2">
        <f>Raw_schedule!V23</f>
        <v>0.7</v>
      </c>
      <c r="X25" s="2">
        <f>Raw_schedule!W23</f>
        <v>0.9</v>
      </c>
      <c r="Y25" s="2">
        <f>Raw_schedule!X23</f>
        <v>0.7</v>
      </c>
      <c r="Z25" s="2">
        <f>Raw_schedule!Y23</f>
        <v>0.65</v>
      </c>
      <c r="AA25" s="2">
        <f>Raw_schedule!Z23</f>
        <v>0.55000000000000004</v>
      </c>
      <c r="AB25" s="2">
        <f>Raw_schedule!AA23</f>
        <v>0.35</v>
      </c>
    </row>
    <row r="26" spans="1:28" x14ac:dyDescent="0.25">
      <c r="A26" s="39" t="str">
        <f>Raw_schedule!B24</f>
        <v>Occupant Sch</v>
      </c>
      <c r="B26" s="39" t="str">
        <f>Raw_schedule!A24</f>
        <v>Kitchen</v>
      </c>
      <c r="C26" s="2" t="str">
        <f>Raw_schedule!C24</f>
        <v>Weekdays</v>
      </c>
      <c r="D26" s="2"/>
      <c r="E26" s="2">
        <f>Raw_schedule!D24</f>
        <v>0.15</v>
      </c>
      <c r="F26" s="2">
        <f>Raw_schedule!E24</f>
        <v>0.15</v>
      </c>
      <c r="G26" s="2">
        <f>Raw_schedule!F24</f>
        <v>0.05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0.05</v>
      </c>
      <c r="M26" s="2">
        <f>Raw_schedule!L24</f>
        <v>0.05</v>
      </c>
      <c r="N26" s="2">
        <f>Raw_schedule!M24</f>
        <v>0.05</v>
      </c>
      <c r="O26" s="2">
        <f>Raw_schedule!N24</f>
        <v>0.2</v>
      </c>
      <c r="P26" s="2">
        <f>Raw_schedule!O24</f>
        <v>0.5</v>
      </c>
      <c r="Q26" s="2">
        <f>Raw_schedule!P24</f>
        <v>0.8</v>
      </c>
      <c r="R26" s="2">
        <f>Raw_schedule!Q24</f>
        <v>0.7</v>
      </c>
      <c r="S26" s="2">
        <f>Raw_schedule!R24</f>
        <v>0.4</v>
      </c>
      <c r="T26" s="2">
        <f>Raw_schedule!S24</f>
        <v>0.2</v>
      </c>
      <c r="U26" s="2">
        <f>Raw_schedule!T24</f>
        <v>0.25</v>
      </c>
      <c r="V26" s="2">
        <f>Raw_schedule!U24</f>
        <v>0.5</v>
      </c>
      <c r="W26" s="2">
        <f>Raw_schedule!V24</f>
        <v>0.8</v>
      </c>
      <c r="X26" s="2">
        <f>Raw_schedule!W24</f>
        <v>0.8</v>
      </c>
      <c r="Y26" s="2">
        <f>Raw_schedule!X24</f>
        <v>0.8</v>
      </c>
      <c r="Z26" s="2">
        <f>Raw_schedule!Y24</f>
        <v>0.5</v>
      </c>
      <c r="AA26" s="2">
        <f>Raw_schedule!Z24</f>
        <v>0.35</v>
      </c>
      <c r="AB26" s="2">
        <f>Raw_schedule!AA24</f>
        <v>0.2</v>
      </c>
    </row>
    <row r="27" spans="1:28" x14ac:dyDescent="0.25">
      <c r="A27" s="39" t="str">
        <f>Raw_schedule!B25</f>
        <v>Infiltration Schedule</v>
      </c>
      <c r="B27" s="39" t="str">
        <f>Raw_schedule!A25</f>
        <v>Plenum</v>
      </c>
      <c r="C27" s="2" t="str">
        <f>Raw_schedule!C25</f>
        <v>AllDays</v>
      </c>
      <c r="D27" s="2"/>
      <c r="E27" s="2">
        <f>Raw_schedule!D25</f>
        <v>1</v>
      </c>
      <c r="F27" s="2">
        <f>Raw_schedule!E25</f>
        <v>1</v>
      </c>
      <c r="G27" s="2">
        <f>Raw_schedule!F25</f>
        <v>1</v>
      </c>
      <c r="H27" s="2">
        <f>Raw_schedule!G25</f>
        <v>1</v>
      </c>
      <c r="I27" s="2">
        <f>Raw_schedule!H25</f>
        <v>1</v>
      </c>
      <c r="J27" s="2">
        <f>Raw_schedule!I25</f>
        <v>1</v>
      </c>
      <c r="K27" s="2">
        <f>Raw_schedule!J25</f>
        <v>1</v>
      </c>
      <c r="L27" s="2">
        <f>Raw_schedule!K25</f>
        <v>1</v>
      </c>
      <c r="M27" s="2">
        <f>Raw_schedule!L25</f>
        <v>1</v>
      </c>
      <c r="N27" s="2">
        <f>Raw_schedule!M25</f>
        <v>1</v>
      </c>
      <c r="O27" s="2">
        <f>Raw_schedule!N25</f>
        <v>1</v>
      </c>
      <c r="P27" s="2">
        <f>Raw_schedule!O25</f>
        <v>1</v>
      </c>
      <c r="Q27" s="2">
        <f>Raw_schedule!P25</f>
        <v>1</v>
      </c>
      <c r="R27" s="2">
        <f>Raw_schedule!Q25</f>
        <v>1</v>
      </c>
      <c r="S27" s="2">
        <f>Raw_schedule!R25</f>
        <v>1</v>
      </c>
      <c r="T27" s="2">
        <f>Raw_schedule!S25</f>
        <v>1</v>
      </c>
      <c r="U27" s="2">
        <f>Raw_schedule!T25</f>
        <v>1</v>
      </c>
      <c r="V27" s="2">
        <f>Raw_schedule!U25</f>
        <v>1</v>
      </c>
      <c r="W27" s="2">
        <f>Raw_schedule!V25</f>
        <v>1</v>
      </c>
      <c r="X27" s="2">
        <f>Raw_schedule!W25</f>
        <v>1</v>
      </c>
      <c r="Y27" s="2">
        <f>Raw_schedule!X25</f>
        <v>1</v>
      </c>
      <c r="Z27" s="2">
        <f>Raw_schedule!Y25</f>
        <v>1</v>
      </c>
      <c r="AA27" s="2">
        <f>Raw_schedule!Z25</f>
        <v>1</v>
      </c>
      <c r="AB27" s="2">
        <f>Raw_schedule!AA25</f>
        <v>1</v>
      </c>
    </row>
    <row r="28" spans="1:28" x14ac:dyDescent="0.25">
      <c r="A28" s="39" t="str">
        <f>Raw_schedule!B26</f>
        <v>Cooling Setpoint Schedule</v>
      </c>
      <c r="B28" s="39" t="str">
        <f>Raw_schedule!A26</f>
        <v>School</v>
      </c>
      <c r="C28" s="2" t="str">
        <f>Raw_schedule!C26</f>
        <v>AllOtherDays (Through 1/11)</v>
      </c>
      <c r="D28" s="2"/>
      <c r="E28" s="2">
        <f>Raw_schedule!D26</f>
        <v>84.92</v>
      </c>
      <c r="F28" s="2">
        <f>Raw_schedule!E26</f>
        <v>84.92</v>
      </c>
      <c r="G28" s="2">
        <f>Raw_schedule!F26</f>
        <v>84.92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84.92</v>
      </c>
      <c r="O28" s="2">
        <f>Raw_schedule!N26</f>
        <v>84.92</v>
      </c>
      <c r="P28" s="2">
        <f>Raw_schedule!O26</f>
        <v>84.92</v>
      </c>
      <c r="Q28" s="2">
        <f>Raw_schedule!P26</f>
        <v>84.92</v>
      </c>
      <c r="R28" s="2">
        <f>Raw_schedule!Q26</f>
        <v>84.92</v>
      </c>
      <c r="S28" s="2">
        <f>Raw_schedule!R26</f>
        <v>84.92</v>
      </c>
      <c r="T28" s="2">
        <f>Raw_schedule!S26</f>
        <v>84.92</v>
      </c>
      <c r="U28" s="2">
        <f>Raw_schedule!T26</f>
        <v>84.92</v>
      </c>
      <c r="V28" s="2">
        <f>Raw_schedule!U26</f>
        <v>84.92</v>
      </c>
      <c r="W28" s="2">
        <f>Raw_schedule!V26</f>
        <v>84.92</v>
      </c>
      <c r="X28" s="2">
        <f>Raw_schedule!W26</f>
        <v>84.92</v>
      </c>
      <c r="Y28" s="2">
        <f>Raw_schedule!X26</f>
        <v>84.92</v>
      </c>
      <c r="Z28" s="2">
        <f>Raw_schedule!Y26</f>
        <v>84.92</v>
      </c>
      <c r="AA28" s="2">
        <f>Raw_schedule!Z26</f>
        <v>84.92</v>
      </c>
      <c r="AB28" s="2">
        <f>Raw_schedule!AA26</f>
        <v>84.92</v>
      </c>
    </row>
    <row r="29" spans="1:28" x14ac:dyDescent="0.25">
      <c r="A29" s="39" t="str">
        <f>Raw_schedule!B27</f>
        <v>Cooling Setpoint Schedule</v>
      </c>
      <c r="B29" s="39" t="str">
        <f>Raw_schedule!A27</f>
        <v>School</v>
      </c>
      <c r="C29" s="2" t="str">
        <f>Raw_schedule!C27</f>
        <v>AllOtherDays (Through 4/3)</v>
      </c>
      <c r="D29" s="2"/>
      <c r="E29" s="2">
        <f>Raw_schedule!D27</f>
        <v>84.92</v>
      </c>
      <c r="F29" s="2">
        <f>Raw_schedule!E27</f>
        <v>84.92</v>
      </c>
      <c r="G29" s="2">
        <f>Raw_schedule!F27</f>
        <v>84.92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84.92</v>
      </c>
      <c r="N29" s="2">
        <f>Raw_schedule!M27</f>
        <v>84.92</v>
      </c>
      <c r="O29" s="2">
        <f>Raw_schedule!N27</f>
        <v>84.92</v>
      </c>
      <c r="P29" s="2">
        <f>Raw_schedule!O27</f>
        <v>84.92</v>
      </c>
      <c r="Q29" s="2">
        <f>Raw_schedule!P27</f>
        <v>84.92</v>
      </c>
      <c r="R29" s="2">
        <f>Raw_schedule!Q27</f>
        <v>84.92</v>
      </c>
      <c r="S29" s="2">
        <f>Raw_schedule!R27</f>
        <v>84.92</v>
      </c>
      <c r="T29" s="2">
        <f>Raw_schedule!S27</f>
        <v>84.92</v>
      </c>
      <c r="U29" s="2">
        <f>Raw_schedule!T27</f>
        <v>84.92</v>
      </c>
      <c r="V29" s="2">
        <f>Raw_schedule!U27</f>
        <v>84.92</v>
      </c>
      <c r="W29" s="2">
        <f>Raw_schedule!V27</f>
        <v>84.92</v>
      </c>
      <c r="X29" s="2">
        <f>Raw_schedule!W27</f>
        <v>84.92</v>
      </c>
      <c r="Y29" s="2">
        <f>Raw_schedule!X27</f>
        <v>84.92</v>
      </c>
      <c r="Z29" s="2">
        <f>Raw_schedule!Y27</f>
        <v>84.92</v>
      </c>
      <c r="AA29" s="2">
        <f>Raw_schedule!Z27</f>
        <v>84.92</v>
      </c>
      <c r="AB29" s="2">
        <f>Raw_schedule!AA27</f>
        <v>84.92</v>
      </c>
    </row>
    <row r="30" spans="1:28" x14ac:dyDescent="0.25">
      <c r="A30" s="39" t="str">
        <f>Raw_schedule!B28</f>
        <v>Cooling Setpoint Schedule</v>
      </c>
      <c r="B30" s="39" t="str">
        <f>Raw_schedule!A28</f>
        <v>School</v>
      </c>
      <c r="C30" s="2" t="str">
        <f>Raw_schedule!C28</f>
        <v>AllOtherDays (Through 4/12)</v>
      </c>
      <c r="D30" s="2"/>
      <c r="E30" s="2">
        <f>Raw_schedule!D28</f>
        <v>84.92</v>
      </c>
      <c r="F30" s="2">
        <f>Raw_schedule!E28</f>
        <v>84.92</v>
      </c>
      <c r="G30" s="2">
        <f>Raw_schedule!F28</f>
        <v>84.92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84.92</v>
      </c>
      <c r="L30" s="2">
        <f>Raw_schedule!K28</f>
        <v>84.92</v>
      </c>
      <c r="M30" s="2">
        <f>Raw_schedule!L28</f>
        <v>84.92</v>
      </c>
      <c r="N30" s="2">
        <f>Raw_schedule!M28</f>
        <v>84.92</v>
      </c>
      <c r="O30" s="2">
        <f>Raw_schedule!N28</f>
        <v>84.92</v>
      </c>
      <c r="P30" s="2">
        <f>Raw_schedule!O28</f>
        <v>84.92</v>
      </c>
      <c r="Q30" s="2">
        <f>Raw_schedule!P28</f>
        <v>84.92</v>
      </c>
      <c r="R30" s="2">
        <f>Raw_schedule!Q28</f>
        <v>84.92</v>
      </c>
      <c r="S30" s="2">
        <f>Raw_schedule!R28</f>
        <v>84.92</v>
      </c>
      <c r="T30" s="2">
        <f>Raw_schedule!S28</f>
        <v>84.92</v>
      </c>
      <c r="U30" s="2">
        <f>Raw_schedule!T28</f>
        <v>84.92</v>
      </c>
      <c r="V30" s="2">
        <f>Raw_schedule!U28</f>
        <v>84.92</v>
      </c>
      <c r="W30" s="2">
        <f>Raw_schedule!V28</f>
        <v>84.92</v>
      </c>
      <c r="X30" s="2">
        <f>Raw_schedule!W28</f>
        <v>84.92</v>
      </c>
      <c r="Y30" s="2">
        <f>Raw_schedule!X28</f>
        <v>84.92</v>
      </c>
      <c r="Z30" s="2">
        <f>Raw_schedule!Y28</f>
        <v>84.92</v>
      </c>
      <c r="AA30" s="2">
        <f>Raw_schedule!Z28</f>
        <v>84.92</v>
      </c>
      <c r="AB30" s="2">
        <f>Raw_schedule!AA28</f>
        <v>84.92</v>
      </c>
    </row>
    <row r="31" spans="1:28" x14ac:dyDescent="0.25">
      <c r="A31" s="39" t="str">
        <f>Raw_schedule!B29</f>
        <v>Cooling Setpoint Schedule</v>
      </c>
      <c r="B31" s="39" t="str">
        <f>Raw_schedule!A29</f>
        <v>School</v>
      </c>
      <c r="C31" s="2" t="str">
        <f>Raw_schedule!C29</f>
        <v>AllOtherDays (Through 5/22)</v>
      </c>
      <c r="D31" s="2"/>
      <c r="E31" s="2">
        <f>Raw_schedule!D29</f>
        <v>84.92</v>
      </c>
      <c r="F31" s="2">
        <f>Raw_schedule!E29</f>
        <v>84.92</v>
      </c>
      <c r="G31" s="2">
        <f>Raw_schedule!F29</f>
        <v>84.92</v>
      </c>
      <c r="H31" s="2">
        <f>Raw_schedule!G29</f>
        <v>84.92</v>
      </c>
      <c r="I31" s="2">
        <f>Raw_schedule!H29</f>
        <v>84.92</v>
      </c>
      <c r="J31" s="2">
        <f>Raw_schedule!I29</f>
        <v>84.92</v>
      </c>
      <c r="K31" s="2">
        <f>Raw_schedule!J29</f>
        <v>84.92</v>
      </c>
      <c r="L31" s="2">
        <f>Raw_schedule!K29</f>
        <v>84.92</v>
      </c>
      <c r="M31" s="2">
        <f>Raw_schedule!L29</f>
        <v>84.92</v>
      </c>
      <c r="N31" s="2">
        <f>Raw_schedule!M29</f>
        <v>84.92</v>
      </c>
      <c r="O31" s="2">
        <f>Raw_schedule!N29</f>
        <v>84.92</v>
      </c>
      <c r="P31" s="2">
        <f>Raw_schedule!O29</f>
        <v>84.92</v>
      </c>
      <c r="Q31" s="2">
        <f>Raw_schedule!P29</f>
        <v>84.92</v>
      </c>
      <c r="R31" s="2">
        <f>Raw_schedule!Q29</f>
        <v>84.92</v>
      </c>
      <c r="S31" s="2">
        <f>Raw_schedule!R29</f>
        <v>84.92</v>
      </c>
      <c r="T31" s="2">
        <f>Raw_schedule!S29</f>
        <v>84.92</v>
      </c>
      <c r="U31" s="2">
        <f>Raw_schedule!T29</f>
        <v>84.92</v>
      </c>
      <c r="V31" s="2">
        <f>Raw_schedule!U29</f>
        <v>84.92</v>
      </c>
      <c r="W31" s="2">
        <f>Raw_schedule!V29</f>
        <v>84.92</v>
      </c>
      <c r="X31" s="2">
        <f>Raw_schedule!W29</f>
        <v>84.92</v>
      </c>
      <c r="Y31" s="2">
        <f>Raw_schedule!X29</f>
        <v>84.92</v>
      </c>
      <c r="Z31" s="2">
        <f>Raw_schedule!Y29</f>
        <v>84.92</v>
      </c>
      <c r="AA31" s="2">
        <f>Raw_schedule!Z29</f>
        <v>84.92</v>
      </c>
      <c r="AB31" s="2">
        <f>Raw_schedule!AA29</f>
        <v>84.92</v>
      </c>
    </row>
    <row r="32" spans="1:28" x14ac:dyDescent="0.25">
      <c r="A32" s="39" t="str">
        <f>Raw_schedule!B30</f>
        <v>Cooling Setpoint Schedule</v>
      </c>
      <c r="B32" s="39" t="str">
        <f>Raw_schedule!A30</f>
        <v>School</v>
      </c>
      <c r="C32" s="2" t="str">
        <f>Raw_schedule!C30</f>
        <v>AllOtherDays (Through 5/31)</v>
      </c>
      <c r="D32" s="2"/>
      <c r="E32" s="2">
        <f>Raw_schedule!D30</f>
        <v>84.92</v>
      </c>
      <c r="F32" s="2">
        <f>Raw_schedule!E30</f>
        <v>84.92</v>
      </c>
      <c r="G32" s="2">
        <f>Raw_schedule!F30</f>
        <v>84.92</v>
      </c>
      <c r="H32" s="2">
        <f>Raw_schedule!G30</f>
        <v>84.92</v>
      </c>
      <c r="I32" s="2">
        <f>Raw_schedule!H30</f>
        <v>84.92</v>
      </c>
      <c r="J32" s="2">
        <f>Raw_schedule!I30</f>
        <v>84.92</v>
      </c>
      <c r="K32" s="2">
        <f>Raw_schedule!J30</f>
        <v>84.92</v>
      </c>
      <c r="L32" s="2">
        <f>Raw_schedule!K30</f>
        <v>84.92</v>
      </c>
      <c r="M32" s="2">
        <f>Raw_schedule!L30</f>
        <v>84.92</v>
      </c>
      <c r="N32" s="2">
        <f>Raw_schedule!M30</f>
        <v>84.92</v>
      </c>
      <c r="O32" s="2">
        <f>Raw_schedule!N30</f>
        <v>84.92</v>
      </c>
      <c r="P32" s="2">
        <f>Raw_schedule!O30</f>
        <v>84.92</v>
      </c>
      <c r="Q32" s="2">
        <f>Raw_schedule!P30</f>
        <v>84.92</v>
      </c>
      <c r="R32" s="2">
        <f>Raw_schedule!Q30</f>
        <v>84.92</v>
      </c>
      <c r="S32" s="2">
        <f>Raw_schedule!R30</f>
        <v>84.92</v>
      </c>
      <c r="T32" s="2">
        <f>Raw_schedule!S30</f>
        <v>84.92</v>
      </c>
      <c r="U32" s="2">
        <f>Raw_schedule!T30</f>
        <v>84.92</v>
      </c>
      <c r="V32" s="2">
        <f>Raw_schedule!U30</f>
        <v>84.92</v>
      </c>
      <c r="W32" s="2">
        <f>Raw_schedule!V30</f>
        <v>84.92</v>
      </c>
      <c r="X32" s="2">
        <f>Raw_schedule!W30</f>
        <v>84.92</v>
      </c>
      <c r="Y32" s="2">
        <f>Raw_schedule!X30</f>
        <v>84.92</v>
      </c>
      <c r="Z32" s="2">
        <f>Raw_schedule!Y30</f>
        <v>84.92</v>
      </c>
      <c r="AA32" s="2">
        <f>Raw_schedule!Z30</f>
        <v>84.92</v>
      </c>
      <c r="AB32" s="2">
        <f>Raw_schedule!AA30</f>
        <v>84.92</v>
      </c>
    </row>
    <row r="33" spans="1:28" x14ac:dyDescent="0.25">
      <c r="A33" s="39" t="str">
        <f>Raw_schedule!B31</f>
        <v>Cooling Setpoint Schedule</v>
      </c>
      <c r="B33" s="39" t="str">
        <f>Raw_schedule!A31</f>
        <v>School</v>
      </c>
      <c r="C33" s="2" t="str">
        <f>Raw_schedule!C31</f>
        <v>AllOtherDays (Through 8/7)</v>
      </c>
      <c r="D33" s="2"/>
      <c r="E33" s="2">
        <f>Raw_schedule!D31</f>
        <v>84.92</v>
      </c>
      <c r="F33" s="2">
        <f>Raw_schedule!E31</f>
        <v>84.92</v>
      </c>
      <c r="G33" s="2">
        <f>Raw_schedule!F31</f>
        <v>84.92</v>
      </c>
      <c r="H33" s="2">
        <f>Raw_schedule!G31</f>
        <v>84.92</v>
      </c>
      <c r="I33" s="2">
        <f>Raw_schedule!H31</f>
        <v>84.92</v>
      </c>
      <c r="J33" s="2">
        <f>Raw_schedule!I31</f>
        <v>84.92</v>
      </c>
      <c r="K33" s="2">
        <f>Raw_schedule!J31</f>
        <v>84.92</v>
      </c>
      <c r="L33" s="2">
        <f>Raw_schedule!K31</f>
        <v>84.92</v>
      </c>
      <c r="M33" s="2">
        <f>Raw_schedule!L31</f>
        <v>84.92</v>
      </c>
      <c r="N33" s="2">
        <f>Raw_schedule!M31</f>
        <v>84.92</v>
      </c>
      <c r="O33" s="2">
        <f>Raw_schedule!N31</f>
        <v>84.92</v>
      </c>
      <c r="P33" s="2">
        <f>Raw_schedule!O31</f>
        <v>84.92</v>
      </c>
      <c r="Q33" s="2">
        <f>Raw_schedule!P31</f>
        <v>84.92</v>
      </c>
      <c r="R33" s="2">
        <f>Raw_schedule!Q31</f>
        <v>84.92</v>
      </c>
      <c r="S33" s="2">
        <f>Raw_schedule!R31</f>
        <v>84.92</v>
      </c>
      <c r="T33" s="2">
        <f>Raw_schedule!S31</f>
        <v>84.92</v>
      </c>
      <c r="U33" s="2">
        <f>Raw_schedule!T31</f>
        <v>84.92</v>
      </c>
      <c r="V33" s="2">
        <f>Raw_schedule!U31</f>
        <v>84.92</v>
      </c>
      <c r="W33" s="2">
        <f>Raw_schedule!V31</f>
        <v>84.92</v>
      </c>
      <c r="X33" s="2">
        <f>Raw_schedule!W31</f>
        <v>84.92</v>
      </c>
      <c r="Y33" s="2">
        <f>Raw_schedule!X31</f>
        <v>84.92</v>
      </c>
      <c r="Z33" s="2">
        <f>Raw_schedule!Y31</f>
        <v>84.92</v>
      </c>
      <c r="AA33" s="2">
        <f>Raw_schedule!Z31</f>
        <v>84.92</v>
      </c>
      <c r="AB33" s="2">
        <f>Raw_schedule!AA31</f>
        <v>84.92</v>
      </c>
    </row>
    <row r="34" spans="1:28" x14ac:dyDescent="0.25">
      <c r="A34" s="39" t="str">
        <f>Raw_schedule!B32</f>
        <v>Cooling Setpoint Schedule</v>
      </c>
      <c r="B34" s="39" t="str">
        <f>Raw_schedule!A32</f>
        <v>School</v>
      </c>
      <c r="C34" s="2" t="str">
        <f>Raw_schedule!C32</f>
        <v>AllOtherDays (Through 8/16)</v>
      </c>
      <c r="D34" s="2"/>
      <c r="E34" s="2">
        <f>Raw_schedule!D32</f>
        <v>84.92</v>
      </c>
      <c r="F34" s="2">
        <f>Raw_schedule!E32</f>
        <v>84.92</v>
      </c>
      <c r="G34" s="2">
        <f>Raw_schedule!F32</f>
        <v>84.92</v>
      </c>
      <c r="H34" s="2">
        <f>Raw_schedule!G32</f>
        <v>84.92</v>
      </c>
      <c r="I34" s="2">
        <f>Raw_schedule!H32</f>
        <v>84.92</v>
      </c>
      <c r="J34" s="2">
        <f>Raw_schedule!I32</f>
        <v>84.92</v>
      </c>
      <c r="K34" s="2">
        <f>Raw_schedule!J32</f>
        <v>84.92</v>
      </c>
      <c r="L34" s="2">
        <f>Raw_schedule!K32</f>
        <v>84.92</v>
      </c>
      <c r="M34" s="2">
        <f>Raw_schedule!L32</f>
        <v>84.92</v>
      </c>
      <c r="N34" s="2">
        <f>Raw_schedule!M32</f>
        <v>84.92</v>
      </c>
      <c r="O34" s="2">
        <f>Raw_schedule!N32</f>
        <v>84.92</v>
      </c>
      <c r="P34" s="2">
        <f>Raw_schedule!O32</f>
        <v>84.92</v>
      </c>
      <c r="Q34" s="2">
        <f>Raw_schedule!P32</f>
        <v>84.92</v>
      </c>
      <c r="R34" s="2">
        <f>Raw_schedule!Q32</f>
        <v>84.92</v>
      </c>
      <c r="S34" s="2">
        <f>Raw_schedule!R32</f>
        <v>84.92</v>
      </c>
      <c r="T34" s="2">
        <f>Raw_schedule!S32</f>
        <v>84.92</v>
      </c>
      <c r="U34" s="2">
        <f>Raw_schedule!T32</f>
        <v>84.92</v>
      </c>
      <c r="V34" s="2">
        <f>Raw_schedule!U32</f>
        <v>84.92</v>
      </c>
      <c r="W34" s="2">
        <f>Raw_schedule!V32</f>
        <v>84.92</v>
      </c>
      <c r="X34" s="2">
        <f>Raw_schedule!W32</f>
        <v>84.92</v>
      </c>
      <c r="Y34" s="2">
        <f>Raw_schedule!X32</f>
        <v>84.92</v>
      </c>
      <c r="Z34" s="2">
        <f>Raw_schedule!Y32</f>
        <v>84.92</v>
      </c>
      <c r="AA34" s="2">
        <f>Raw_schedule!Z32</f>
        <v>84.92</v>
      </c>
      <c r="AB34" s="2">
        <f>Raw_schedule!AA32</f>
        <v>84.92</v>
      </c>
    </row>
    <row r="35" spans="1:28" x14ac:dyDescent="0.25">
      <c r="A35" s="39" t="str">
        <f>Raw_schedule!B33</f>
        <v>Cooling Setpoint Schedule</v>
      </c>
      <c r="B35" s="39" t="str">
        <f>Raw_schedule!A33</f>
        <v>School</v>
      </c>
      <c r="C35" s="2" t="str">
        <f>Raw_schedule!C33</f>
        <v>AllOtherDays (Through 12/11)</v>
      </c>
      <c r="D35" s="2"/>
      <c r="E35" s="2">
        <f>Raw_schedule!D33</f>
        <v>84.92</v>
      </c>
      <c r="F35" s="2">
        <f>Raw_schedule!E33</f>
        <v>84.92</v>
      </c>
      <c r="G35" s="2">
        <f>Raw_schedule!F33</f>
        <v>84.92</v>
      </c>
      <c r="H35" s="2">
        <f>Raw_schedule!G33</f>
        <v>84.92</v>
      </c>
      <c r="I35" s="2">
        <f>Raw_schedule!H33</f>
        <v>84.92</v>
      </c>
      <c r="J35" s="2">
        <f>Raw_schedule!I33</f>
        <v>84.92</v>
      </c>
      <c r="K35" s="2">
        <f>Raw_schedule!J33</f>
        <v>84.92</v>
      </c>
      <c r="L35" s="2">
        <f>Raw_schedule!K33</f>
        <v>84.92</v>
      </c>
      <c r="M35" s="2">
        <f>Raw_schedule!L33</f>
        <v>84.92</v>
      </c>
      <c r="N35" s="2">
        <f>Raw_schedule!M33</f>
        <v>84.92</v>
      </c>
      <c r="O35" s="2">
        <f>Raw_schedule!N33</f>
        <v>84.92</v>
      </c>
      <c r="P35" s="2">
        <f>Raw_schedule!O33</f>
        <v>84.92</v>
      </c>
      <c r="Q35" s="2">
        <f>Raw_schedule!P33</f>
        <v>84.92</v>
      </c>
      <c r="R35" s="2">
        <f>Raw_schedule!Q33</f>
        <v>84.92</v>
      </c>
      <c r="S35" s="2">
        <f>Raw_schedule!R33</f>
        <v>84.92</v>
      </c>
      <c r="T35" s="2">
        <f>Raw_schedule!S33</f>
        <v>84.92</v>
      </c>
      <c r="U35" s="2">
        <f>Raw_schedule!T33</f>
        <v>84.92</v>
      </c>
      <c r="V35" s="2">
        <f>Raw_schedule!U33</f>
        <v>84.92</v>
      </c>
      <c r="W35" s="2">
        <f>Raw_schedule!V33</f>
        <v>84.92</v>
      </c>
      <c r="X35" s="2">
        <f>Raw_schedule!W33</f>
        <v>84.92</v>
      </c>
      <c r="Y35" s="2">
        <f>Raw_schedule!X33</f>
        <v>84.92</v>
      </c>
      <c r="Z35" s="2">
        <f>Raw_schedule!Y33</f>
        <v>84.92</v>
      </c>
      <c r="AA35" s="2">
        <f>Raw_schedule!Z33</f>
        <v>84.92</v>
      </c>
      <c r="AB35" s="2">
        <f>Raw_schedule!AA33</f>
        <v>84.92</v>
      </c>
    </row>
    <row r="36" spans="1:28" x14ac:dyDescent="0.25">
      <c r="A36" s="39" t="str">
        <f>Raw_schedule!B34</f>
        <v>Cooling Setpoint Schedule</v>
      </c>
      <c r="B36" s="39" t="str">
        <f>Raw_schedule!A34</f>
        <v>School</v>
      </c>
      <c r="C36" s="2" t="str">
        <f>Raw_schedule!C34</f>
        <v>AllOtherDays (Through 12/31)</v>
      </c>
      <c r="D36" s="2"/>
      <c r="E36" s="2">
        <f>Raw_schedule!D34</f>
        <v>84.92</v>
      </c>
      <c r="F36" s="2">
        <f>Raw_schedule!E34</f>
        <v>84.92</v>
      </c>
      <c r="G36" s="2">
        <f>Raw_schedule!F34</f>
        <v>84.92</v>
      </c>
      <c r="H36" s="2">
        <f>Raw_schedule!G34</f>
        <v>84.92</v>
      </c>
      <c r="I36" s="2">
        <f>Raw_schedule!H34</f>
        <v>84.92</v>
      </c>
      <c r="J36" s="2">
        <f>Raw_schedule!I34</f>
        <v>84.92</v>
      </c>
      <c r="K36" s="2">
        <f>Raw_schedule!J34</f>
        <v>84.92</v>
      </c>
      <c r="L36" s="2">
        <f>Raw_schedule!K34</f>
        <v>84.92</v>
      </c>
      <c r="M36" s="2">
        <f>Raw_schedule!L34</f>
        <v>84.92</v>
      </c>
      <c r="N36" s="2">
        <f>Raw_schedule!M34</f>
        <v>84.92</v>
      </c>
      <c r="O36" s="2">
        <f>Raw_schedule!N34</f>
        <v>84.92</v>
      </c>
      <c r="P36" s="2">
        <f>Raw_schedule!O34</f>
        <v>84.92</v>
      </c>
      <c r="Q36" s="2">
        <f>Raw_schedule!P34</f>
        <v>84.92</v>
      </c>
      <c r="R36" s="2">
        <f>Raw_schedule!Q34</f>
        <v>84.92</v>
      </c>
      <c r="S36" s="2">
        <f>Raw_schedule!R34</f>
        <v>84.92</v>
      </c>
      <c r="T36" s="2">
        <f>Raw_schedule!S34</f>
        <v>84.92</v>
      </c>
      <c r="U36" s="2">
        <f>Raw_schedule!T34</f>
        <v>84.92</v>
      </c>
      <c r="V36" s="2">
        <f>Raw_schedule!U34</f>
        <v>84.92</v>
      </c>
      <c r="W36" s="2">
        <f>Raw_schedule!V34</f>
        <v>84.92</v>
      </c>
      <c r="X36" s="2">
        <f>Raw_schedule!W34</f>
        <v>84.92</v>
      </c>
      <c r="Y36" s="2">
        <f>Raw_schedule!X34</f>
        <v>84.92</v>
      </c>
      <c r="Z36" s="2">
        <f>Raw_schedule!Y34</f>
        <v>84.92</v>
      </c>
      <c r="AA36" s="2">
        <f>Raw_schedule!Z34</f>
        <v>84.92</v>
      </c>
      <c r="AB36" s="2">
        <f>Raw_schedule!AA34</f>
        <v>84.92</v>
      </c>
    </row>
    <row r="37" spans="1:28" x14ac:dyDescent="0.25">
      <c r="A37" s="39" t="str">
        <f>Raw_schedule!B35</f>
        <v>Cooling Setpoint Schedule</v>
      </c>
      <c r="B37" s="39" t="str">
        <f>Raw_schedule!A35</f>
        <v>School</v>
      </c>
      <c r="C37" s="2" t="str">
        <f>Raw_schedule!C35</f>
        <v>Saturdays (Through 4/3)</v>
      </c>
      <c r="D37" s="2"/>
      <c r="E37" s="2">
        <f>Raw_schedule!D35</f>
        <v>84.92</v>
      </c>
      <c r="F37" s="2">
        <f>Raw_schedule!E35</f>
        <v>84.92</v>
      </c>
      <c r="G37" s="2">
        <f>Raw_schedule!F35</f>
        <v>84.92</v>
      </c>
      <c r="H37" s="2">
        <f>Raw_schedule!G35</f>
        <v>84.92</v>
      </c>
      <c r="I37" s="2">
        <f>Raw_schedule!H35</f>
        <v>84.92</v>
      </c>
      <c r="J37" s="2">
        <f>Raw_schedule!I35</f>
        <v>84.92</v>
      </c>
      <c r="K37" s="2">
        <f>Raw_schedule!J35</f>
        <v>84.92</v>
      </c>
      <c r="L37" s="2">
        <f>Raw_schedule!K35</f>
        <v>75.02</v>
      </c>
      <c r="M37" s="2">
        <f>Raw_schedule!L35</f>
        <v>75.02</v>
      </c>
      <c r="N37" s="2">
        <f>Raw_schedule!M35</f>
        <v>75.02</v>
      </c>
      <c r="O37" s="2">
        <f>Raw_schedule!N35</f>
        <v>75.02</v>
      </c>
      <c r="P37" s="2">
        <f>Raw_schedule!O35</f>
        <v>75.02</v>
      </c>
      <c r="Q37" s="2">
        <f>Raw_schedule!P35</f>
        <v>75.02</v>
      </c>
      <c r="R37" s="2">
        <f>Raw_schedule!Q35</f>
        <v>84.92</v>
      </c>
      <c r="S37" s="2">
        <f>Raw_schedule!R35</f>
        <v>84.92</v>
      </c>
      <c r="T37" s="2">
        <f>Raw_schedule!S35</f>
        <v>84.92</v>
      </c>
      <c r="U37" s="2">
        <f>Raw_schedule!T35</f>
        <v>84.92</v>
      </c>
      <c r="V37" s="2">
        <f>Raw_schedule!U35</f>
        <v>84.92</v>
      </c>
      <c r="W37" s="2">
        <f>Raw_schedule!V35</f>
        <v>84.92</v>
      </c>
      <c r="X37" s="2">
        <f>Raw_schedule!W35</f>
        <v>84.92</v>
      </c>
      <c r="Y37" s="2">
        <f>Raw_schedule!X35</f>
        <v>84.92</v>
      </c>
      <c r="Z37" s="2">
        <f>Raw_schedule!Y35</f>
        <v>84.92</v>
      </c>
      <c r="AA37" s="2">
        <f>Raw_schedule!Z35</f>
        <v>84.92</v>
      </c>
      <c r="AB37" s="2">
        <f>Raw_schedule!AA35</f>
        <v>84.92</v>
      </c>
    </row>
    <row r="38" spans="1:28" x14ac:dyDescent="0.25">
      <c r="A38" s="39" t="str">
        <f>Raw_schedule!B36</f>
        <v>Cooling Setpoint Schedule</v>
      </c>
      <c r="B38" s="39" t="str">
        <f>Raw_schedule!A36</f>
        <v>School</v>
      </c>
      <c r="C38" s="2" t="str">
        <f>Raw_schedule!C36</f>
        <v>Saturdays (Through 5/22)</v>
      </c>
      <c r="D38" s="2"/>
      <c r="E38" s="2">
        <f>Raw_schedule!D36</f>
        <v>84.92</v>
      </c>
      <c r="F38" s="2">
        <f>Raw_schedule!E36</f>
        <v>84.92</v>
      </c>
      <c r="G38" s="2">
        <f>Raw_schedule!F36</f>
        <v>84.92</v>
      </c>
      <c r="H38" s="2">
        <f>Raw_schedule!G36</f>
        <v>84.92</v>
      </c>
      <c r="I38" s="2">
        <f>Raw_schedule!H36</f>
        <v>84.92</v>
      </c>
      <c r="J38" s="2">
        <f>Raw_schedule!I36</f>
        <v>84.92</v>
      </c>
      <c r="K38" s="2">
        <f>Raw_schedule!J36</f>
        <v>84.92</v>
      </c>
      <c r="L38" s="2">
        <f>Raw_schedule!K36</f>
        <v>75.02</v>
      </c>
      <c r="M38" s="2">
        <f>Raw_schedule!L36</f>
        <v>75.02</v>
      </c>
      <c r="N38" s="2">
        <f>Raw_schedule!M36</f>
        <v>75.02</v>
      </c>
      <c r="O38" s="2">
        <f>Raw_schedule!N36</f>
        <v>75.02</v>
      </c>
      <c r="P38" s="2">
        <f>Raw_schedule!O36</f>
        <v>75.02</v>
      </c>
      <c r="Q38" s="2">
        <f>Raw_schedule!P36</f>
        <v>75.02</v>
      </c>
      <c r="R38" s="2">
        <f>Raw_schedule!Q36</f>
        <v>84.92</v>
      </c>
      <c r="S38" s="2">
        <f>Raw_schedule!R36</f>
        <v>84.92</v>
      </c>
      <c r="T38" s="2">
        <f>Raw_schedule!S36</f>
        <v>84.92</v>
      </c>
      <c r="U38" s="2">
        <f>Raw_schedule!T36</f>
        <v>84.92</v>
      </c>
      <c r="V38" s="2">
        <f>Raw_schedule!U36</f>
        <v>84.92</v>
      </c>
      <c r="W38" s="2">
        <f>Raw_schedule!V36</f>
        <v>84.92</v>
      </c>
      <c r="X38" s="2">
        <f>Raw_schedule!W36</f>
        <v>84.92</v>
      </c>
      <c r="Y38" s="2">
        <f>Raw_schedule!X36</f>
        <v>84.92</v>
      </c>
      <c r="Z38" s="2">
        <f>Raw_schedule!Y36</f>
        <v>84.92</v>
      </c>
      <c r="AA38" s="2">
        <f>Raw_schedule!Z36</f>
        <v>84.92</v>
      </c>
      <c r="AB38" s="2">
        <f>Raw_schedule!AA36</f>
        <v>84.92</v>
      </c>
    </row>
    <row r="39" spans="1:28" x14ac:dyDescent="0.25">
      <c r="A39" s="39" t="str">
        <f>Raw_schedule!B37</f>
        <v>Cooling Setpoint Schedule</v>
      </c>
      <c r="B39" s="39" t="str">
        <f>Raw_schedule!A37</f>
        <v>School</v>
      </c>
      <c r="C39" s="2" t="str">
        <f>Raw_schedule!C37</f>
        <v>Saturdays (Through 8/7)</v>
      </c>
      <c r="D39" s="2"/>
      <c r="E39" s="2">
        <f>Raw_schedule!D37</f>
        <v>84.92</v>
      </c>
      <c r="F39" s="2">
        <f>Raw_schedule!E37</f>
        <v>84.92</v>
      </c>
      <c r="G39" s="2">
        <f>Raw_schedule!F37</f>
        <v>84.92</v>
      </c>
      <c r="H39" s="2">
        <f>Raw_schedule!G37</f>
        <v>84.92</v>
      </c>
      <c r="I39" s="2">
        <f>Raw_schedule!H37</f>
        <v>84.92</v>
      </c>
      <c r="J39" s="2">
        <f>Raw_schedule!I37</f>
        <v>84.92</v>
      </c>
      <c r="K39" s="2">
        <f>Raw_schedule!J37</f>
        <v>84.92</v>
      </c>
      <c r="L39" s="2">
        <f>Raw_schedule!K37</f>
        <v>75.02</v>
      </c>
      <c r="M39" s="2">
        <f>Raw_schedule!L37</f>
        <v>75.02</v>
      </c>
      <c r="N39" s="2">
        <f>Raw_schedule!M37</f>
        <v>75.02</v>
      </c>
      <c r="O39" s="2">
        <f>Raw_schedule!N37</f>
        <v>75.02</v>
      </c>
      <c r="P39" s="2">
        <f>Raw_schedule!O37</f>
        <v>75.02</v>
      </c>
      <c r="Q39" s="2">
        <f>Raw_schedule!P37</f>
        <v>75.02</v>
      </c>
      <c r="R39" s="2">
        <f>Raw_schedule!Q37</f>
        <v>84.92</v>
      </c>
      <c r="S39" s="2">
        <f>Raw_schedule!R37</f>
        <v>84.92</v>
      </c>
      <c r="T39" s="2">
        <f>Raw_schedule!S37</f>
        <v>84.92</v>
      </c>
      <c r="U39" s="2">
        <f>Raw_schedule!T37</f>
        <v>84.92</v>
      </c>
      <c r="V39" s="2">
        <f>Raw_schedule!U37</f>
        <v>84.92</v>
      </c>
      <c r="W39" s="2">
        <f>Raw_schedule!V37</f>
        <v>84.92</v>
      </c>
      <c r="X39" s="2">
        <f>Raw_schedule!W37</f>
        <v>84.92</v>
      </c>
      <c r="Y39" s="2">
        <f>Raw_schedule!X37</f>
        <v>84.92</v>
      </c>
      <c r="Z39" s="2">
        <f>Raw_schedule!Y37</f>
        <v>84.92</v>
      </c>
      <c r="AA39" s="2">
        <f>Raw_schedule!Z37</f>
        <v>84.92</v>
      </c>
      <c r="AB39" s="2">
        <f>Raw_schedule!AA37</f>
        <v>84.92</v>
      </c>
    </row>
    <row r="40" spans="1:28" x14ac:dyDescent="0.25">
      <c r="A40" s="39" t="str">
        <f>Raw_schedule!B38</f>
        <v>Cooling Setpoint Schedule</v>
      </c>
      <c r="B40" s="39" t="str">
        <f>Raw_schedule!A38</f>
        <v>School</v>
      </c>
      <c r="C40" s="2" t="str">
        <f>Raw_schedule!C38</f>
        <v>Saturdays (Through 12/11)</v>
      </c>
      <c r="D40" s="2"/>
      <c r="E40" s="2">
        <f>Raw_schedule!D38</f>
        <v>84.92</v>
      </c>
      <c r="F40" s="2">
        <f>Raw_schedule!E38</f>
        <v>84.92</v>
      </c>
      <c r="G40" s="2">
        <f>Raw_schedule!F38</f>
        <v>84.92</v>
      </c>
      <c r="H40" s="2">
        <f>Raw_schedule!G38</f>
        <v>84.92</v>
      </c>
      <c r="I40" s="2">
        <f>Raw_schedule!H38</f>
        <v>84.92</v>
      </c>
      <c r="J40" s="2">
        <f>Raw_schedule!I38</f>
        <v>84.92</v>
      </c>
      <c r="K40" s="2">
        <f>Raw_schedule!J38</f>
        <v>84.92</v>
      </c>
      <c r="L40" s="2">
        <f>Raw_schedule!K38</f>
        <v>75.02</v>
      </c>
      <c r="M40" s="2">
        <f>Raw_schedule!L38</f>
        <v>75.02</v>
      </c>
      <c r="N40" s="2">
        <f>Raw_schedule!M38</f>
        <v>75.02</v>
      </c>
      <c r="O40" s="2">
        <f>Raw_schedule!N38</f>
        <v>75.02</v>
      </c>
      <c r="P40" s="2">
        <f>Raw_schedule!O38</f>
        <v>75.02</v>
      </c>
      <c r="Q40" s="2">
        <f>Raw_schedule!P38</f>
        <v>75.02</v>
      </c>
      <c r="R40" s="2">
        <f>Raw_schedule!Q38</f>
        <v>84.92</v>
      </c>
      <c r="S40" s="2">
        <f>Raw_schedule!R38</f>
        <v>84.92</v>
      </c>
      <c r="T40" s="2">
        <f>Raw_schedule!S38</f>
        <v>84.92</v>
      </c>
      <c r="U40" s="2">
        <f>Raw_schedule!T38</f>
        <v>84.92</v>
      </c>
      <c r="V40" s="2">
        <f>Raw_schedule!U38</f>
        <v>84.92</v>
      </c>
      <c r="W40" s="2">
        <f>Raw_schedule!V38</f>
        <v>84.92</v>
      </c>
      <c r="X40" s="2">
        <f>Raw_schedule!W38</f>
        <v>84.92</v>
      </c>
      <c r="Y40" s="2">
        <f>Raw_schedule!X38</f>
        <v>84.92</v>
      </c>
      <c r="Z40" s="2">
        <f>Raw_schedule!Y38</f>
        <v>84.92</v>
      </c>
      <c r="AA40" s="2">
        <f>Raw_schedule!Z38</f>
        <v>84.92</v>
      </c>
      <c r="AB40" s="2">
        <f>Raw_schedule!AA38</f>
        <v>84.92</v>
      </c>
    </row>
    <row r="41" spans="1:28" x14ac:dyDescent="0.25">
      <c r="A41" s="39" t="str">
        <f>Raw_schedule!B39</f>
        <v>Cooling Setpoint Schedule</v>
      </c>
      <c r="B41" s="39" t="str">
        <f>Raw_schedule!A39</f>
        <v>School</v>
      </c>
      <c r="C41" s="2" t="str">
        <f>Raw_schedule!C39</f>
        <v>Weekdays (Through 4/3)</v>
      </c>
      <c r="D41" s="2"/>
      <c r="E41" s="2">
        <f>Raw_schedule!D39</f>
        <v>84.92</v>
      </c>
      <c r="F41" s="2">
        <f>Raw_schedule!E39</f>
        <v>84.92</v>
      </c>
      <c r="G41" s="2">
        <f>Raw_schedule!F39</f>
        <v>84.92</v>
      </c>
      <c r="H41" s="2">
        <f>Raw_schedule!G39</f>
        <v>84.92</v>
      </c>
      <c r="I41" s="2">
        <f>Raw_schedule!H39</f>
        <v>84.92</v>
      </c>
      <c r="J41" s="2">
        <f>Raw_schedule!I39</f>
        <v>84.92</v>
      </c>
      <c r="K41" s="2">
        <f>Raw_schedule!J39</f>
        <v>75.02</v>
      </c>
      <c r="L41" s="2">
        <f>Raw_schedule!K39</f>
        <v>75.02</v>
      </c>
      <c r="M41" s="2">
        <f>Raw_schedule!L39</f>
        <v>75.02</v>
      </c>
      <c r="N41" s="2">
        <f>Raw_schedule!M39</f>
        <v>75.02</v>
      </c>
      <c r="O41" s="2">
        <f>Raw_schedule!N39</f>
        <v>75.02</v>
      </c>
      <c r="P41" s="2">
        <f>Raw_schedule!O39</f>
        <v>75.02</v>
      </c>
      <c r="Q41" s="2">
        <f>Raw_schedule!P39</f>
        <v>75.02</v>
      </c>
      <c r="R41" s="2">
        <f>Raw_schedule!Q39</f>
        <v>75.02</v>
      </c>
      <c r="S41" s="2">
        <f>Raw_schedule!R39</f>
        <v>75.02</v>
      </c>
      <c r="T41" s="2">
        <f>Raw_schedule!S39</f>
        <v>75.02</v>
      </c>
      <c r="U41" s="2">
        <f>Raw_schedule!T39</f>
        <v>75.02</v>
      </c>
      <c r="V41" s="2">
        <f>Raw_schedule!U39</f>
        <v>75.02</v>
      </c>
      <c r="W41" s="2">
        <f>Raw_schedule!V39</f>
        <v>75.02</v>
      </c>
      <c r="X41" s="2">
        <f>Raw_schedule!W39</f>
        <v>75.02</v>
      </c>
      <c r="Y41" s="2">
        <f>Raw_schedule!X39</f>
        <v>75.02</v>
      </c>
      <c r="Z41" s="2">
        <f>Raw_schedule!Y39</f>
        <v>75.02</v>
      </c>
      <c r="AA41" s="2">
        <f>Raw_schedule!Z39</f>
        <v>84.92</v>
      </c>
      <c r="AB41" s="2">
        <f>Raw_schedule!AA39</f>
        <v>84.92</v>
      </c>
    </row>
    <row r="42" spans="1:28" x14ac:dyDescent="0.25">
      <c r="A42" s="39" t="str">
        <f>Raw_schedule!B40</f>
        <v>Cooling Setpoint Schedule</v>
      </c>
      <c r="B42" s="39" t="str">
        <f>Raw_schedule!A40</f>
        <v>School</v>
      </c>
      <c r="C42" s="2" t="str">
        <f>Raw_schedule!C40</f>
        <v>Weekdays (Through 5/22)</v>
      </c>
      <c r="D42" s="2"/>
      <c r="E42" s="2">
        <f>Raw_schedule!D40</f>
        <v>84.92</v>
      </c>
      <c r="F42" s="2">
        <f>Raw_schedule!E40</f>
        <v>84.92</v>
      </c>
      <c r="G42" s="2">
        <f>Raw_schedule!F40</f>
        <v>84.92</v>
      </c>
      <c r="H42" s="2">
        <f>Raw_schedule!G40</f>
        <v>84.92</v>
      </c>
      <c r="I42" s="2">
        <f>Raw_schedule!H40</f>
        <v>84.92</v>
      </c>
      <c r="J42" s="2">
        <f>Raw_schedule!I40</f>
        <v>84.92</v>
      </c>
      <c r="K42" s="2">
        <f>Raw_schedule!J40</f>
        <v>75.02</v>
      </c>
      <c r="L42" s="2">
        <f>Raw_schedule!K40</f>
        <v>75.02</v>
      </c>
      <c r="M42" s="2">
        <f>Raw_schedule!L40</f>
        <v>75.02</v>
      </c>
      <c r="N42" s="2">
        <f>Raw_schedule!M40</f>
        <v>75.02</v>
      </c>
      <c r="O42" s="2">
        <f>Raw_schedule!N40</f>
        <v>75.02</v>
      </c>
      <c r="P42" s="2">
        <f>Raw_schedule!O40</f>
        <v>75.02</v>
      </c>
      <c r="Q42" s="2">
        <f>Raw_schedule!P40</f>
        <v>75.02</v>
      </c>
      <c r="R42" s="2">
        <f>Raw_schedule!Q40</f>
        <v>75.02</v>
      </c>
      <c r="S42" s="2">
        <f>Raw_schedule!R40</f>
        <v>75.02</v>
      </c>
      <c r="T42" s="2">
        <f>Raw_schedule!S40</f>
        <v>75.02</v>
      </c>
      <c r="U42" s="2">
        <f>Raw_schedule!T40</f>
        <v>75.02</v>
      </c>
      <c r="V42" s="2">
        <f>Raw_schedule!U40</f>
        <v>75.02</v>
      </c>
      <c r="W42" s="2">
        <f>Raw_schedule!V40</f>
        <v>75.02</v>
      </c>
      <c r="X42" s="2">
        <f>Raw_schedule!W40</f>
        <v>75.02</v>
      </c>
      <c r="Y42" s="2">
        <f>Raw_schedule!X40</f>
        <v>75.02</v>
      </c>
      <c r="Z42" s="2">
        <f>Raw_schedule!Y40</f>
        <v>75.02</v>
      </c>
      <c r="AA42" s="2">
        <f>Raw_schedule!Z40</f>
        <v>84.92</v>
      </c>
      <c r="AB42" s="2">
        <f>Raw_schedule!AA40</f>
        <v>84.92</v>
      </c>
    </row>
    <row r="43" spans="1:28" x14ac:dyDescent="0.25">
      <c r="A43" s="39" t="str">
        <f>Raw_schedule!B41</f>
        <v>Cooling Setpoint Schedule</v>
      </c>
      <c r="B43" s="39" t="str">
        <f>Raw_schedule!A41</f>
        <v>School</v>
      </c>
      <c r="C43" s="2" t="str">
        <f>Raw_schedule!C41</f>
        <v>Weekdays (Through 8/7)</v>
      </c>
      <c r="D43" s="2"/>
      <c r="E43" s="2">
        <f>Raw_schedule!D41</f>
        <v>84.92</v>
      </c>
      <c r="F43" s="2">
        <f>Raw_schedule!E41</f>
        <v>84.92</v>
      </c>
      <c r="G43" s="2">
        <f>Raw_schedule!F41</f>
        <v>84.92</v>
      </c>
      <c r="H43" s="2">
        <f>Raw_schedule!G41</f>
        <v>84.92</v>
      </c>
      <c r="I43" s="2">
        <f>Raw_schedule!H41</f>
        <v>84.92</v>
      </c>
      <c r="J43" s="2">
        <f>Raw_schedule!I41</f>
        <v>84.92</v>
      </c>
      <c r="K43" s="2">
        <f>Raw_schedule!J41</f>
        <v>75.02</v>
      </c>
      <c r="L43" s="2">
        <f>Raw_schedule!K41</f>
        <v>75.02</v>
      </c>
      <c r="M43" s="2">
        <f>Raw_schedule!L41</f>
        <v>75.02</v>
      </c>
      <c r="N43" s="2">
        <f>Raw_schedule!M41</f>
        <v>75.02</v>
      </c>
      <c r="O43" s="2">
        <f>Raw_schedule!N41</f>
        <v>75.02</v>
      </c>
      <c r="P43" s="2">
        <f>Raw_schedule!O41</f>
        <v>75.02</v>
      </c>
      <c r="Q43" s="2">
        <f>Raw_schedule!P41</f>
        <v>75.02</v>
      </c>
      <c r="R43" s="2">
        <f>Raw_schedule!Q41</f>
        <v>75.02</v>
      </c>
      <c r="S43" s="2">
        <f>Raw_schedule!R41</f>
        <v>75.02</v>
      </c>
      <c r="T43" s="2">
        <f>Raw_schedule!S41</f>
        <v>75.02</v>
      </c>
      <c r="U43" s="2">
        <f>Raw_schedule!T41</f>
        <v>75.02</v>
      </c>
      <c r="V43" s="2">
        <f>Raw_schedule!U41</f>
        <v>75.02</v>
      </c>
      <c r="W43" s="2">
        <f>Raw_schedule!V41</f>
        <v>75.02</v>
      </c>
      <c r="X43" s="2">
        <f>Raw_schedule!W41</f>
        <v>75.02</v>
      </c>
      <c r="Y43" s="2">
        <f>Raw_schedule!X41</f>
        <v>75.02</v>
      </c>
      <c r="Z43" s="2">
        <f>Raw_schedule!Y41</f>
        <v>75.02</v>
      </c>
      <c r="AA43" s="2">
        <f>Raw_schedule!Z41</f>
        <v>84.92</v>
      </c>
      <c r="AB43" s="2">
        <f>Raw_schedule!AA41</f>
        <v>84.92</v>
      </c>
    </row>
    <row r="44" spans="1:28" x14ac:dyDescent="0.25">
      <c r="A44" s="39" t="str">
        <f>Raw_schedule!B42</f>
        <v>Cooling Setpoint Schedule</v>
      </c>
      <c r="B44" s="39" t="str">
        <f>Raw_schedule!A42</f>
        <v>School</v>
      </c>
      <c r="C44" s="2" t="str">
        <f>Raw_schedule!C42</f>
        <v>Weekdays (Through 12/11)</v>
      </c>
      <c r="D44" s="2"/>
      <c r="E44" s="2">
        <f>Raw_schedule!D42</f>
        <v>84.92</v>
      </c>
      <c r="F44" s="2">
        <f>Raw_schedule!E42</f>
        <v>84.92</v>
      </c>
      <c r="G44" s="2">
        <f>Raw_schedule!F42</f>
        <v>84.92</v>
      </c>
      <c r="H44" s="2">
        <f>Raw_schedule!G42</f>
        <v>84.92</v>
      </c>
      <c r="I44" s="2">
        <f>Raw_schedule!H42</f>
        <v>84.92</v>
      </c>
      <c r="J44" s="2">
        <f>Raw_schedule!I42</f>
        <v>84.92</v>
      </c>
      <c r="K44" s="2">
        <f>Raw_schedule!J42</f>
        <v>75.02</v>
      </c>
      <c r="L44" s="2">
        <f>Raw_schedule!K42</f>
        <v>75.02</v>
      </c>
      <c r="M44" s="2">
        <f>Raw_schedule!L42</f>
        <v>75.02</v>
      </c>
      <c r="N44" s="2">
        <f>Raw_schedule!M42</f>
        <v>75.02</v>
      </c>
      <c r="O44" s="2">
        <f>Raw_schedule!N42</f>
        <v>75.02</v>
      </c>
      <c r="P44" s="2">
        <f>Raw_schedule!O42</f>
        <v>75.02</v>
      </c>
      <c r="Q44" s="2">
        <f>Raw_schedule!P42</f>
        <v>75.02</v>
      </c>
      <c r="R44" s="2">
        <f>Raw_schedule!Q42</f>
        <v>75.02</v>
      </c>
      <c r="S44" s="2">
        <f>Raw_schedule!R42</f>
        <v>75.02</v>
      </c>
      <c r="T44" s="2">
        <f>Raw_schedule!S42</f>
        <v>75.02</v>
      </c>
      <c r="U44" s="2">
        <f>Raw_schedule!T42</f>
        <v>75.02</v>
      </c>
      <c r="V44" s="2">
        <f>Raw_schedule!U42</f>
        <v>75.02</v>
      </c>
      <c r="W44" s="2">
        <f>Raw_schedule!V42</f>
        <v>75.02</v>
      </c>
      <c r="X44" s="2">
        <f>Raw_schedule!W42</f>
        <v>75.02</v>
      </c>
      <c r="Y44" s="2">
        <f>Raw_schedule!X42</f>
        <v>75.02</v>
      </c>
      <c r="Z44" s="2">
        <f>Raw_schedule!Y42</f>
        <v>75.02</v>
      </c>
      <c r="AA44" s="2">
        <f>Raw_schedule!Z42</f>
        <v>84.92</v>
      </c>
      <c r="AB44" s="2">
        <f>Raw_schedule!AA42</f>
        <v>84.92</v>
      </c>
    </row>
    <row r="45" spans="1:28" x14ac:dyDescent="0.25">
      <c r="A45" s="39" t="str">
        <f>Raw_schedule!B43</f>
        <v>DHW Sch</v>
      </c>
      <c r="B45" s="39" t="str">
        <f>Raw_schedule!A43</f>
        <v>School</v>
      </c>
      <c r="C45" s="2" t="str">
        <f>Raw_schedule!C43</f>
        <v>AllOtherDays (Through 1/11)</v>
      </c>
      <c r="D45" s="2"/>
      <c r="E45" s="2">
        <f>Raw_schedule!D43</f>
        <v>0</v>
      </c>
      <c r="F45" s="2">
        <f>Raw_schedule!E43</f>
        <v>0</v>
      </c>
      <c r="G45" s="2">
        <f>Raw_schedule!F43</f>
        <v>0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0</v>
      </c>
      <c r="O45" s="2">
        <f>Raw_schedule!N43</f>
        <v>0</v>
      </c>
      <c r="P45" s="2">
        <f>Raw_schedule!O43</f>
        <v>0</v>
      </c>
      <c r="Q45" s="2">
        <f>Raw_schedule!P43</f>
        <v>0</v>
      </c>
      <c r="R45" s="2">
        <f>Raw_schedule!Q43</f>
        <v>0</v>
      </c>
      <c r="S45" s="2">
        <f>Raw_schedule!R43</f>
        <v>0</v>
      </c>
      <c r="T45" s="2">
        <f>Raw_schedule!S43</f>
        <v>0</v>
      </c>
      <c r="U45" s="2">
        <f>Raw_schedule!T43</f>
        <v>0</v>
      </c>
      <c r="V45" s="2">
        <f>Raw_schedule!U43</f>
        <v>0</v>
      </c>
      <c r="W45" s="2">
        <f>Raw_schedule!V43</f>
        <v>0</v>
      </c>
      <c r="X45" s="2">
        <f>Raw_schedule!W43</f>
        <v>0</v>
      </c>
      <c r="Y45" s="2">
        <f>Raw_schedule!X43</f>
        <v>0</v>
      </c>
      <c r="Z45" s="2">
        <f>Raw_schedule!Y43</f>
        <v>0</v>
      </c>
      <c r="AA45" s="2">
        <f>Raw_schedule!Z43</f>
        <v>0</v>
      </c>
      <c r="AB45" s="2">
        <f>Raw_schedule!AA43</f>
        <v>0</v>
      </c>
    </row>
    <row r="46" spans="1:28" x14ac:dyDescent="0.25">
      <c r="A46" s="39" t="str">
        <f>Raw_schedule!B44</f>
        <v>DHW Sch</v>
      </c>
      <c r="B46" s="39" t="str">
        <f>Raw_schedule!A44</f>
        <v>School</v>
      </c>
      <c r="C46" s="2" t="str">
        <f>Raw_schedule!C44</f>
        <v>AllOtherDays (Through 4/3)</v>
      </c>
      <c r="D46" s="2"/>
      <c r="E46" s="2">
        <f>Raw_schedule!D44</f>
        <v>0.03</v>
      </c>
      <c r="F46" s="2">
        <f>Raw_schedule!E44</f>
        <v>0.03</v>
      </c>
      <c r="G46" s="2">
        <f>Raw_schedule!F44</f>
        <v>0.03</v>
      </c>
      <c r="H46" s="2">
        <f>Raw_schedule!G44</f>
        <v>0.03</v>
      </c>
      <c r="I46" s="2">
        <f>Raw_schedule!H44</f>
        <v>0.03</v>
      </c>
      <c r="J46" s="2">
        <f>Raw_schedule!I44</f>
        <v>0.03</v>
      </c>
      <c r="K46" s="2">
        <f>Raw_schedule!J44</f>
        <v>0.03</v>
      </c>
      <c r="L46" s="2">
        <f>Raw_schedule!K44</f>
        <v>0.03</v>
      </c>
      <c r="M46" s="2">
        <f>Raw_schedule!L44</f>
        <v>0.03</v>
      </c>
      <c r="N46" s="2">
        <f>Raw_schedule!M44</f>
        <v>0.05</v>
      </c>
      <c r="O46" s="2">
        <f>Raw_schedule!N44</f>
        <v>0.05</v>
      </c>
      <c r="P46" s="2">
        <f>Raw_schedule!O44</f>
        <v>0.05</v>
      </c>
      <c r="Q46" s="2">
        <f>Raw_schedule!P44</f>
        <v>0.05</v>
      </c>
      <c r="R46" s="2">
        <f>Raw_schedule!Q44</f>
        <v>0.03</v>
      </c>
      <c r="S46" s="2">
        <f>Raw_schedule!R44</f>
        <v>0.03</v>
      </c>
      <c r="T46" s="2">
        <f>Raw_schedule!S44</f>
        <v>0.03</v>
      </c>
      <c r="U46" s="2">
        <f>Raw_schedule!T44</f>
        <v>0.03</v>
      </c>
      <c r="V46" s="2">
        <f>Raw_schedule!U44</f>
        <v>0.03</v>
      </c>
      <c r="W46" s="2">
        <f>Raw_schedule!V44</f>
        <v>0.03</v>
      </c>
      <c r="X46" s="2">
        <f>Raw_schedule!W44</f>
        <v>0.03</v>
      </c>
      <c r="Y46" s="2">
        <f>Raw_schedule!X44</f>
        <v>0.03</v>
      </c>
      <c r="Z46" s="2">
        <f>Raw_schedule!Y44</f>
        <v>0.03</v>
      </c>
      <c r="AA46" s="2">
        <f>Raw_schedule!Z44</f>
        <v>0.03</v>
      </c>
      <c r="AB46" s="2">
        <f>Raw_schedule!AA44</f>
        <v>0.03</v>
      </c>
    </row>
    <row r="47" spans="1:28" x14ac:dyDescent="0.25">
      <c r="A47" s="39" t="str">
        <f>Raw_schedule!B45</f>
        <v>DHW Sch</v>
      </c>
      <c r="B47" s="39" t="str">
        <f>Raw_schedule!A45</f>
        <v>School</v>
      </c>
      <c r="C47" s="2" t="str">
        <f>Raw_schedule!C45</f>
        <v>AllOtherDays (Through 4/12)</v>
      </c>
      <c r="D47" s="2"/>
      <c r="E47" s="2">
        <f>Raw_schedule!D45</f>
        <v>0</v>
      </c>
      <c r="F47" s="2">
        <f>Raw_schedule!E45</f>
        <v>0</v>
      </c>
      <c r="G47" s="2">
        <f>Raw_schedule!F45</f>
        <v>0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0</v>
      </c>
      <c r="L47" s="2">
        <f>Raw_schedule!K45</f>
        <v>0</v>
      </c>
      <c r="M47" s="2">
        <f>Raw_schedule!L45</f>
        <v>0</v>
      </c>
      <c r="N47" s="2">
        <f>Raw_schedule!M45</f>
        <v>0</v>
      </c>
      <c r="O47" s="2">
        <f>Raw_schedule!N45</f>
        <v>0</v>
      </c>
      <c r="P47" s="2">
        <f>Raw_schedule!O45</f>
        <v>0</v>
      </c>
      <c r="Q47" s="2">
        <f>Raw_schedule!P45</f>
        <v>0</v>
      </c>
      <c r="R47" s="2">
        <f>Raw_schedule!Q45</f>
        <v>0</v>
      </c>
      <c r="S47" s="2">
        <f>Raw_schedule!R45</f>
        <v>0</v>
      </c>
      <c r="T47" s="2">
        <f>Raw_schedule!S45</f>
        <v>0</v>
      </c>
      <c r="U47" s="2">
        <f>Raw_schedule!T45</f>
        <v>0</v>
      </c>
      <c r="V47" s="2">
        <f>Raw_schedule!U45</f>
        <v>0</v>
      </c>
      <c r="W47" s="2">
        <f>Raw_schedule!V45</f>
        <v>0</v>
      </c>
      <c r="X47" s="2">
        <f>Raw_schedule!W45</f>
        <v>0</v>
      </c>
      <c r="Y47" s="2">
        <f>Raw_schedule!X45</f>
        <v>0</v>
      </c>
      <c r="Z47" s="2">
        <f>Raw_schedule!Y45</f>
        <v>0</v>
      </c>
      <c r="AA47" s="2">
        <f>Raw_schedule!Z45</f>
        <v>0</v>
      </c>
      <c r="AB47" s="2">
        <f>Raw_schedule!AA45</f>
        <v>0</v>
      </c>
    </row>
    <row r="48" spans="1:28" x14ac:dyDescent="0.25">
      <c r="A48" s="39" t="str">
        <f>Raw_schedule!B46</f>
        <v>DHW Sch</v>
      </c>
      <c r="B48" s="39" t="str">
        <f>Raw_schedule!A46</f>
        <v>School</v>
      </c>
      <c r="C48" s="2" t="str">
        <f>Raw_schedule!C46</f>
        <v>AllOtherDays (Through 5/22)</v>
      </c>
      <c r="D48" s="2"/>
      <c r="E48" s="2">
        <f>Raw_schedule!D46</f>
        <v>0.03</v>
      </c>
      <c r="F48" s="2">
        <f>Raw_schedule!E46</f>
        <v>0.03</v>
      </c>
      <c r="G48" s="2">
        <f>Raw_schedule!F46</f>
        <v>0.03</v>
      </c>
      <c r="H48" s="2">
        <f>Raw_schedule!G46</f>
        <v>0.03</v>
      </c>
      <c r="I48" s="2">
        <f>Raw_schedule!H46</f>
        <v>0.03</v>
      </c>
      <c r="J48" s="2">
        <f>Raw_schedule!I46</f>
        <v>0.03</v>
      </c>
      <c r="K48" s="2">
        <f>Raw_schedule!J46</f>
        <v>0.03</v>
      </c>
      <c r="L48" s="2">
        <f>Raw_schedule!K46</f>
        <v>0.03</v>
      </c>
      <c r="M48" s="2">
        <f>Raw_schedule!L46</f>
        <v>0.03</v>
      </c>
      <c r="N48" s="2">
        <f>Raw_schedule!M46</f>
        <v>0.05</v>
      </c>
      <c r="O48" s="2">
        <f>Raw_schedule!N46</f>
        <v>0.05</v>
      </c>
      <c r="P48" s="2">
        <f>Raw_schedule!O46</f>
        <v>0.05</v>
      </c>
      <c r="Q48" s="2">
        <f>Raw_schedule!P46</f>
        <v>0.05</v>
      </c>
      <c r="R48" s="2">
        <f>Raw_schedule!Q46</f>
        <v>0.03</v>
      </c>
      <c r="S48" s="2">
        <f>Raw_schedule!R46</f>
        <v>0.03</v>
      </c>
      <c r="T48" s="2">
        <f>Raw_schedule!S46</f>
        <v>0.03</v>
      </c>
      <c r="U48" s="2">
        <f>Raw_schedule!T46</f>
        <v>0.03</v>
      </c>
      <c r="V48" s="2">
        <f>Raw_schedule!U46</f>
        <v>0.03</v>
      </c>
      <c r="W48" s="2">
        <f>Raw_schedule!V46</f>
        <v>0.03</v>
      </c>
      <c r="X48" s="2">
        <f>Raw_schedule!W46</f>
        <v>0.03</v>
      </c>
      <c r="Y48" s="2">
        <f>Raw_schedule!X46</f>
        <v>0.03</v>
      </c>
      <c r="Z48" s="2">
        <f>Raw_schedule!Y46</f>
        <v>0.03</v>
      </c>
      <c r="AA48" s="2">
        <f>Raw_schedule!Z46</f>
        <v>0.03</v>
      </c>
      <c r="AB48" s="2">
        <f>Raw_schedule!AA46</f>
        <v>0.03</v>
      </c>
    </row>
    <row r="49" spans="1:28" x14ac:dyDescent="0.25">
      <c r="A49" s="39" t="str">
        <f>Raw_schedule!B47</f>
        <v>DHW Sch</v>
      </c>
      <c r="B49" s="39" t="str">
        <f>Raw_schedule!A47</f>
        <v>School</v>
      </c>
      <c r="C49" s="2" t="str">
        <f>Raw_schedule!C47</f>
        <v>AllOtherDays (Through 5/31)</v>
      </c>
      <c r="D49" s="2"/>
      <c r="E49" s="2">
        <f>Raw_schedule!D47</f>
        <v>0</v>
      </c>
      <c r="F49" s="2">
        <f>Raw_schedule!E47</f>
        <v>0</v>
      </c>
      <c r="G49" s="2">
        <f>Raw_schedule!F47</f>
        <v>0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</v>
      </c>
      <c r="O49" s="2">
        <f>Raw_schedule!N47</f>
        <v>0</v>
      </c>
      <c r="P49" s="2">
        <f>Raw_schedule!O47</f>
        <v>0</v>
      </c>
      <c r="Q49" s="2">
        <f>Raw_schedule!P47</f>
        <v>0</v>
      </c>
      <c r="R49" s="2">
        <f>Raw_schedule!Q47</f>
        <v>0</v>
      </c>
      <c r="S49" s="2">
        <f>Raw_schedule!R47</f>
        <v>0</v>
      </c>
      <c r="T49" s="2">
        <f>Raw_schedule!S47</f>
        <v>0</v>
      </c>
      <c r="U49" s="2">
        <f>Raw_schedule!T47</f>
        <v>0</v>
      </c>
      <c r="V49" s="2">
        <f>Raw_schedule!U47</f>
        <v>0</v>
      </c>
      <c r="W49" s="2">
        <f>Raw_schedule!V47</f>
        <v>0</v>
      </c>
      <c r="X49" s="2">
        <f>Raw_schedule!W47</f>
        <v>0</v>
      </c>
      <c r="Y49" s="2">
        <f>Raw_schedule!X47</f>
        <v>0</v>
      </c>
      <c r="Z49" s="2">
        <f>Raw_schedule!Y47</f>
        <v>0</v>
      </c>
      <c r="AA49" s="2">
        <f>Raw_schedule!Z47</f>
        <v>0</v>
      </c>
      <c r="AB49" s="2">
        <f>Raw_schedule!AA47</f>
        <v>0</v>
      </c>
    </row>
    <row r="50" spans="1:28" x14ac:dyDescent="0.25">
      <c r="A50" s="39" t="str">
        <f>Raw_schedule!B48</f>
        <v>DHW Sch</v>
      </c>
      <c r="B50" s="39" t="str">
        <f>Raw_schedule!A48</f>
        <v>School</v>
      </c>
      <c r="C50" s="2" t="str">
        <f>Raw_schedule!C48</f>
        <v>AllOtherDays (Through 8/7)</v>
      </c>
      <c r="D50" s="2"/>
      <c r="E50" s="2">
        <f>Raw_schedule!D48</f>
        <v>0.03</v>
      </c>
      <c r="F50" s="2">
        <f>Raw_schedule!E48</f>
        <v>0.03</v>
      </c>
      <c r="G50" s="2">
        <f>Raw_schedule!F48</f>
        <v>0.03</v>
      </c>
      <c r="H50" s="2">
        <f>Raw_schedule!G48</f>
        <v>0.03</v>
      </c>
      <c r="I50" s="2">
        <f>Raw_schedule!H48</f>
        <v>0.03</v>
      </c>
      <c r="J50" s="2">
        <f>Raw_schedule!I48</f>
        <v>0.03</v>
      </c>
      <c r="K50" s="2">
        <f>Raw_schedule!J48</f>
        <v>0.03</v>
      </c>
      <c r="L50" s="2">
        <f>Raw_schedule!K48</f>
        <v>0.03</v>
      </c>
      <c r="M50" s="2">
        <f>Raw_schedule!L48</f>
        <v>0.03</v>
      </c>
      <c r="N50" s="2">
        <f>Raw_schedule!M48</f>
        <v>0.05</v>
      </c>
      <c r="O50" s="2">
        <f>Raw_schedule!N48</f>
        <v>0.05</v>
      </c>
      <c r="P50" s="2">
        <f>Raw_schedule!O48</f>
        <v>0.05</v>
      </c>
      <c r="Q50" s="2">
        <f>Raw_schedule!P48</f>
        <v>0.05</v>
      </c>
      <c r="R50" s="2">
        <f>Raw_schedule!Q48</f>
        <v>0.03</v>
      </c>
      <c r="S50" s="2">
        <f>Raw_schedule!R48</f>
        <v>0.03</v>
      </c>
      <c r="T50" s="2">
        <f>Raw_schedule!S48</f>
        <v>0.03</v>
      </c>
      <c r="U50" s="2">
        <f>Raw_schedule!T48</f>
        <v>0.03</v>
      </c>
      <c r="V50" s="2">
        <f>Raw_schedule!U48</f>
        <v>0.03</v>
      </c>
      <c r="W50" s="2">
        <f>Raw_schedule!V48</f>
        <v>0.03</v>
      </c>
      <c r="X50" s="2">
        <f>Raw_schedule!W48</f>
        <v>0.03</v>
      </c>
      <c r="Y50" s="2">
        <f>Raw_schedule!X48</f>
        <v>0.03</v>
      </c>
      <c r="Z50" s="2">
        <f>Raw_schedule!Y48</f>
        <v>0.03</v>
      </c>
      <c r="AA50" s="2">
        <f>Raw_schedule!Z48</f>
        <v>0.03</v>
      </c>
      <c r="AB50" s="2">
        <f>Raw_schedule!AA48</f>
        <v>0.03</v>
      </c>
    </row>
    <row r="51" spans="1:28" x14ac:dyDescent="0.25">
      <c r="A51" s="39" t="str">
        <f>Raw_schedule!B49</f>
        <v>DHW Sch</v>
      </c>
      <c r="B51" s="39" t="str">
        <f>Raw_schedule!A49</f>
        <v>School</v>
      </c>
      <c r="C51" s="2" t="str">
        <f>Raw_schedule!C49</f>
        <v>AllOtherDays (Through 8/16)</v>
      </c>
      <c r="D51" s="2"/>
      <c r="E51" s="2">
        <f>Raw_schedule!D49</f>
        <v>0</v>
      </c>
      <c r="F51" s="2">
        <f>Raw_schedule!E49</f>
        <v>0</v>
      </c>
      <c r="G51" s="2">
        <f>Raw_schedule!F49</f>
        <v>0</v>
      </c>
      <c r="H51" s="2">
        <f>Raw_schedule!G49</f>
        <v>0</v>
      </c>
      <c r="I51" s="2">
        <f>Raw_schedule!H49</f>
        <v>0</v>
      </c>
      <c r="J51" s="2">
        <f>Raw_schedule!I49</f>
        <v>0</v>
      </c>
      <c r="K51" s="2">
        <f>Raw_schedule!J49</f>
        <v>0</v>
      </c>
      <c r="L51" s="2">
        <f>Raw_schedule!K49</f>
        <v>0</v>
      </c>
      <c r="M51" s="2">
        <f>Raw_schedule!L49</f>
        <v>0</v>
      </c>
      <c r="N51" s="2">
        <f>Raw_schedule!M49</f>
        <v>0</v>
      </c>
      <c r="O51" s="2">
        <f>Raw_schedule!N49</f>
        <v>0</v>
      </c>
      <c r="P51" s="2">
        <f>Raw_schedule!O49</f>
        <v>0</v>
      </c>
      <c r="Q51" s="2">
        <f>Raw_schedule!P49</f>
        <v>0</v>
      </c>
      <c r="R51" s="2">
        <f>Raw_schedule!Q49</f>
        <v>0</v>
      </c>
      <c r="S51" s="2">
        <f>Raw_schedule!R49</f>
        <v>0</v>
      </c>
      <c r="T51" s="2">
        <f>Raw_schedule!S49</f>
        <v>0</v>
      </c>
      <c r="U51" s="2">
        <f>Raw_schedule!T49</f>
        <v>0</v>
      </c>
      <c r="V51" s="2">
        <f>Raw_schedule!U49</f>
        <v>0</v>
      </c>
      <c r="W51" s="2">
        <f>Raw_schedule!V49</f>
        <v>0</v>
      </c>
      <c r="X51" s="2">
        <f>Raw_schedule!W49</f>
        <v>0</v>
      </c>
      <c r="Y51" s="2">
        <f>Raw_schedule!X49</f>
        <v>0</v>
      </c>
      <c r="Z51" s="2">
        <f>Raw_schedule!Y49</f>
        <v>0</v>
      </c>
      <c r="AA51" s="2">
        <f>Raw_schedule!Z49</f>
        <v>0</v>
      </c>
      <c r="AB51" s="2">
        <f>Raw_schedule!AA49</f>
        <v>0</v>
      </c>
    </row>
    <row r="52" spans="1:28" x14ac:dyDescent="0.25">
      <c r="A52" s="39" t="str">
        <f>Raw_schedule!B50</f>
        <v>DHW Sch</v>
      </c>
      <c r="B52" s="39" t="str">
        <f>Raw_schedule!A50</f>
        <v>School</v>
      </c>
      <c r="C52" s="2" t="str">
        <f>Raw_schedule!C50</f>
        <v>AllOtherDays (Through 12/11)</v>
      </c>
      <c r="D52" s="2"/>
      <c r="E52" s="2">
        <f>Raw_schedule!D50</f>
        <v>0.03</v>
      </c>
      <c r="F52" s="2">
        <f>Raw_schedule!E50</f>
        <v>0.03</v>
      </c>
      <c r="G52" s="2">
        <f>Raw_schedule!F50</f>
        <v>0.03</v>
      </c>
      <c r="H52" s="2">
        <f>Raw_schedule!G50</f>
        <v>0.03</v>
      </c>
      <c r="I52" s="2">
        <f>Raw_schedule!H50</f>
        <v>0.03</v>
      </c>
      <c r="J52" s="2">
        <f>Raw_schedule!I50</f>
        <v>0.03</v>
      </c>
      <c r="K52" s="2">
        <f>Raw_schedule!J50</f>
        <v>0.03</v>
      </c>
      <c r="L52" s="2">
        <f>Raw_schedule!K50</f>
        <v>0.03</v>
      </c>
      <c r="M52" s="2">
        <f>Raw_schedule!L50</f>
        <v>0.03</v>
      </c>
      <c r="N52" s="2">
        <f>Raw_schedule!M50</f>
        <v>0.05</v>
      </c>
      <c r="O52" s="2">
        <f>Raw_schedule!N50</f>
        <v>0.05</v>
      </c>
      <c r="P52" s="2">
        <f>Raw_schedule!O50</f>
        <v>0.05</v>
      </c>
      <c r="Q52" s="2">
        <f>Raw_schedule!P50</f>
        <v>0.05</v>
      </c>
      <c r="R52" s="2">
        <f>Raw_schedule!Q50</f>
        <v>0.03</v>
      </c>
      <c r="S52" s="2">
        <f>Raw_schedule!R50</f>
        <v>0.03</v>
      </c>
      <c r="T52" s="2">
        <f>Raw_schedule!S50</f>
        <v>0.03</v>
      </c>
      <c r="U52" s="2">
        <f>Raw_schedule!T50</f>
        <v>0.03</v>
      </c>
      <c r="V52" s="2">
        <f>Raw_schedule!U50</f>
        <v>0.03</v>
      </c>
      <c r="W52" s="2">
        <f>Raw_schedule!V50</f>
        <v>0.03</v>
      </c>
      <c r="X52" s="2">
        <f>Raw_schedule!W50</f>
        <v>0.03</v>
      </c>
      <c r="Y52" s="2">
        <f>Raw_schedule!X50</f>
        <v>0.03</v>
      </c>
      <c r="Z52" s="2">
        <f>Raw_schedule!Y50</f>
        <v>0.03</v>
      </c>
      <c r="AA52" s="2">
        <f>Raw_schedule!Z50</f>
        <v>0.03</v>
      </c>
      <c r="AB52" s="2">
        <f>Raw_schedule!AA50</f>
        <v>0.03</v>
      </c>
    </row>
    <row r="53" spans="1:28" x14ac:dyDescent="0.25">
      <c r="A53" s="39" t="str">
        <f>Raw_schedule!B51</f>
        <v>DHW Sch</v>
      </c>
      <c r="B53" s="39" t="str">
        <f>Raw_schedule!A51</f>
        <v>School</v>
      </c>
      <c r="C53" s="2" t="str">
        <f>Raw_schedule!C51</f>
        <v>AllOtherDays (Through 12/31)</v>
      </c>
      <c r="D53" s="2"/>
      <c r="E53" s="2">
        <f>Raw_schedule!D51</f>
        <v>0</v>
      </c>
      <c r="F53" s="2">
        <f>Raw_schedule!E51</f>
        <v>0</v>
      </c>
      <c r="G53" s="2">
        <f>Raw_schedule!F51</f>
        <v>0</v>
      </c>
      <c r="H53" s="2">
        <f>Raw_schedule!G51</f>
        <v>0</v>
      </c>
      <c r="I53" s="2">
        <f>Raw_schedule!H51</f>
        <v>0</v>
      </c>
      <c r="J53" s="2">
        <f>Raw_schedule!I51</f>
        <v>0</v>
      </c>
      <c r="K53" s="2">
        <f>Raw_schedule!J51</f>
        <v>0</v>
      </c>
      <c r="L53" s="2">
        <f>Raw_schedule!K51</f>
        <v>0</v>
      </c>
      <c r="M53" s="2">
        <f>Raw_schedule!L51</f>
        <v>0</v>
      </c>
      <c r="N53" s="2">
        <f>Raw_schedule!M51</f>
        <v>0</v>
      </c>
      <c r="O53" s="2">
        <f>Raw_schedule!N51</f>
        <v>0</v>
      </c>
      <c r="P53" s="2">
        <f>Raw_schedule!O51</f>
        <v>0</v>
      </c>
      <c r="Q53" s="2">
        <f>Raw_schedule!P51</f>
        <v>0</v>
      </c>
      <c r="R53" s="2">
        <f>Raw_schedule!Q51</f>
        <v>0</v>
      </c>
      <c r="S53" s="2">
        <f>Raw_schedule!R51</f>
        <v>0</v>
      </c>
      <c r="T53" s="2">
        <f>Raw_schedule!S51</f>
        <v>0</v>
      </c>
      <c r="U53" s="2">
        <f>Raw_schedule!T51</f>
        <v>0</v>
      </c>
      <c r="V53" s="2">
        <f>Raw_schedule!U51</f>
        <v>0</v>
      </c>
      <c r="W53" s="2">
        <f>Raw_schedule!V51</f>
        <v>0</v>
      </c>
      <c r="X53" s="2">
        <f>Raw_schedule!W51</f>
        <v>0</v>
      </c>
      <c r="Y53" s="2">
        <f>Raw_schedule!X51</f>
        <v>0</v>
      </c>
      <c r="Z53" s="2">
        <f>Raw_schedule!Y51</f>
        <v>0</v>
      </c>
      <c r="AA53" s="2">
        <f>Raw_schedule!Z51</f>
        <v>0</v>
      </c>
      <c r="AB53" s="2">
        <f>Raw_schedule!AA51</f>
        <v>0</v>
      </c>
    </row>
    <row r="54" spans="1:28" x14ac:dyDescent="0.25">
      <c r="A54" s="39" t="str">
        <f>Raw_schedule!B52</f>
        <v>DHW Sch</v>
      </c>
      <c r="B54" s="39" t="str">
        <f>Raw_schedule!A52</f>
        <v>School</v>
      </c>
      <c r="C54" s="2" t="str">
        <f>Raw_schedule!C52</f>
        <v>Saturdays (Through 4/3)</v>
      </c>
      <c r="D54" s="2"/>
      <c r="E54" s="2">
        <f>Raw_schedule!D52</f>
        <v>0.03</v>
      </c>
      <c r="F54" s="2">
        <f>Raw_schedule!E52</f>
        <v>0.03</v>
      </c>
      <c r="G54" s="2">
        <f>Raw_schedule!F52</f>
        <v>0.03</v>
      </c>
      <c r="H54" s="2">
        <f>Raw_schedule!G52</f>
        <v>0.03</v>
      </c>
      <c r="I54" s="2">
        <f>Raw_schedule!H52</f>
        <v>0.03</v>
      </c>
      <c r="J54" s="2">
        <f>Raw_schedule!I52</f>
        <v>0.03</v>
      </c>
      <c r="K54" s="2">
        <f>Raw_schedule!J52</f>
        <v>0.03</v>
      </c>
      <c r="L54" s="2">
        <f>Raw_schedule!K52</f>
        <v>0.03</v>
      </c>
      <c r="M54" s="2">
        <f>Raw_schedule!L52</f>
        <v>0.03</v>
      </c>
      <c r="N54" s="2">
        <f>Raw_schedule!M52</f>
        <v>0.05</v>
      </c>
      <c r="O54" s="2">
        <f>Raw_schedule!N52</f>
        <v>0.05</v>
      </c>
      <c r="P54" s="2">
        <f>Raw_schedule!O52</f>
        <v>0.05</v>
      </c>
      <c r="Q54" s="2">
        <f>Raw_schedule!P52</f>
        <v>0.05</v>
      </c>
      <c r="R54" s="2">
        <f>Raw_schedule!Q52</f>
        <v>0.03</v>
      </c>
      <c r="S54" s="2">
        <f>Raw_schedule!R52</f>
        <v>0.03</v>
      </c>
      <c r="T54" s="2">
        <f>Raw_schedule!S52</f>
        <v>0.03</v>
      </c>
      <c r="U54" s="2">
        <f>Raw_schedule!T52</f>
        <v>0.03</v>
      </c>
      <c r="V54" s="2">
        <f>Raw_schedule!U52</f>
        <v>0.03</v>
      </c>
      <c r="W54" s="2">
        <f>Raw_schedule!V52</f>
        <v>0.03</v>
      </c>
      <c r="X54" s="2">
        <f>Raw_schedule!W52</f>
        <v>0.03</v>
      </c>
      <c r="Y54" s="2">
        <f>Raw_schedule!X52</f>
        <v>0.03</v>
      </c>
      <c r="Z54" s="2">
        <f>Raw_schedule!Y52</f>
        <v>0.03</v>
      </c>
      <c r="AA54" s="2">
        <f>Raw_schedule!Z52</f>
        <v>0.03</v>
      </c>
      <c r="AB54" s="2">
        <f>Raw_schedule!AA52</f>
        <v>0.03</v>
      </c>
    </row>
    <row r="55" spans="1:28" x14ac:dyDescent="0.25">
      <c r="A55" s="39" t="str">
        <f>Raw_schedule!B53</f>
        <v>DHW Sch</v>
      </c>
      <c r="B55" s="39" t="str">
        <f>Raw_schedule!A53</f>
        <v>School</v>
      </c>
      <c r="C55" s="2" t="str">
        <f>Raw_schedule!C53</f>
        <v>Saturdays (Through 5/22)</v>
      </c>
      <c r="D55" s="2"/>
      <c r="E55" s="2">
        <f>Raw_schedule!D53</f>
        <v>0.03</v>
      </c>
      <c r="F55" s="2">
        <f>Raw_schedule!E53</f>
        <v>0.03</v>
      </c>
      <c r="G55" s="2">
        <f>Raw_schedule!F53</f>
        <v>0.03</v>
      </c>
      <c r="H55" s="2">
        <f>Raw_schedule!G53</f>
        <v>0.03</v>
      </c>
      <c r="I55" s="2">
        <f>Raw_schedule!H53</f>
        <v>0.03</v>
      </c>
      <c r="J55" s="2">
        <f>Raw_schedule!I53</f>
        <v>0.03</v>
      </c>
      <c r="K55" s="2">
        <f>Raw_schedule!J53</f>
        <v>0.03</v>
      </c>
      <c r="L55" s="2">
        <f>Raw_schedule!K53</f>
        <v>0.03</v>
      </c>
      <c r="M55" s="2">
        <f>Raw_schedule!L53</f>
        <v>0.03</v>
      </c>
      <c r="N55" s="2">
        <f>Raw_schedule!M53</f>
        <v>0.05</v>
      </c>
      <c r="O55" s="2">
        <f>Raw_schedule!N53</f>
        <v>0.05</v>
      </c>
      <c r="P55" s="2">
        <f>Raw_schedule!O53</f>
        <v>0.05</v>
      </c>
      <c r="Q55" s="2">
        <f>Raw_schedule!P53</f>
        <v>0.05</v>
      </c>
      <c r="R55" s="2">
        <f>Raw_schedule!Q53</f>
        <v>0.03</v>
      </c>
      <c r="S55" s="2">
        <f>Raw_schedule!R53</f>
        <v>0.03</v>
      </c>
      <c r="T55" s="2">
        <f>Raw_schedule!S53</f>
        <v>0.03</v>
      </c>
      <c r="U55" s="2">
        <f>Raw_schedule!T53</f>
        <v>0.03</v>
      </c>
      <c r="V55" s="2">
        <f>Raw_schedule!U53</f>
        <v>0.03</v>
      </c>
      <c r="W55" s="2">
        <f>Raw_schedule!V53</f>
        <v>0.03</v>
      </c>
      <c r="X55" s="2">
        <f>Raw_schedule!W53</f>
        <v>0.03</v>
      </c>
      <c r="Y55" s="2">
        <f>Raw_schedule!X53</f>
        <v>0.03</v>
      </c>
      <c r="Z55" s="2">
        <f>Raw_schedule!Y53</f>
        <v>0.03</v>
      </c>
      <c r="AA55" s="2">
        <f>Raw_schedule!Z53</f>
        <v>0.03</v>
      </c>
      <c r="AB55" s="2">
        <f>Raw_schedule!AA53</f>
        <v>0.03</v>
      </c>
    </row>
    <row r="56" spans="1:28" x14ac:dyDescent="0.25">
      <c r="A56" s="39" t="str">
        <f>Raw_schedule!B54</f>
        <v>DHW Sch</v>
      </c>
      <c r="B56" s="39" t="str">
        <f>Raw_schedule!A54</f>
        <v>School</v>
      </c>
      <c r="C56" s="2" t="str">
        <f>Raw_schedule!C54</f>
        <v>Saturdays (Through 8/7)</v>
      </c>
      <c r="D56" s="2"/>
      <c r="E56" s="2">
        <f>Raw_schedule!D54</f>
        <v>0.03</v>
      </c>
      <c r="F56" s="2">
        <f>Raw_schedule!E54</f>
        <v>0.03</v>
      </c>
      <c r="G56" s="2">
        <f>Raw_schedule!F54</f>
        <v>0.03</v>
      </c>
      <c r="H56" s="2">
        <f>Raw_schedule!G54</f>
        <v>0.03</v>
      </c>
      <c r="I56" s="2">
        <f>Raw_schedule!H54</f>
        <v>0.03</v>
      </c>
      <c r="J56" s="2">
        <f>Raw_schedule!I54</f>
        <v>0.03</v>
      </c>
      <c r="K56" s="2">
        <f>Raw_schedule!J54</f>
        <v>0.03</v>
      </c>
      <c r="L56" s="2">
        <f>Raw_schedule!K54</f>
        <v>0.03</v>
      </c>
      <c r="M56" s="2">
        <f>Raw_schedule!L54</f>
        <v>0.03</v>
      </c>
      <c r="N56" s="2">
        <f>Raw_schedule!M54</f>
        <v>0.05</v>
      </c>
      <c r="O56" s="2">
        <f>Raw_schedule!N54</f>
        <v>0.05</v>
      </c>
      <c r="P56" s="2">
        <f>Raw_schedule!O54</f>
        <v>0.05</v>
      </c>
      <c r="Q56" s="2">
        <f>Raw_schedule!P54</f>
        <v>0.05</v>
      </c>
      <c r="R56" s="2">
        <f>Raw_schedule!Q54</f>
        <v>0.03</v>
      </c>
      <c r="S56" s="2">
        <f>Raw_schedule!R54</f>
        <v>0.03</v>
      </c>
      <c r="T56" s="2">
        <f>Raw_schedule!S54</f>
        <v>0.03</v>
      </c>
      <c r="U56" s="2">
        <f>Raw_schedule!T54</f>
        <v>0.03</v>
      </c>
      <c r="V56" s="2">
        <f>Raw_schedule!U54</f>
        <v>0.03</v>
      </c>
      <c r="W56" s="2">
        <f>Raw_schedule!V54</f>
        <v>0.03</v>
      </c>
      <c r="X56" s="2">
        <f>Raw_schedule!W54</f>
        <v>0.03</v>
      </c>
      <c r="Y56" s="2">
        <f>Raw_schedule!X54</f>
        <v>0.03</v>
      </c>
      <c r="Z56" s="2">
        <f>Raw_schedule!Y54</f>
        <v>0.03</v>
      </c>
      <c r="AA56" s="2">
        <f>Raw_schedule!Z54</f>
        <v>0.03</v>
      </c>
      <c r="AB56" s="2">
        <f>Raw_schedule!AA54</f>
        <v>0.03</v>
      </c>
    </row>
    <row r="57" spans="1:28" x14ac:dyDescent="0.25">
      <c r="A57" s="39" t="str">
        <f>Raw_schedule!B55</f>
        <v>DHW Sch</v>
      </c>
      <c r="B57" s="39" t="str">
        <f>Raw_schedule!A55</f>
        <v>School</v>
      </c>
      <c r="C57" s="2" t="str">
        <f>Raw_schedule!C55</f>
        <v>Saturdays (Through 12/11)</v>
      </c>
      <c r="D57" s="2"/>
      <c r="E57" s="2">
        <f>Raw_schedule!D55</f>
        <v>0.03</v>
      </c>
      <c r="F57" s="2">
        <f>Raw_schedule!E55</f>
        <v>0.03</v>
      </c>
      <c r="G57" s="2">
        <f>Raw_schedule!F55</f>
        <v>0.03</v>
      </c>
      <c r="H57" s="2">
        <f>Raw_schedule!G55</f>
        <v>0.03</v>
      </c>
      <c r="I57" s="2">
        <f>Raw_schedule!H55</f>
        <v>0.03</v>
      </c>
      <c r="J57" s="2">
        <f>Raw_schedule!I55</f>
        <v>0.03</v>
      </c>
      <c r="K57" s="2">
        <f>Raw_schedule!J55</f>
        <v>0.03</v>
      </c>
      <c r="L57" s="2">
        <f>Raw_schedule!K55</f>
        <v>0.03</v>
      </c>
      <c r="M57" s="2">
        <f>Raw_schedule!L55</f>
        <v>0.03</v>
      </c>
      <c r="N57" s="2">
        <f>Raw_schedule!M55</f>
        <v>0.05</v>
      </c>
      <c r="O57" s="2">
        <f>Raw_schedule!N55</f>
        <v>0.05</v>
      </c>
      <c r="P57" s="2">
        <f>Raw_schedule!O55</f>
        <v>0.05</v>
      </c>
      <c r="Q57" s="2">
        <f>Raw_schedule!P55</f>
        <v>0.05</v>
      </c>
      <c r="R57" s="2">
        <f>Raw_schedule!Q55</f>
        <v>0.03</v>
      </c>
      <c r="S57" s="2">
        <f>Raw_schedule!R55</f>
        <v>0.03</v>
      </c>
      <c r="T57" s="2">
        <f>Raw_schedule!S55</f>
        <v>0.03</v>
      </c>
      <c r="U57" s="2">
        <f>Raw_schedule!T55</f>
        <v>0.03</v>
      </c>
      <c r="V57" s="2">
        <f>Raw_schedule!U55</f>
        <v>0.03</v>
      </c>
      <c r="W57" s="2">
        <f>Raw_schedule!V55</f>
        <v>0.03</v>
      </c>
      <c r="X57" s="2">
        <f>Raw_schedule!W55</f>
        <v>0.03</v>
      </c>
      <c r="Y57" s="2">
        <f>Raw_schedule!X55</f>
        <v>0.03</v>
      </c>
      <c r="Z57" s="2">
        <f>Raw_schedule!Y55</f>
        <v>0.03</v>
      </c>
      <c r="AA57" s="2">
        <f>Raw_schedule!Z55</f>
        <v>0.03</v>
      </c>
      <c r="AB57" s="2">
        <f>Raw_schedule!AA55</f>
        <v>0.03</v>
      </c>
    </row>
    <row r="58" spans="1:28" x14ac:dyDescent="0.25">
      <c r="A58" s="39" t="str">
        <f>Raw_schedule!B56</f>
        <v>DHW Sch</v>
      </c>
      <c r="B58" s="39" t="str">
        <f>Raw_schedule!A56</f>
        <v>School</v>
      </c>
      <c r="C58" s="2" t="str">
        <f>Raw_schedule!C56</f>
        <v>Weekdays (Through 4/3)</v>
      </c>
      <c r="D58" s="2"/>
      <c r="E58" s="2">
        <f>Raw_schedule!D56</f>
        <v>0.05</v>
      </c>
      <c r="F58" s="2">
        <f>Raw_schedule!E56</f>
        <v>0.05</v>
      </c>
      <c r="G58" s="2">
        <f>Raw_schedule!F56</f>
        <v>0.05</v>
      </c>
      <c r="H58" s="2">
        <f>Raw_schedule!G56</f>
        <v>0.05</v>
      </c>
      <c r="I58" s="2">
        <f>Raw_schedule!H56</f>
        <v>0.05</v>
      </c>
      <c r="J58" s="2">
        <f>Raw_schedule!I56</f>
        <v>0.05</v>
      </c>
      <c r="K58" s="2">
        <f>Raw_schedule!J56</f>
        <v>0.05</v>
      </c>
      <c r="L58" s="2">
        <f>Raw_schedule!K56</f>
        <v>0.1</v>
      </c>
      <c r="M58" s="2">
        <f>Raw_schedule!L56</f>
        <v>0.34</v>
      </c>
      <c r="N58" s="2">
        <f>Raw_schedule!M56</f>
        <v>0.6</v>
      </c>
      <c r="O58" s="2">
        <f>Raw_schedule!N56</f>
        <v>0.63</v>
      </c>
      <c r="P58" s="2">
        <f>Raw_schedule!O56</f>
        <v>0.72</v>
      </c>
      <c r="Q58" s="2">
        <f>Raw_schedule!P56</f>
        <v>0.79</v>
      </c>
      <c r="R58" s="2">
        <f>Raw_schedule!Q56</f>
        <v>0.83</v>
      </c>
      <c r="S58" s="2">
        <f>Raw_schedule!R56</f>
        <v>0.61</v>
      </c>
      <c r="T58" s="2">
        <f>Raw_schedule!S56</f>
        <v>0.65</v>
      </c>
      <c r="U58" s="2">
        <f>Raw_schedule!T56</f>
        <v>0.1</v>
      </c>
      <c r="V58" s="2">
        <f>Raw_schedule!U56</f>
        <v>0.1</v>
      </c>
      <c r="W58" s="2">
        <f>Raw_schedule!V56</f>
        <v>0.19</v>
      </c>
      <c r="X58" s="2">
        <f>Raw_schedule!W56</f>
        <v>0.25</v>
      </c>
      <c r="Y58" s="2">
        <f>Raw_schedule!X56</f>
        <v>0.22</v>
      </c>
      <c r="Z58" s="2">
        <f>Raw_schedule!Y56</f>
        <v>0.22</v>
      </c>
      <c r="AA58" s="2">
        <f>Raw_schedule!Z56</f>
        <v>0.12</v>
      </c>
      <c r="AB58" s="2">
        <f>Raw_schedule!AA56</f>
        <v>0.09</v>
      </c>
    </row>
    <row r="59" spans="1:28" x14ac:dyDescent="0.25">
      <c r="A59" s="39" t="str">
        <f>Raw_schedule!B57</f>
        <v>DHW Sch</v>
      </c>
      <c r="B59" s="39" t="str">
        <f>Raw_schedule!A57</f>
        <v>School</v>
      </c>
      <c r="C59" s="2" t="str">
        <f>Raw_schedule!C57</f>
        <v>Weekdays (Through 5/22)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0.05</v>
      </c>
      <c r="K59" s="2">
        <f>Raw_schedule!J57</f>
        <v>0.05</v>
      </c>
      <c r="L59" s="2">
        <f>Raw_schedule!K57</f>
        <v>0.1</v>
      </c>
      <c r="M59" s="2">
        <f>Raw_schedule!L57</f>
        <v>0.34</v>
      </c>
      <c r="N59" s="2">
        <f>Raw_schedule!M57</f>
        <v>0.6</v>
      </c>
      <c r="O59" s="2">
        <f>Raw_schedule!N57</f>
        <v>0.63</v>
      </c>
      <c r="P59" s="2">
        <f>Raw_schedule!O57</f>
        <v>0.72</v>
      </c>
      <c r="Q59" s="2">
        <f>Raw_schedule!P57</f>
        <v>0.79</v>
      </c>
      <c r="R59" s="2">
        <f>Raw_schedule!Q57</f>
        <v>0.83</v>
      </c>
      <c r="S59" s="2">
        <f>Raw_schedule!R57</f>
        <v>0.61</v>
      </c>
      <c r="T59" s="2">
        <f>Raw_schedule!S57</f>
        <v>0.65</v>
      </c>
      <c r="U59" s="2">
        <f>Raw_schedule!T57</f>
        <v>0.1</v>
      </c>
      <c r="V59" s="2">
        <f>Raw_schedule!U57</f>
        <v>0.1</v>
      </c>
      <c r="W59" s="2">
        <f>Raw_schedule!V57</f>
        <v>0.19</v>
      </c>
      <c r="X59" s="2">
        <f>Raw_schedule!W57</f>
        <v>0.25</v>
      </c>
      <c r="Y59" s="2">
        <f>Raw_schedule!X57</f>
        <v>0.22</v>
      </c>
      <c r="Z59" s="2">
        <f>Raw_schedule!Y57</f>
        <v>0.22</v>
      </c>
      <c r="AA59" s="2">
        <f>Raw_schedule!Z57</f>
        <v>0.12</v>
      </c>
      <c r="AB59" s="2">
        <f>Raw_schedule!AA57</f>
        <v>0.09</v>
      </c>
    </row>
    <row r="60" spans="1:28" x14ac:dyDescent="0.25">
      <c r="A60" s="39" t="str">
        <f>Raw_schedule!B58</f>
        <v>DHW Sch</v>
      </c>
      <c r="B60" s="39" t="str">
        <f>Raw_schedule!A58</f>
        <v>School</v>
      </c>
      <c r="C60" s="2" t="str">
        <f>Raw_schedule!C58</f>
        <v>Weekdays (Through 8/7)</v>
      </c>
      <c r="D60" s="2"/>
      <c r="E60" s="2">
        <f>Raw_schedule!D58</f>
        <v>0.05</v>
      </c>
      <c r="F60" s="2">
        <f>Raw_schedule!E58</f>
        <v>0.05</v>
      </c>
      <c r="G60" s="2">
        <f>Raw_schedule!F58</f>
        <v>0.05</v>
      </c>
      <c r="H60" s="2">
        <f>Raw_schedule!G58</f>
        <v>0.05</v>
      </c>
      <c r="I60" s="2">
        <f>Raw_schedule!H58</f>
        <v>0.05</v>
      </c>
      <c r="J60" s="2">
        <f>Raw_schedule!I58</f>
        <v>0.05</v>
      </c>
      <c r="K60" s="2">
        <f>Raw_schedule!J58</f>
        <v>0.05</v>
      </c>
      <c r="L60" s="2">
        <f>Raw_schedule!K58</f>
        <v>0.1</v>
      </c>
      <c r="M60" s="2">
        <f>Raw_schedule!L58</f>
        <v>0.34</v>
      </c>
      <c r="N60" s="2">
        <f>Raw_schedule!M58</f>
        <v>0.6</v>
      </c>
      <c r="O60" s="2">
        <f>Raw_schedule!N58</f>
        <v>0.63</v>
      </c>
      <c r="P60" s="2">
        <f>Raw_schedule!O58</f>
        <v>0.72</v>
      </c>
      <c r="Q60" s="2">
        <f>Raw_schedule!P58</f>
        <v>0.79</v>
      </c>
      <c r="R60" s="2">
        <f>Raw_schedule!Q58</f>
        <v>0.83</v>
      </c>
      <c r="S60" s="2">
        <f>Raw_schedule!R58</f>
        <v>0.61</v>
      </c>
      <c r="T60" s="2">
        <f>Raw_schedule!S58</f>
        <v>0.65</v>
      </c>
      <c r="U60" s="2">
        <f>Raw_schedule!T58</f>
        <v>0.1</v>
      </c>
      <c r="V60" s="2">
        <f>Raw_schedule!U58</f>
        <v>0.1</v>
      </c>
      <c r="W60" s="2">
        <f>Raw_schedule!V58</f>
        <v>0.19</v>
      </c>
      <c r="X60" s="2">
        <f>Raw_schedule!W58</f>
        <v>0.25</v>
      </c>
      <c r="Y60" s="2">
        <f>Raw_schedule!X58</f>
        <v>0.22</v>
      </c>
      <c r="Z60" s="2">
        <f>Raw_schedule!Y58</f>
        <v>0.22</v>
      </c>
      <c r="AA60" s="2">
        <f>Raw_schedule!Z58</f>
        <v>0.12</v>
      </c>
      <c r="AB60" s="2">
        <f>Raw_schedule!AA58</f>
        <v>0.09</v>
      </c>
    </row>
    <row r="61" spans="1:28" x14ac:dyDescent="0.25">
      <c r="A61" s="39" t="str">
        <f>Raw_schedule!B59</f>
        <v>DHW Sch</v>
      </c>
      <c r="B61" s="39" t="str">
        <f>Raw_schedule!A59</f>
        <v>School</v>
      </c>
      <c r="C61" s="2" t="str">
        <f>Raw_schedule!C59</f>
        <v>Weekdays (Through 12/11)</v>
      </c>
      <c r="D61" s="2"/>
      <c r="E61" s="2">
        <f>Raw_schedule!D59</f>
        <v>0.05</v>
      </c>
      <c r="F61" s="2">
        <f>Raw_schedule!E59</f>
        <v>0.05</v>
      </c>
      <c r="G61" s="2">
        <f>Raw_schedule!F59</f>
        <v>0.05</v>
      </c>
      <c r="H61" s="2">
        <f>Raw_schedule!G59</f>
        <v>0.05</v>
      </c>
      <c r="I61" s="2">
        <f>Raw_schedule!H59</f>
        <v>0.05</v>
      </c>
      <c r="J61" s="2">
        <f>Raw_schedule!I59</f>
        <v>0.05</v>
      </c>
      <c r="K61" s="2">
        <f>Raw_schedule!J59</f>
        <v>0.05</v>
      </c>
      <c r="L61" s="2">
        <f>Raw_schedule!K59</f>
        <v>0.1</v>
      </c>
      <c r="M61" s="2">
        <f>Raw_schedule!L59</f>
        <v>0.34</v>
      </c>
      <c r="N61" s="2">
        <f>Raw_schedule!M59</f>
        <v>0.6</v>
      </c>
      <c r="O61" s="2">
        <f>Raw_schedule!N59</f>
        <v>0.63</v>
      </c>
      <c r="P61" s="2">
        <f>Raw_schedule!O59</f>
        <v>0.72</v>
      </c>
      <c r="Q61" s="2">
        <f>Raw_schedule!P59</f>
        <v>0.79</v>
      </c>
      <c r="R61" s="2">
        <f>Raw_schedule!Q59</f>
        <v>0.83</v>
      </c>
      <c r="S61" s="2">
        <f>Raw_schedule!R59</f>
        <v>0.61</v>
      </c>
      <c r="T61" s="2">
        <f>Raw_schedule!S59</f>
        <v>0.65</v>
      </c>
      <c r="U61" s="2">
        <f>Raw_schedule!T59</f>
        <v>0.1</v>
      </c>
      <c r="V61" s="2">
        <f>Raw_schedule!U59</f>
        <v>0.1</v>
      </c>
      <c r="W61" s="2">
        <f>Raw_schedule!V59</f>
        <v>0.19</v>
      </c>
      <c r="X61" s="2">
        <f>Raw_schedule!W59</f>
        <v>0.25</v>
      </c>
      <c r="Y61" s="2">
        <f>Raw_schedule!X59</f>
        <v>0.22</v>
      </c>
      <c r="Z61" s="2">
        <f>Raw_schedule!Y59</f>
        <v>0.22</v>
      </c>
      <c r="AA61" s="2">
        <f>Raw_schedule!Z59</f>
        <v>0.12</v>
      </c>
      <c r="AB61" s="2">
        <f>Raw_schedule!AA59</f>
        <v>0.09</v>
      </c>
    </row>
    <row r="62" spans="1:28" x14ac:dyDescent="0.25">
      <c r="A62" s="39" t="str">
        <f>Raw_schedule!B60</f>
        <v>Elec Equip Sch</v>
      </c>
      <c r="B62" s="39" t="str">
        <f>Raw_schedule!A60</f>
        <v>School</v>
      </c>
      <c r="C62" s="2" t="str">
        <f>Raw_schedule!C60</f>
        <v>AllDays</v>
      </c>
      <c r="D62" s="2"/>
      <c r="E62" s="2">
        <f>Raw_schedule!D60</f>
        <v>1</v>
      </c>
      <c r="F62" s="2">
        <f>Raw_schedule!E60</f>
        <v>1</v>
      </c>
      <c r="G62" s="2">
        <f>Raw_schedule!F60</f>
        <v>1</v>
      </c>
      <c r="H62" s="2">
        <f>Raw_schedule!G60</f>
        <v>1</v>
      </c>
      <c r="I62" s="2">
        <f>Raw_schedule!H60</f>
        <v>1</v>
      </c>
      <c r="J62" s="2">
        <f>Raw_schedule!I60</f>
        <v>1</v>
      </c>
      <c r="K62" s="2">
        <f>Raw_schedule!J60</f>
        <v>1</v>
      </c>
      <c r="L62" s="2">
        <f>Raw_schedule!K60</f>
        <v>1</v>
      </c>
      <c r="M62" s="2">
        <f>Raw_schedule!L60</f>
        <v>1</v>
      </c>
      <c r="N62" s="2">
        <f>Raw_schedule!M60</f>
        <v>1</v>
      </c>
      <c r="O62" s="2">
        <f>Raw_schedule!N60</f>
        <v>1</v>
      </c>
      <c r="P62" s="2">
        <f>Raw_schedule!O60</f>
        <v>1</v>
      </c>
      <c r="Q62" s="2">
        <f>Raw_schedule!P60</f>
        <v>1</v>
      </c>
      <c r="R62" s="2">
        <f>Raw_schedule!Q60</f>
        <v>1</v>
      </c>
      <c r="S62" s="2">
        <f>Raw_schedule!R60</f>
        <v>1</v>
      </c>
      <c r="T62" s="2">
        <f>Raw_schedule!S60</f>
        <v>1</v>
      </c>
      <c r="U62" s="2">
        <f>Raw_schedule!T60</f>
        <v>1</v>
      </c>
      <c r="V62" s="2">
        <f>Raw_schedule!U60</f>
        <v>1</v>
      </c>
      <c r="W62" s="2">
        <f>Raw_schedule!V60</f>
        <v>1</v>
      </c>
      <c r="X62" s="2">
        <f>Raw_schedule!W60</f>
        <v>1</v>
      </c>
      <c r="Y62" s="2">
        <f>Raw_schedule!X60</f>
        <v>1</v>
      </c>
      <c r="Z62" s="2">
        <f>Raw_schedule!Y60</f>
        <v>1</v>
      </c>
      <c r="AA62" s="2">
        <f>Raw_schedule!Z60</f>
        <v>1</v>
      </c>
      <c r="AB62" s="2">
        <f>Raw_schedule!AA60</f>
        <v>1</v>
      </c>
    </row>
    <row r="63" spans="1:28" x14ac:dyDescent="0.25">
      <c r="A63" s="39" t="str">
        <f>Raw_schedule!B61</f>
        <v>Elec Equip Sch</v>
      </c>
      <c r="B63" s="39" t="str">
        <f>Raw_schedule!A61</f>
        <v>School</v>
      </c>
      <c r="C63" s="2" t="str">
        <f>Raw_schedule!C61</f>
        <v>AllOtherDays (Through 1/11)</v>
      </c>
      <c r="D63" s="2"/>
      <c r="E63" s="2">
        <f>Raw_schedule!D61</f>
        <v>0</v>
      </c>
      <c r="F63" s="2">
        <f>Raw_schedule!E61</f>
        <v>0</v>
      </c>
      <c r="G63" s="2">
        <f>Raw_schedule!F61</f>
        <v>0</v>
      </c>
      <c r="H63" s="2">
        <f>Raw_schedule!G61</f>
        <v>0</v>
      </c>
      <c r="I63" s="2">
        <f>Raw_schedule!H61</f>
        <v>0</v>
      </c>
      <c r="J63" s="2">
        <f>Raw_schedule!I61</f>
        <v>0</v>
      </c>
      <c r="K63" s="2">
        <f>Raw_schedule!J61</f>
        <v>0</v>
      </c>
      <c r="L63" s="2">
        <f>Raw_schedule!K61</f>
        <v>0</v>
      </c>
      <c r="M63" s="2">
        <f>Raw_schedule!L61</f>
        <v>0</v>
      </c>
      <c r="N63" s="2">
        <f>Raw_schedule!M61</f>
        <v>0</v>
      </c>
      <c r="O63" s="2">
        <f>Raw_schedule!N61</f>
        <v>0</v>
      </c>
      <c r="P63" s="2">
        <f>Raw_schedule!O61</f>
        <v>0</v>
      </c>
      <c r="Q63" s="2">
        <f>Raw_schedule!P61</f>
        <v>0</v>
      </c>
      <c r="R63" s="2">
        <f>Raw_schedule!Q61</f>
        <v>0</v>
      </c>
      <c r="S63" s="2">
        <f>Raw_schedule!R61</f>
        <v>0</v>
      </c>
      <c r="T63" s="2">
        <f>Raw_schedule!S61</f>
        <v>0</v>
      </c>
      <c r="U63" s="2">
        <f>Raw_schedule!T61</f>
        <v>0</v>
      </c>
      <c r="V63" s="2">
        <f>Raw_schedule!U61</f>
        <v>0</v>
      </c>
      <c r="W63" s="2">
        <f>Raw_schedule!V61</f>
        <v>0</v>
      </c>
      <c r="X63" s="2">
        <f>Raw_schedule!W61</f>
        <v>0</v>
      </c>
      <c r="Y63" s="2">
        <f>Raw_schedule!X61</f>
        <v>0</v>
      </c>
      <c r="Z63" s="2">
        <f>Raw_schedule!Y61</f>
        <v>0</v>
      </c>
      <c r="AA63" s="2">
        <f>Raw_schedule!Z61</f>
        <v>0</v>
      </c>
      <c r="AB63" s="2">
        <f>Raw_schedule!AA61</f>
        <v>0</v>
      </c>
    </row>
    <row r="64" spans="1:28" x14ac:dyDescent="0.25">
      <c r="A64" s="39" t="str">
        <f>Raw_schedule!B62</f>
        <v>Elec Equip Sch</v>
      </c>
      <c r="B64" s="39" t="str">
        <f>Raw_schedule!A62</f>
        <v>School</v>
      </c>
      <c r="C64" s="2" t="str">
        <f>Raw_schedule!C62</f>
        <v>AllOtherDays (Through 4/3)</v>
      </c>
      <c r="D64" s="2"/>
      <c r="E64" s="2">
        <f>Raw_schedule!D62</f>
        <v>0.05</v>
      </c>
      <c r="F64" s="2">
        <f>Raw_schedule!E62</f>
        <v>0.05</v>
      </c>
      <c r="G64" s="2">
        <f>Raw_schedule!F62</f>
        <v>0.05</v>
      </c>
      <c r="H64" s="2">
        <f>Raw_schedule!G62</f>
        <v>0.05</v>
      </c>
      <c r="I64" s="2">
        <f>Raw_schedule!H62</f>
        <v>0.05</v>
      </c>
      <c r="J64" s="2">
        <f>Raw_schedule!I62</f>
        <v>0.05</v>
      </c>
      <c r="K64" s="2">
        <f>Raw_schedule!J62</f>
        <v>0.05</v>
      </c>
      <c r="L64" s="2">
        <f>Raw_schedule!K62</f>
        <v>0.05</v>
      </c>
      <c r="M64" s="2">
        <f>Raw_schedule!L62</f>
        <v>0.05</v>
      </c>
      <c r="N64" s="2">
        <f>Raw_schedule!M62</f>
        <v>0.05</v>
      </c>
      <c r="O64" s="2">
        <f>Raw_schedule!N62</f>
        <v>0.05</v>
      </c>
      <c r="P64" s="2">
        <f>Raw_schedule!O62</f>
        <v>0.05</v>
      </c>
      <c r="Q64" s="2">
        <f>Raw_schedule!P62</f>
        <v>0.05</v>
      </c>
      <c r="R64" s="2">
        <f>Raw_schedule!Q62</f>
        <v>0.05</v>
      </c>
      <c r="S64" s="2">
        <f>Raw_schedule!R62</f>
        <v>0.05</v>
      </c>
      <c r="T64" s="2">
        <f>Raw_schedule!S62</f>
        <v>0.05</v>
      </c>
      <c r="U64" s="2">
        <f>Raw_schedule!T62</f>
        <v>0.05</v>
      </c>
      <c r="V64" s="2">
        <f>Raw_schedule!U62</f>
        <v>0.05</v>
      </c>
      <c r="W64" s="2">
        <f>Raw_schedule!V62</f>
        <v>0.05</v>
      </c>
      <c r="X64" s="2">
        <f>Raw_schedule!W62</f>
        <v>0.05</v>
      </c>
      <c r="Y64" s="2">
        <f>Raw_schedule!X62</f>
        <v>0.05</v>
      </c>
      <c r="Z64" s="2">
        <f>Raw_schedule!Y62</f>
        <v>0.05</v>
      </c>
      <c r="AA64" s="2">
        <f>Raw_schedule!Z62</f>
        <v>0.05</v>
      </c>
      <c r="AB64" s="2">
        <f>Raw_schedule!AA62</f>
        <v>0.05</v>
      </c>
    </row>
    <row r="65" spans="1:28" x14ac:dyDescent="0.25">
      <c r="A65" s="39" t="str">
        <f>Raw_schedule!B63</f>
        <v>Elec Equip Sch</v>
      </c>
      <c r="B65" s="39" t="str">
        <f>Raw_schedule!A63</f>
        <v>School</v>
      </c>
      <c r="C65" s="2" t="str">
        <f>Raw_schedule!C63</f>
        <v>AllOtherDays (Through 4/12)</v>
      </c>
      <c r="D65" s="2"/>
      <c r="E65" s="2">
        <f>Raw_schedule!D63</f>
        <v>0</v>
      </c>
      <c r="F65" s="2">
        <f>Raw_schedule!E63</f>
        <v>0</v>
      </c>
      <c r="G65" s="2">
        <f>Raw_schedule!F63</f>
        <v>0</v>
      </c>
      <c r="H65" s="2">
        <f>Raw_schedule!G63</f>
        <v>0</v>
      </c>
      <c r="I65" s="2">
        <f>Raw_schedule!H63</f>
        <v>0</v>
      </c>
      <c r="J65" s="2">
        <f>Raw_schedule!I63</f>
        <v>0</v>
      </c>
      <c r="K65" s="2">
        <f>Raw_schedule!J63</f>
        <v>0</v>
      </c>
      <c r="L65" s="2">
        <f>Raw_schedule!K63</f>
        <v>0</v>
      </c>
      <c r="M65" s="2">
        <f>Raw_schedule!L63</f>
        <v>0</v>
      </c>
      <c r="N65" s="2">
        <f>Raw_schedule!M63</f>
        <v>0</v>
      </c>
      <c r="O65" s="2">
        <f>Raw_schedule!N63</f>
        <v>0</v>
      </c>
      <c r="P65" s="2">
        <f>Raw_schedule!O63</f>
        <v>0</v>
      </c>
      <c r="Q65" s="2">
        <f>Raw_schedule!P63</f>
        <v>0</v>
      </c>
      <c r="R65" s="2">
        <f>Raw_schedule!Q63</f>
        <v>0</v>
      </c>
      <c r="S65" s="2">
        <f>Raw_schedule!R63</f>
        <v>0</v>
      </c>
      <c r="T65" s="2">
        <f>Raw_schedule!S63</f>
        <v>0</v>
      </c>
      <c r="U65" s="2">
        <f>Raw_schedule!T63</f>
        <v>0</v>
      </c>
      <c r="V65" s="2">
        <f>Raw_schedule!U63</f>
        <v>0</v>
      </c>
      <c r="W65" s="2">
        <f>Raw_schedule!V63</f>
        <v>0</v>
      </c>
      <c r="X65" s="2">
        <f>Raw_schedule!W63</f>
        <v>0</v>
      </c>
      <c r="Y65" s="2">
        <f>Raw_schedule!X63</f>
        <v>0</v>
      </c>
      <c r="Z65" s="2">
        <f>Raw_schedule!Y63</f>
        <v>0</v>
      </c>
      <c r="AA65" s="2">
        <f>Raw_schedule!Z63</f>
        <v>0</v>
      </c>
      <c r="AB65" s="2">
        <f>Raw_schedule!AA63</f>
        <v>0</v>
      </c>
    </row>
    <row r="66" spans="1:28" x14ac:dyDescent="0.25">
      <c r="A66" s="39" t="str">
        <f>Raw_schedule!B64</f>
        <v>Elec Equip Sch</v>
      </c>
      <c r="B66" s="39" t="str">
        <f>Raw_schedule!A64</f>
        <v>School</v>
      </c>
      <c r="C66" s="2" t="str">
        <f>Raw_schedule!C64</f>
        <v>AllOtherDays (Through 5/22)</v>
      </c>
      <c r="D66" s="2"/>
      <c r="E66" s="2">
        <f>Raw_schedule!D64</f>
        <v>0.05</v>
      </c>
      <c r="F66" s="2">
        <f>Raw_schedule!E64</f>
        <v>0.05</v>
      </c>
      <c r="G66" s="2">
        <f>Raw_schedule!F64</f>
        <v>0.05</v>
      </c>
      <c r="H66" s="2">
        <f>Raw_schedule!G64</f>
        <v>0.05</v>
      </c>
      <c r="I66" s="2">
        <f>Raw_schedule!H64</f>
        <v>0.05</v>
      </c>
      <c r="J66" s="2">
        <f>Raw_schedule!I64</f>
        <v>0.05</v>
      </c>
      <c r="K66" s="2">
        <f>Raw_schedule!J64</f>
        <v>0.05</v>
      </c>
      <c r="L66" s="2">
        <f>Raw_schedule!K64</f>
        <v>0.05</v>
      </c>
      <c r="M66" s="2">
        <f>Raw_schedule!L64</f>
        <v>0.05</v>
      </c>
      <c r="N66" s="2">
        <f>Raw_schedule!M64</f>
        <v>0.05</v>
      </c>
      <c r="O66" s="2">
        <f>Raw_schedule!N64</f>
        <v>0.05</v>
      </c>
      <c r="P66" s="2">
        <f>Raw_schedule!O64</f>
        <v>0.05</v>
      </c>
      <c r="Q66" s="2">
        <f>Raw_schedule!P64</f>
        <v>0.05</v>
      </c>
      <c r="R66" s="2">
        <f>Raw_schedule!Q64</f>
        <v>0.05</v>
      </c>
      <c r="S66" s="2">
        <f>Raw_schedule!R64</f>
        <v>0.05</v>
      </c>
      <c r="T66" s="2">
        <f>Raw_schedule!S64</f>
        <v>0.05</v>
      </c>
      <c r="U66" s="2">
        <f>Raw_schedule!T64</f>
        <v>0.05</v>
      </c>
      <c r="V66" s="2">
        <f>Raw_schedule!U64</f>
        <v>0.05</v>
      </c>
      <c r="W66" s="2">
        <f>Raw_schedule!V64</f>
        <v>0.05</v>
      </c>
      <c r="X66" s="2">
        <f>Raw_schedule!W64</f>
        <v>0.05</v>
      </c>
      <c r="Y66" s="2">
        <f>Raw_schedule!X64</f>
        <v>0.05</v>
      </c>
      <c r="Z66" s="2">
        <f>Raw_schedule!Y64</f>
        <v>0.05</v>
      </c>
      <c r="AA66" s="2">
        <f>Raw_schedule!Z64</f>
        <v>0.05</v>
      </c>
      <c r="AB66" s="2">
        <f>Raw_schedule!AA64</f>
        <v>0.05</v>
      </c>
    </row>
    <row r="67" spans="1:28" x14ac:dyDescent="0.25">
      <c r="A67" s="39" t="str">
        <f>Raw_schedule!B65</f>
        <v>Elec Equip Sch</v>
      </c>
      <c r="B67" s="39" t="str">
        <f>Raw_schedule!A65</f>
        <v>School</v>
      </c>
      <c r="C67" s="2" t="str">
        <f>Raw_schedule!C65</f>
        <v>AllOtherDays (Through 5/31)</v>
      </c>
      <c r="D67" s="2"/>
      <c r="E67" s="2">
        <f>Raw_schedule!D65</f>
        <v>0</v>
      </c>
      <c r="F67" s="2">
        <f>Raw_schedule!E65</f>
        <v>0</v>
      </c>
      <c r="G67" s="2">
        <f>Raw_schedule!F65</f>
        <v>0</v>
      </c>
      <c r="H67" s="2">
        <f>Raw_schedule!G65</f>
        <v>0</v>
      </c>
      <c r="I67" s="2">
        <f>Raw_schedule!H65</f>
        <v>0</v>
      </c>
      <c r="J67" s="2">
        <f>Raw_schedule!I65</f>
        <v>0</v>
      </c>
      <c r="K67" s="2">
        <f>Raw_schedule!J65</f>
        <v>0</v>
      </c>
      <c r="L67" s="2">
        <f>Raw_schedule!K65</f>
        <v>0</v>
      </c>
      <c r="M67" s="2">
        <f>Raw_schedule!L65</f>
        <v>0</v>
      </c>
      <c r="N67" s="2">
        <f>Raw_schedule!M65</f>
        <v>0</v>
      </c>
      <c r="O67" s="2">
        <f>Raw_schedule!N65</f>
        <v>0</v>
      </c>
      <c r="P67" s="2">
        <f>Raw_schedule!O65</f>
        <v>0</v>
      </c>
      <c r="Q67" s="2">
        <f>Raw_schedule!P65</f>
        <v>0</v>
      </c>
      <c r="R67" s="2">
        <f>Raw_schedule!Q65</f>
        <v>0</v>
      </c>
      <c r="S67" s="2">
        <f>Raw_schedule!R65</f>
        <v>0</v>
      </c>
      <c r="T67" s="2">
        <f>Raw_schedule!S65</f>
        <v>0</v>
      </c>
      <c r="U67" s="2">
        <f>Raw_schedule!T65</f>
        <v>0</v>
      </c>
      <c r="V67" s="2">
        <f>Raw_schedule!U65</f>
        <v>0</v>
      </c>
      <c r="W67" s="2">
        <f>Raw_schedule!V65</f>
        <v>0</v>
      </c>
      <c r="X67" s="2">
        <f>Raw_schedule!W65</f>
        <v>0</v>
      </c>
      <c r="Y67" s="2">
        <f>Raw_schedule!X65</f>
        <v>0</v>
      </c>
      <c r="Z67" s="2">
        <f>Raw_schedule!Y65</f>
        <v>0</v>
      </c>
      <c r="AA67" s="2">
        <f>Raw_schedule!Z65</f>
        <v>0</v>
      </c>
      <c r="AB67" s="2">
        <f>Raw_schedule!AA65</f>
        <v>0</v>
      </c>
    </row>
    <row r="68" spans="1:28" x14ac:dyDescent="0.25">
      <c r="A68" s="39" t="str">
        <f>Raw_schedule!B66</f>
        <v>Elec Equip Sch</v>
      </c>
      <c r="B68" s="39" t="str">
        <f>Raw_schedule!A66</f>
        <v>School</v>
      </c>
      <c r="C68" s="2" t="str">
        <f>Raw_schedule!C66</f>
        <v>AllOtherDays (Through 8/7)</v>
      </c>
      <c r="D68" s="2"/>
      <c r="E68" s="2">
        <f>Raw_schedule!D66</f>
        <v>0.05</v>
      </c>
      <c r="F68" s="2">
        <f>Raw_schedule!E66</f>
        <v>0.05</v>
      </c>
      <c r="G68" s="2">
        <f>Raw_schedule!F66</f>
        <v>0.05</v>
      </c>
      <c r="H68" s="2">
        <f>Raw_schedule!G66</f>
        <v>0.05</v>
      </c>
      <c r="I68" s="2">
        <f>Raw_schedule!H66</f>
        <v>0.05</v>
      </c>
      <c r="J68" s="2">
        <f>Raw_schedule!I66</f>
        <v>0.05</v>
      </c>
      <c r="K68" s="2">
        <f>Raw_schedule!J66</f>
        <v>0.05</v>
      </c>
      <c r="L68" s="2">
        <f>Raw_schedule!K66</f>
        <v>0.05</v>
      </c>
      <c r="M68" s="2">
        <f>Raw_schedule!L66</f>
        <v>0.05</v>
      </c>
      <c r="N68" s="2">
        <f>Raw_schedule!M66</f>
        <v>0.05</v>
      </c>
      <c r="O68" s="2">
        <f>Raw_schedule!N66</f>
        <v>0.05</v>
      </c>
      <c r="P68" s="2">
        <f>Raw_schedule!O66</f>
        <v>0.05</v>
      </c>
      <c r="Q68" s="2">
        <f>Raw_schedule!P66</f>
        <v>0.05</v>
      </c>
      <c r="R68" s="2">
        <f>Raw_schedule!Q66</f>
        <v>0.05</v>
      </c>
      <c r="S68" s="2">
        <f>Raw_schedule!R66</f>
        <v>0.05</v>
      </c>
      <c r="T68" s="2">
        <f>Raw_schedule!S66</f>
        <v>0.05</v>
      </c>
      <c r="U68" s="2">
        <f>Raw_schedule!T66</f>
        <v>0.05</v>
      </c>
      <c r="V68" s="2">
        <f>Raw_schedule!U66</f>
        <v>0.05</v>
      </c>
      <c r="W68" s="2">
        <f>Raw_schedule!V66</f>
        <v>0.05</v>
      </c>
      <c r="X68" s="2">
        <f>Raw_schedule!W66</f>
        <v>0.05</v>
      </c>
      <c r="Y68" s="2">
        <f>Raw_schedule!X66</f>
        <v>0.05</v>
      </c>
      <c r="Z68" s="2">
        <f>Raw_schedule!Y66</f>
        <v>0.05</v>
      </c>
      <c r="AA68" s="2">
        <f>Raw_schedule!Z66</f>
        <v>0.05</v>
      </c>
      <c r="AB68" s="2">
        <f>Raw_schedule!AA66</f>
        <v>0.05</v>
      </c>
    </row>
    <row r="69" spans="1:28" x14ac:dyDescent="0.25">
      <c r="A69" s="39" t="str">
        <f>Raw_schedule!B67</f>
        <v>Elec Equip Sch</v>
      </c>
      <c r="B69" s="39" t="str">
        <f>Raw_schedule!A67</f>
        <v>School</v>
      </c>
      <c r="C69" s="2" t="str">
        <f>Raw_schedule!C67</f>
        <v>AllOtherDays (Through 8/16)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0</v>
      </c>
      <c r="K69" s="2">
        <f>Raw_schedule!J67</f>
        <v>0</v>
      </c>
      <c r="L69" s="2">
        <f>Raw_schedule!K67</f>
        <v>0</v>
      </c>
      <c r="M69" s="2">
        <f>Raw_schedule!L67</f>
        <v>0</v>
      </c>
      <c r="N69" s="2">
        <f>Raw_schedule!M67</f>
        <v>0</v>
      </c>
      <c r="O69" s="2">
        <f>Raw_schedule!N67</f>
        <v>0</v>
      </c>
      <c r="P69" s="2">
        <f>Raw_schedule!O67</f>
        <v>0</v>
      </c>
      <c r="Q69" s="2">
        <f>Raw_schedule!P67</f>
        <v>0</v>
      </c>
      <c r="R69" s="2">
        <f>Raw_schedule!Q67</f>
        <v>0</v>
      </c>
      <c r="S69" s="2">
        <f>Raw_schedule!R67</f>
        <v>0</v>
      </c>
      <c r="T69" s="2">
        <f>Raw_schedule!S67</f>
        <v>0</v>
      </c>
      <c r="U69" s="2">
        <f>Raw_schedule!T67</f>
        <v>0</v>
      </c>
      <c r="V69" s="2">
        <f>Raw_schedule!U67</f>
        <v>0</v>
      </c>
      <c r="W69" s="2">
        <f>Raw_schedule!V67</f>
        <v>0</v>
      </c>
      <c r="X69" s="2">
        <f>Raw_schedule!W67</f>
        <v>0</v>
      </c>
      <c r="Y69" s="2">
        <f>Raw_schedule!X67</f>
        <v>0</v>
      </c>
      <c r="Z69" s="2">
        <f>Raw_schedule!Y67</f>
        <v>0</v>
      </c>
      <c r="AA69" s="2">
        <f>Raw_schedule!Z67</f>
        <v>0</v>
      </c>
      <c r="AB69" s="2">
        <f>Raw_schedule!AA67</f>
        <v>0</v>
      </c>
    </row>
    <row r="70" spans="1:28" x14ac:dyDescent="0.25">
      <c r="A70" s="39" t="str">
        <f>Raw_schedule!B68</f>
        <v>Elec Equip Sch</v>
      </c>
      <c r="B70" s="39" t="str">
        <f>Raw_schedule!A68</f>
        <v>School</v>
      </c>
      <c r="C70" s="2" t="str">
        <f>Raw_schedule!C68</f>
        <v>AllOtherDays (Through 12/11)</v>
      </c>
      <c r="D70" s="2"/>
      <c r="E70" s="2">
        <f>Raw_schedule!D68</f>
        <v>0.05</v>
      </c>
      <c r="F70" s="2">
        <f>Raw_schedule!E68</f>
        <v>0.05</v>
      </c>
      <c r="G70" s="2">
        <f>Raw_schedule!F68</f>
        <v>0.05</v>
      </c>
      <c r="H70" s="2">
        <f>Raw_schedule!G68</f>
        <v>0.05</v>
      </c>
      <c r="I70" s="2">
        <f>Raw_schedule!H68</f>
        <v>0.05</v>
      </c>
      <c r="J70" s="2">
        <f>Raw_schedule!I68</f>
        <v>0.05</v>
      </c>
      <c r="K70" s="2">
        <f>Raw_schedule!J68</f>
        <v>0.05</v>
      </c>
      <c r="L70" s="2">
        <f>Raw_schedule!K68</f>
        <v>0.05</v>
      </c>
      <c r="M70" s="2">
        <f>Raw_schedule!L68</f>
        <v>0.05</v>
      </c>
      <c r="N70" s="2">
        <f>Raw_schedule!M68</f>
        <v>0.05</v>
      </c>
      <c r="O70" s="2">
        <f>Raw_schedule!N68</f>
        <v>0.05</v>
      </c>
      <c r="P70" s="2">
        <f>Raw_schedule!O68</f>
        <v>0.05</v>
      </c>
      <c r="Q70" s="2">
        <f>Raw_schedule!P68</f>
        <v>0.05</v>
      </c>
      <c r="R70" s="2">
        <f>Raw_schedule!Q68</f>
        <v>0.05</v>
      </c>
      <c r="S70" s="2">
        <f>Raw_schedule!R68</f>
        <v>0.05</v>
      </c>
      <c r="T70" s="2">
        <f>Raw_schedule!S68</f>
        <v>0.05</v>
      </c>
      <c r="U70" s="2">
        <f>Raw_schedule!T68</f>
        <v>0.05</v>
      </c>
      <c r="V70" s="2">
        <f>Raw_schedule!U68</f>
        <v>0.05</v>
      </c>
      <c r="W70" s="2">
        <f>Raw_schedule!V68</f>
        <v>0.05</v>
      </c>
      <c r="X70" s="2">
        <f>Raw_schedule!W68</f>
        <v>0.05</v>
      </c>
      <c r="Y70" s="2">
        <f>Raw_schedule!X68</f>
        <v>0.05</v>
      </c>
      <c r="Z70" s="2">
        <f>Raw_schedule!Y68</f>
        <v>0.05</v>
      </c>
      <c r="AA70" s="2">
        <f>Raw_schedule!Z68</f>
        <v>0.05</v>
      </c>
      <c r="AB70" s="2">
        <f>Raw_schedule!AA68</f>
        <v>0.05</v>
      </c>
    </row>
    <row r="71" spans="1:28" x14ac:dyDescent="0.25">
      <c r="A71" s="39" t="str">
        <f>Raw_schedule!B69</f>
        <v>Elec Equip Sch</v>
      </c>
      <c r="B71" s="39" t="str">
        <f>Raw_schedule!A69</f>
        <v>School</v>
      </c>
      <c r="C71" s="2" t="str">
        <f>Raw_schedule!C69</f>
        <v>AllOtherDays (Through 12/31)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0</v>
      </c>
      <c r="L71" s="2">
        <f>Raw_schedule!K69</f>
        <v>0</v>
      </c>
      <c r="M71" s="2">
        <f>Raw_schedule!L69</f>
        <v>0</v>
      </c>
      <c r="N71" s="2">
        <f>Raw_schedule!M69</f>
        <v>0</v>
      </c>
      <c r="O71" s="2">
        <f>Raw_schedule!N69</f>
        <v>0</v>
      </c>
      <c r="P71" s="2">
        <f>Raw_schedule!O69</f>
        <v>0</v>
      </c>
      <c r="Q71" s="2">
        <f>Raw_schedule!P69</f>
        <v>0</v>
      </c>
      <c r="R71" s="2">
        <f>Raw_schedule!Q69</f>
        <v>0</v>
      </c>
      <c r="S71" s="2">
        <f>Raw_schedule!R69</f>
        <v>0</v>
      </c>
      <c r="T71" s="2">
        <f>Raw_schedule!S69</f>
        <v>0</v>
      </c>
      <c r="U71" s="2">
        <f>Raw_schedule!T69</f>
        <v>0</v>
      </c>
      <c r="V71" s="2">
        <f>Raw_schedule!U69</f>
        <v>0</v>
      </c>
      <c r="W71" s="2">
        <f>Raw_schedule!V69</f>
        <v>0</v>
      </c>
      <c r="X71" s="2">
        <f>Raw_schedule!W69</f>
        <v>0</v>
      </c>
      <c r="Y71" s="2">
        <f>Raw_schedule!X69</f>
        <v>0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39" t="str">
        <f>Raw_schedule!B70</f>
        <v>Elec Equip Sch</v>
      </c>
      <c r="B72" s="39" t="str">
        <f>Raw_schedule!A70</f>
        <v>School</v>
      </c>
      <c r="C72" s="2" t="str">
        <f>Raw_schedule!C70</f>
        <v>Saturdays (Through 4/3)</v>
      </c>
      <c r="D72" s="2"/>
      <c r="E72" s="2">
        <f>Raw_schedule!D70</f>
        <v>0.05</v>
      </c>
      <c r="F72" s="2">
        <f>Raw_schedule!E70</f>
        <v>0.05</v>
      </c>
      <c r="G72" s="2">
        <f>Raw_schedule!F70</f>
        <v>0.05</v>
      </c>
      <c r="H72" s="2">
        <f>Raw_schedule!G70</f>
        <v>0.05</v>
      </c>
      <c r="I72" s="2">
        <f>Raw_schedule!H70</f>
        <v>0.05</v>
      </c>
      <c r="J72" s="2">
        <f>Raw_schedule!I70</f>
        <v>0.05</v>
      </c>
      <c r="K72" s="2">
        <f>Raw_schedule!J70</f>
        <v>0.05</v>
      </c>
      <c r="L72" s="2">
        <f>Raw_schedule!K70</f>
        <v>0.05</v>
      </c>
      <c r="M72" s="2">
        <f>Raw_schedule!L70</f>
        <v>0.15</v>
      </c>
      <c r="N72" s="2">
        <f>Raw_schedule!M70</f>
        <v>0.15</v>
      </c>
      <c r="O72" s="2">
        <f>Raw_schedule!N70</f>
        <v>0.15</v>
      </c>
      <c r="P72" s="2">
        <f>Raw_schedule!O70</f>
        <v>0.15</v>
      </c>
      <c r="Q72" s="2">
        <f>Raw_schedule!P70</f>
        <v>0.15</v>
      </c>
      <c r="R72" s="2">
        <f>Raw_schedule!Q70</f>
        <v>0.05</v>
      </c>
      <c r="S72" s="2">
        <f>Raw_schedule!R70</f>
        <v>0.05</v>
      </c>
      <c r="T72" s="2">
        <f>Raw_schedule!S70</f>
        <v>0.05</v>
      </c>
      <c r="U72" s="2">
        <f>Raw_schedule!T70</f>
        <v>0.05</v>
      </c>
      <c r="V72" s="2">
        <f>Raw_schedule!U70</f>
        <v>0.05</v>
      </c>
      <c r="W72" s="2">
        <f>Raw_schedule!V70</f>
        <v>0.05</v>
      </c>
      <c r="X72" s="2">
        <f>Raw_schedule!W70</f>
        <v>0.05</v>
      </c>
      <c r="Y72" s="2">
        <f>Raw_schedule!X70</f>
        <v>0.05</v>
      </c>
      <c r="Z72" s="2">
        <f>Raw_schedule!Y70</f>
        <v>0.05</v>
      </c>
      <c r="AA72" s="2">
        <f>Raw_schedule!Z70</f>
        <v>0.05</v>
      </c>
      <c r="AB72" s="2">
        <f>Raw_schedule!AA70</f>
        <v>0.05</v>
      </c>
    </row>
    <row r="73" spans="1:28" x14ac:dyDescent="0.25">
      <c r="A73" s="39" t="str">
        <f>Raw_schedule!B71</f>
        <v>Elec Equip Sch</v>
      </c>
      <c r="B73" s="39" t="str">
        <f>Raw_schedule!A71</f>
        <v>School</v>
      </c>
      <c r="C73" s="2" t="str">
        <f>Raw_schedule!C71</f>
        <v>Saturdays (Through 5/22)</v>
      </c>
      <c r="D73" s="2"/>
      <c r="E73" s="2">
        <f>Raw_schedule!D71</f>
        <v>0.05</v>
      </c>
      <c r="F73" s="2">
        <f>Raw_schedule!E71</f>
        <v>0.05</v>
      </c>
      <c r="G73" s="2">
        <f>Raw_schedule!F71</f>
        <v>0.05</v>
      </c>
      <c r="H73" s="2">
        <f>Raw_schedule!G71</f>
        <v>0.05</v>
      </c>
      <c r="I73" s="2">
        <f>Raw_schedule!H71</f>
        <v>0.05</v>
      </c>
      <c r="J73" s="2">
        <f>Raw_schedule!I71</f>
        <v>0.05</v>
      </c>
      <c r="K73" s="2">
        <f>Raw_schedule!J71</f>
        <v>0.05</v>
      </c>
      <c r="L73" s="2">
        <f>Raw_schedule!K71</f>
        <v>0.05</v>
      </c>
      <c r="M73" s="2">
        <f>Raw_schedule!L71</f>
        <v>0.15</v>
      </c>
      <c r="N73" s="2">
        <f>Raw_schedule!M71</f>
        <v>0.15</v>
      </c>
      <c r="O73" s="2">
        <f>Raw_schedule!N71</f>
        <v>0.15</v>
      </c>
      <c r="P73" s="2">
        <f>Raw_schedule!O71</f>
        <v>0.15</v>
      </c>
      <c r="Q73" s="2">
        <f>Raw_schedule!P71</f>
        <v>0.15</v>
      </c>
      <c r="R73" s="2">
        <f>Raw_schedule!Q71</f>
        <v>0.05</v>
      </c>
      <c r="S73" s="2">
        <f>Raw_schedule!R71</f>
        <v>0.05</v>
      </c>
      <c r="T73" s="2">
        <f>Raw_schedule!S71</f>
        <v>0.05</v>
      </c>
      <c r="U73" s="2">
        <f>Raw_schedule!T71</f>
        <v>0.05</v>
      </c>
      <c r="V73" s="2">
        <f>Raw_schedule!U71</f>
        <v>0.05</v>
      </c>
      <c r="W73" s="2">
        <f>Raw_schedule!V71</f>
        <v>0.05</v>
      </c>
      <c r="X73" s="2">
        <f>Raw_schedule!W71</f>
        <v>0.05</v>
      </c>
      <c r="Y73" s="2">
        <f>Raw_schedule!X71</f>
        <v>0.05</v>
      </c>
      <c r="Z73" s="2">
        <f>Raw_schedule!Y71</f>
        <v>0.05</v>
      </c>
      <c r="AA73" s="2">
        <f>Raw_schedule!Z71</f>
        <v>0.05</v>
      </c>
      <c r="AB73" s="2">
        <f>Raw_schedule!AA71</f>
        <v>0.05</v>
      </c>
    </row>
    <row r="74" spans="1:28" x14ac:dyDescent="0.25">
      <c r="A74" s="39" t="str">
        <f>Raw_schedule!B72</f>
        <v>Elec Equip Sch</v>
      </c>
      <c r="B74" s="39" t="str">
        <f>Raw_schedule!A72</f>
        <v>School</v>
      </c>
      <c r="C74" s="2" t="str">
        <f>Raw_schedule!C72</f>
        <v>Saturdays (Through 8/7)</v>
      </c>
      <c r="D74" s="2"/>
      <c r="E74" s="2">
        <f>Raw_schedule!D72</f>
        <v>0.05</v>
      </c>
      <c r="F74" s="2">
        <f>Raw_schedule!E72</f>
        <v>0.05</v>
      </c>
      <c r="G74" s="2">
        <f>Raw_schedule!F72</f>
        <v>0.05</v>
      </c>
      <c r="H74" s="2">
        <f>Raw_schedule!G72</f>
        <v>0.05</v>
      </c>
      <c r="I74" s="2">
        <f>Raw_schedule!H72</f>
        <v>0.05</v>
      </c>
      <c r="J74" s="2">
        <f>Raw_schedule!I72</f>
        <v>0.05</v>
      </c>
      <c r="K74" s="2">
        <f>Raw_schedule!J72</f>
        <v>0.05</v>
      </c>
      <c r="L74" s="2">
        <f>Raw_schedule!K72</f>
        <v>0.05</v>
      </c>
      <c r="M74" s="2">
        <f>Raw_schedule!L72</f>
        <v>0.15</v>
      </c>
      <c r="N74" s="2">
        <f>Raw_schedule!M72</f>
        <v>0.15</v>
      </c>
      <c r="O74" s="2">
        <f>Raw_schedule!N72</f>
        <v>0.15</v>
      </c>
      <c r="P74" s="2">
        <f>Raw_schedule!O72</f>
        <v>0.15</v>
      </c>
      <c r="Q74" s="2">
        <f>Raw_schedule!P72</f>
        <v>0.15</v>
      </c>
      <c r="R74" s="2">
        <f>Raw_schedule!Q72</f>
        <v>0.05</v>
      </c>
      <c r="S74" s="2">
        <f>Raw_schedule!R72</f>
        <v>0.05</v>
      </c>
      <c r="T74" s="2">
        <f>Raw_schedule!S72</f>
        <v>0.05</v>
      </c>
      <c r="U74" s="2">
        <f>Raw_schedule!T72</f>
        <v>0.05</v>
      </c>
      <c r="V74" s="2">
        <f>Raw_schedule!U72</f>
        <v>0.05</v>
      </c>
      <c r="W74" s="2">
        <f>Raw_schedule!V72</f>
        <v>0.05</v>
      </c>
      <c r="X74" s="2">
        <f>Raw_schedule!W72</f>
        <v>0.05</v>
      </c>
      <c r="Y74" s="2">
        <f>Raw_schedule!X72</f>
        <v>0.05</v>
      </c>
      <c r="Z74" s="2">
        <f>Raw_schedule!Y72</f>
        <v>0.05</v>
      </c>
      <c r="AA74" s="2">
        <f>Raw_schedule!Z72</f>
        <v>0.05</v>
      </c>
      <c r="AB74" s="2">
        <f>Raw_schedule!AA72</f>
        <v>0.05</v>
      </c>
    </row>
    <row r="75" spans="1:28" x14ac:dyDescent="0.25">
      <c r="A75" s="39" t="str">
        <f>Raw_schedule!B73</f>
        <v>Elec Equip Sch</v>
      </c>
      <c r="B75" s="39" t="str">
        <f>Raw_schedule!A73</f>
        <v>School</v>
      </c>
      <c r="C75" s="2" t="str">
        <f>Raw_schedule!C73</f>
        <v>Saturdays (Through 12/11)</v>
      </c>
      <c r="D75" s="2"/>
      <c r="E75" s="2">
        <f>Raw_schedule!D73</f>
        <v>0.05</v>
      </c>
      <c r="F75" s="2">
        <f>Raw_schedule!E73</f>
        <v>0.05</v>
      </c>
      <c r="G75" s="2">
        <f>Raw_schedule!F73</f>
        <v>0.05</v>
      </c>
      <c r="H75" s="2">
        <f>Raw_schedule!G73</f>
        <v>0.05</v>
      </c>
      <c r="I75" s="2">
        <f>Raw_schedule!H73</f>
        <v>0.05</v>
      </c>
      <c r="J75" s="2">
        <f>Raw_schedule!I73</f>
        <v>0.05</v>
      </c>
      <c r="K75" s="2">
        <f>Raw_schedule!J73</f>
        <v>0.05</v>
      </c>
      <c r="L75" s="2">
        <f>Raw_schedule!K73</f>
        <v>0.05</v>
      </c>
      <c r="M75" s="2">
        <f>Raw_schedule!L73</f>
        <v>0.15</v>
      </c>
      <c r="N75" s="2">
        <f>Raw_schedule!M73</f>
        <v>0.15</v>
      </c>
      <c r="O75" s="2">
        <f>Raw_schedule!N73</f>
        <v>0.15</v>
      </c>
      <c r="P75" s="2">
        <f>Raw_schedule!O73</f>
        <v>0.15</v>
      </c>
      <c r="Q75" s="2">
        <f>Raw_schedule!P73</f>
        <v>0.15</v>
      </c>
      <c r="R75" s="2">
        <f>Raw_schedule!Q73</f>
        <v>0.05</v>
      </c>
      <c r="S75" s="2">
        <f>Raw_schedule!R73</f>
        <v>0.05</v>
      </c>
      <c r="T75" s="2">
        <f>Raw_schedule!S73</f>
        <v>0.05</v>
      </c>
      <c r="U75" s="2">
        <f>Raw_schedule!T73</f>
        <v>0.05</v>
      </c>
      <c r="V75" s="2">
        <f>Raw_schedule!U73</f>
        <v>0.05</v>
      </c>
      <c r="W75" s="2">
        <f>Raw_schedule!V73</f>
        <v>0.05</v>
      </c>
      <c r="X75" s="2">
        <f>Raw_schedule!W73</f>
        <v>0.05</v>
      </c>
      <c r="Y75" s="2">
        <f>Raw_schedule!X73</f>
        <v>0.05</v>
      </c>
      <c r="Z75" s="2">
        <f>Raw_schedule!Y73</f>
        <v>0.05</v>
      </c>
      <c r="AA75" s="2">
        <f>Raw_schedule!Z73</f>
        <v>0.05</v>
      </c>
      <c r="AB75" s="2">
        <f>Raw_schedule!AA73</f>
        <v>0.05</v>
      </c>
    </row>
    <row r="76" spans="1:28" x14ac:dyDescent="0.25">
      <c r="A76" s="39" t="str">
        <f>Raw_schedule!B74</f>
        <v>Elec Equip Sch</v>
      </c>
      <c r="B76" s="39" t="str">
        <f>Raw_schedule!A74</f>
        <v>School</v>
      </c>
      <c r="C76" s="2" t="str">
        <f>Raw_schedule!C74</f>
        <v>Weekdays (Through 4/3)</v>
      </c>
      <c r="D76" s="2"/>
      <c r="E76" s="2">
        <f>Raw_schedule!D74</f>
        <v>0.05</v>
      </c>
      <c r="F76" s="2">
        <f>Raw_schedule!E74</f>
        <v>0.05</v>
      </c>
      <c r="G76" s="2">
        <f>Raw_schedule!F74</f>
        <v>0.05</v>
      </c>
      <c r="H76" s="2">
        <f>Raw_schedule!G74</f>
        <v>0.05</v>
      </c>
      <c r="I76" s="2">
        <f>Raw_schedule!H74</f>
        <v>0.05</v>
      </c>
      <c r="J76" s="2">
        <f>Raw_schedule!I74</f>
        <v>0.05</v>
      </c>
      <c r="K76" s="2">
        <f>Raw_schedule!J74</f>
        <v>0.05</v>
      </c>
      <c r="L76" s="2">
        <f>Raw_schedule!K74</f>
        <v>0.3</v>
      </c>
      <c r="M76" s="2">
        <f>Raw_schedule!L74</f>
        <v>0.85</v>
      </c>
      <c r="N76" s="2">
        <f>Raw_schedule!M74</f>
        <v>0.95</v>
      </c>
      <c r="O76" s="2">
        <f>Raw_schedule!N74</f>
        <v>0.95</v>
      </c>
      <c r="P76" s="2">
        <f>Raw_schedule!O74</f>
        <v>0.95</v>
      </c>
      <c r="Q76" s="2">
        <f>Raw_schedule!P74</f>
        <v>0.8</v>
      </c>
      <c r="R76" s="2">
        <f>Raw_schedule!Q74</f>
        <v>0.8</v>
      </c>
      <c r="S76" s="2">
        <f>Raw_schedule!R74</f>
        <v>0.8</v>
      </c>
      <c r="T76" s="2">
        <f>Raw_schedule!S74</f>
        <v>0.7</v>
      </c>
      <c r="U76" s="2">
        <f>Raw_schedule!T74</f>
        <v>0.5</v>
      </c>
      <c r="V76" s="2">
        <f>Raw_schedule!U74</f>
        <v>0.5</v>
      </c>
      <c r="W76" s="2">
        <f>Raw_schedule!V74</f>
        <v>0.35</v>
      </c>
      <c r="X76" s="2">
        <f>Raw_schedule!W74</f>
        <v>0.35</v>
      </c>
      <c r="Y76" s="2">
        <f>Raw_schedule!X74</f>
        <v>0.35</v>
      </c>
      <c r="Z76" s="2">
        <f>Raw_schedule!Y74</f>
        <v>0.3</v>
      </c>
      <c r="AA76" s="2">
        <f>Raw_schedule!Z74</f>
        <v>0.05</v>
      </c>
      <c r="AB76" s="2">
        <f>Raw_schedule!AA74</f>
        <v>0.05</v>
      </c>
    </row>
    <row r="77" spans="1:28" x14ac:dyDescent="0.25">
      <c r="A77" s="39" t="str">
        <f>Raw_schedule!B75</f>
        <v>Elec Equip Sch</v>
      </c>
      <c r="B77" s="39" t="str">
        <f>Raw_schedule!A75</f>
        <v>School</v>
      </c>
      <c r="C77" s="2" t="str">
        <f>Raw_schedule!C75</f>
        <v>Weekdays (Through 5/22)</v>
      </c>
      <c r="D77" s="2"/>
      <c r="E77" s="2">
        <f>Raw_schedule!D75</f>
        <v>0.05</v>
      </c>
      <c r="F77" s="2">
        <f>Raw_schedule!E75</f>
        <v>0.05</v>
      </c>
      <c r="G77" s="2">
        <f>Raw_schedule!F75</f>
        <v>0.05</v>
      </c>
      <c r="H77" s="2">
        <f>Raw_schedule!G75</f>
        <v>0.05</v>
      </c>
      <c r="I77" s="2">
        <f>Raw_schedule!H75</f>
        <v>0.05</v>
      </c>
      <c r="J77" s="2">
        <f>Raw_schedule!I75</f>
        <v>0.05</v>
      </c>
      <c r="K77" s="2">
        <f>Raw_schedule!J75</f>
        <v>0.05</v>
      </c>
      <c r="L77" s="2">
        <f>Raw_schedule!K75</f>
        <v>0.3</v>
      </c>
      <c r="M77" s="2">
        <f>Raw_schedule!L75</f>
        <v>0.85</v>
      </c>
      <c r="N77" s="2">
        <f>Raw_schedule!M75</f>
        <v>0.95</v>
      </c>
      <c r="O77" s="2">
        <f>Raw_schedule!N75</f>
        <v>0.95</v>
      </c>
      <c r="P77" s="2">
        <f>Raw_schedule!O75</f>
        <v>0.95</v>
      </c>
      <c r="Q77" s="2">
        <f>Raw_schedule!P75</f>
        <v>0.8</v>
      </c>
      <c r="R77" s="2">
        <f>Raw_schedule!Q75</f>
        <v>0.8</v>
      </c>
      <c r="S77" s="2">
        <f>Raw_schedule!R75</f>
        <v>0.8</v>
      </c>
      <c r="T77" s="2">
        <f>Raw_schedule!S75</f>
        <v>0.7</v>
      </c>
      <c r="U77" s="2">
        <f>Raw_schedule!T75</f>
        <v>0.5</v>
      </c>
      <c r="V77" s="2">
        <f>Raw_schedule!U75</f>
        <v>0.5</v>
      </c>
      <c r="W77" s="2">
        <f>Raw_schedule!V75</f>
        <v>0.35</v>
      </c>
      <c r="X77" s="2">
        <f>Raw_schedule!W75</f>
        <v>0.35</v>
      </c>
      <c r="Y77" s="2">
        <f>Raw_schedule!X75</f>
        <v>0.35</v>
      </c>
      <c r="Z77" s="2">
        <f>Raw_schedule!Y75</f>
        <v>0.3</v>
      </c>
      <c r="AA77" s="2">
        <f>Raw_schedule!Z75</f>
        <v>0.05</v>
      </c>
      <c r="AB77" s="2">
        <f>Raw_schedule!AA75</f>
        <v>0.05</v>
      </c>
    </row>
    <row r="78" spans="1:28" x14ac:dyDescent="0.25">
      <c r="A78" s="39" t="str">
        <f>Raw_schedule!B76</f>
        <v>Elec Equip Sch</v>
      </c>
      <c r="B78" s="39" t="str">
        <f>Raw_schedule!A76</f>
        <v>School</v>
      </c>
      <c r="C78" s="2" t="str">
        <f>Raw_schedule!C76</f>
        <v>Weekdays (Through 8/7)</v>
      </c>
      <c r="D78" s="2"/>
      <c r="E78" s="2">
        <f>Raw_schedule!D76</f>
        <v>0.05</v>
      </c>
      <c r="F78" s="2">
        <f>Raw_schedule!E76</f>
        <v>0.05</v>
      </c>
      <c r="G78" s="2">
        <f>Raw_schedule!F76</f>
        <v>0.05</v>
      </c>
      <c r="H78" s="2">
        <f>Raw_schedule!G76</f>
        <v>0.05</v>
      </c>
      <c r="I78" s="2">
        <f>Raw_schedule!H76</f>
        <v>0.05</v>
      </c>
      <c r="J78" s="2">
        <f>Raw_schedule!I76</f>
        <v>0.05</v>
      </c>
      <c r="K78" s="2">
        <f>Raw_schedule!J76</f>
        <v>0.05</v>
      </c>
      <c r="L78" s="2">
        <f>Raw_schedule!K76</f>
        <v>0.3</v>
      </c>
      <c r="M78" s="2">
        <f>Raw_schedule!L76</f>
        <v>0.85</v>
      </c>
      <c r="N78" s="2">
        <f>Raw_schedule!M76</f>
        <v>0.95</v>
      </c>
      <c r="O78" s="2">
        <f>Raw_schedule!N76</f>
        <v>0.95</v>
      </c>
      <c r="P78" s="2">
        <f>Raw_schedule!O76</f>
        <v>0.95</v>
      </c>
      <c r="Q78" s="2">
        <f>Raw_schedule!P76</f>
        <v>0.8</v>
      </c>
      <c r="R78" s="2">
        <f>Raw_schedule!Q76</f>
        <v>0.8</v>
      </c>
      <c r="S78" s="2">
        <f>Raw_schedule!R76</f>
        <v>0.8</v>
      </c>
      <c r="T78" s="2">
        <f>Raw_schedule!S76</f>
        <v>0.7</v>
      </c>
      <c r="U78" s="2">
        <f>Raw_schedule!T76</f>
        <v>0.5</v>
      </c>
      <c r="V78" s="2">
        <f>Raw_schedule!U76</f>
        <v>0.5</v>
      </c>
      <c r="W78" s="2">
        <f>Raw_schedule!V76</f>
        <v>0.35</v>
      </c>
      <c r="X78" s="2">
        <f>Raw_schedule!W76</f>
        <v>0.35</v>
      </c>
      <c r="Y78" s="2">
        <f>Raw_schedule!X76</f>
        <v>0.35</v>
      </c>
      <c r="Z78" s="2">
        <f>Raw_schedule!Y76</f>
        <v>0.3</v>
      </c>
      <c r="AA78" s="2">
        <f>Raw_schedule!Z76</f>
        <v>0.05</v>
      </c>
      <c r="AB78" s="2">
        <f>Raw_schedule!AA76</f>
        <v>0.05</v>
      </c>
    </row>
    <row r="79" spans="1:28" x14ac:dyDescent="0.25">
      <c r="A79" s="39" t="str">
        <f>Raw_schedule!B77</f>
        <v>Elec Equip Sch</v>
      </c>
      <c r="B79" s="39" t="str">
        <f>Raw_schedule!A77</f>
        <v>School</v>
      </c>
      <c r="C79" s="2" t="str">
        <f>Raw_schedule!C77</f>
        <v>Weekdays (Through 12/11)</v>
      </c>
      <c r="D79" s="2"/>
      <c r="E79" s="2">
        <f>Raw_schedule!D77</f>
        <v>0.05</v>
      </c>
      <c r="F79" s="2">
        <f>Raw_schedule!E77</f>
        <v>0.05</v>
      </c>
      <c r="G79" s="2">
        <f>Raw_schedule!F77</f>
        <v>0.05</v>
      </c>
      <c r="H79" s="2">
        <f>Raw_schedule!G77</f>
        <v>0.05</v>
      </c>
      <c r="I79" s="2">
        <f>Raw_schedule!H77</f>
        <v>0.05</v>
      </c>
      <c r="J79" s="2">
        <f>Raw_schedule!I77</f>
        <v>0.05</v>
      </c>
      <c r="K79" s="2">
        <f>Raw_schedule!J77</f>
        <v>0.05</v>
      </c>
      <c r="L79" s="2">
        <f>Raw_schedule!K77</f>
        <v>0.3</v>
      </c>
      <c r="M79" s="2">
        <f>Raw_schedule!L77</f>
        <v>0.85</v>
      </c>
      <c r="N79" s="2">
        <f>Raw_schedule!M77</f>
        <v>0.95</v>
      </c>
      <c r="O79" s="2">
        <f>Raw_schedule!N77</f>
        <v>0.95</v>
      </c>
      <c r="P79" s="2">
        <f>Raw_schedule!O77</f>
        <v>0.95</v>
      </c>
      <c r="Q79" s="2">
        <f>Raw_schedule!P77</f>
        <v>0.8</v>
      </c>
      <c r="R79" s="2">
        <f>Raw_schedule!Q77</f>
        <v>0.8</v>
      </c>
      <c r="S79" s="2">
        <f>Raw_schedule!R77</f>
        <v>0.8</v>
      </c>
      <c r="T79" s="2">
        <f>Raw_schedule!S77</f>
        <v>0.7</v>
      </c>
      <c r="U79" s="2">
        <f>Raw_schedule!T77</f>
        <v>0.5</v>
      </c>
      <c r="V79" s="2">
        <f>Raw_schedule!U77</f>
        <v>0.5</v>
      </c>
      <c r="W79" s="2">
        <f>Raw_schedule!V77</f>
        <v>0.35</v>
      </c>
      <c r="X79" s="2">
        <f>Raw_schedule!W77</f>
        <v>0.35</v>
      </c>
      <c r="Y79" s="2">
        <f>Raw_schedule!X77</f>
        <v>0.35</v>
      </c>
      <c r="Z79" s="2">
        <f>Raw_schedule!Y77</f>
        <v>0.3</v>
      </c>
      <c r="AA79" s="2">
        <f>Raw_schedule!Z77</f>
        <v>0.05</v>
      </c>
      <c r="AB79" s="2">
        <f>Raw_schedule!AA77</f>
        <v>0.05</v>
      </c>
    </row>
    <row r="80" spans="1:28" x14ac:dyDescent="0.25">
      <c r="A80" s="39" t="str">
        <f>Raw_schedule!B78</f>
        <v>Heating Setpoint Schedule</v>
      </c>
      <c r="B80" s="39" t="str">
        <f>Raw_schedule!A78</f>
        <v>School</v>
      </c>
      <c r="C80" s="2" t="str">
        <f>Raw_schedule!C78</f>
        <v>AllOtherDays (Through 1/11)</v>
      </c>
      <c r="D80" s="2"/>
      <c r="E80" s="2">
        <f>Raw_schedule!D78</f>
        <v>60.08</v>
      </c>
      <c r="F80" s="2">
        <f>Raw_schedule!E78</f>
        <v>60.08</v>
      </c>
      <c r="G80" s="2">
        <f>Raw_schedule!F78</f>
        <v>60.08</v>
      </c>
      <c r="H80" s="2">
        <f>Raw_schedule!G78</f>
        <v>60.08</v>
      </c>
      <c r="I80" s="2">
        <f>Raw_schedule!H78</f>
        <v>60.08</v>
      </c>
      <c r="J80" s="2">
        <f>Raw_schedule!I78</f>
        <v>60.08</v>
      </c>
      <c r="K80" s="2">
        <f>Raw_schedule!J78</f>
        <v>60.08</v>
      </c>
      <c r="L80" s="2">
        <f>Raw_schedule!K78</f>
        <v>60.08</v>
      </c>
      <c r="M80" s="2">
        <f>Raw_schedule!L78</f>
        <v>60.08</v>
      </c>
      <c r="N80" s="2">
        <f>Raw_schedule!M78</f>
        <v>60.08</v>
      </c>
      <c r="O80" s="2">
        <f>Raw_schedule!N78</f>
        <v>60.08</v>
      </c>
      <c r="P80" s="2">
        <f>Raw_schedule!O78</f>
        <v>60.08</v>
      </c>
      <c r="Q80" s="2">
        <f>Raw_schedule!P78</f>
        <v>60.08</v>
      </c>
      <c r="R80" s="2">
        <f>Raw_schedule!Q78</f>
        <v>60.08</v>
      </c>
      <c r="S80" s="2">
        <f>Raw_schedule!R78</f>
        <v>60.08</v>
      </c>
      <c r="T80" s="2">
        <f>Raw_schedule!S78</f>
        <v>60.08</v>
      </c>
      <c r="U80" s="2">
        <f>Raw_schedule!T78</f>
        <v>60.08</v>
      </c>
      <c r="V80" s="2">
        <f>Raw_schedule!U78</f>
        <v>60.08</v>
      </c>
      <c r="W80" s="2">
        <f>Raw_schedule!V78</f>
        <v>60.08</v>
      </c>
      <c r="X80" s="2">
        <f>Raw_schedule!W78</f>
        <v>60.08</v>
      </c>
      <c r="Y80" s="2">
        <f>Raw_schedule!X78</f>
        <v>60.08</v>
      </c>
      <c r="Z80" s="2">
        <f>Raw_schedule!Y78</f>
        <v>60.08</v>
      </c>
      <c r="AA80" s="2">
        <f>Raw_schedule!Z78</f>
        <v>60.08</v>
      </c>
      <c r="AB80" s="2">
        <f>Raw_schedule!AA78</f>
        <v>60.08</v>
      </c>
    </row>
    <row r="81" spans="1:28" x14ac:dyDescent="0.25">
      <c r="A81" s="39" t="str">
        <f>Raw_schedule!B79</f>
        <v>Heating Setpoint Schedule</v>
      </c>
      <c r="B81" s="39" t="str">
        <f>Raw_schedule!A79</f>
        <v>School</v>
      </c>
      <c r="C81" s="2" t="str">
        <f>Raw_schedule!C79</f>
        <v>AllOtherDays (Through 4/3)</v>
      </c>
      <c r="D81" s="2"/>
      <c r="E81" s="2">
        <f>Raw_schedule!D79</f>
        <v>60.08</v>
      </c>
      <c r="F81" s="2">
        <f>Raw_schedule!E79</f>
        <v>60.08</v>
      </c>
      <c r="G81" s="2">
        <f>Raw_schedule!F79</f>
        <v>60.08</v>
      </c>
      <c r="H81" s="2">
        <f>Raw_schedule!G79</f>
        <v>60.08</v>
      </c>
      <c r="I81" s="2">
        <f>Raw_schedule!H79</f>
        <v>60.08</v>
      </c>
      <c r="J81" s="2">
        <f>Raw_schedule!I79</f>
        <v>60.08</v>
      </c>
      <c r="K81" s="2">
        <f>Raw_schedule!J79</f>
        <v>60.08</v>
      </c>
      <c r="L81" s="2">
        <f>Raw_schedule!K79</f>
        <v>60.08</v>
      </c>
      <c r="M81" s="2">
        <f>Raw_schedule!L79</f>
        <v>60.08</v>
      </c>
      <c r="N81" s="2">
        <f>Raw_schedule!M79</f>
        <v>60.08</v>
      </c>
      <c r="O81" s="2">
        <f>Raw_schedule!N79</f>
        <v>60.08</v>
      </c>
      <c r="P81" s="2">
        <f>Raw_schedule!O79</f>
        <v>60.08</v>
      </c>
      <c r="Q81" s="2">
        <f>Raw_schedule!P79</f>
        <v>60.08</v>
      </c>
      <c r="R81" s="2">
        <f>Raw_schedule!Q79</f>
        <v>60.08</v>
      </c>
      <c r="S81" s="2">
        <f>Raw_schedule!R79</f>
        <v>60.08</v>
      </c>
      <c r="T81" s="2">
        <f>Raw_schedule!S79</f>
        <v>60.08</v>
      </c>
      <c r="U81" s="2">
        <f>Raw_schedule!T79</f>
        <v>60.08</v>
      </c>
      <c r="V81" s="2">
        <f>Raw_schedule!U79</f>
        <v>60.08</v>
      </c>
      <c r="W81" s="2">
        <f>Raw_schedule!V79</f>
        <v>60.08</v>
      </c>
      <c r="X81" s="2">
        <f>Raw_schedule!W79</f>
        <v>60.08</v>
      </c>
      <c r="Y81" s="2">
        <f>Raw_schedule!X79</f>
        <v>60.08</v>
      </c>
      <c r="Z81" s="2">
        <f>Raw_schedule!Y79</f>
        <v>60.08</v>
      </c>
      <c r="AA81" s="2">
        <f>Raw_schedule!Z79</f>
        <v>60.08</v>
      </c>
      <c r="AB81" s="2">
        <f>Raw_schedule!AA79</f>
        <v>60.08</v>
      </c>
    </row>
    <row r="82" spans="1:28" x14ac:dyDescent="0.25">
      <c r="A82" s="39" t="str">
        <f>Raw_schedule!B80</f>
        <v>Heating Setpoint Schedule</v>
      </c>
      <c r="B82" s="39" t="str">
        <f>Raw_schedule!A80</f>
        <v>School</v>
      </c>
      <c r="C82" s="2" t="str">
        <f>Raw_schedule!C80</f>
        <v>AllOtherDays (Through 4/12)</v>
      </c>
      <c r="D82" s="2"/>
      <c r="E82" s="2">
        <f>Raw_schedule!D80</f>
        <v>60.08</v>
      </c>
      <c r="F82" s="2">
        <f>Raw_schedule!E80</f>
        <v>60.08</v>
      </c>
      <c r="G82" s="2">
        <f>Raw_schedule!F80</f>
        <v>60.08</v>
      </c>
      <c r="H82" s="2">
        <f>Raw_schedule!G80</f>
        <v>60.08</v>
      </c>
      <c r="I82" s="2">
        <f>Raw_schedule!H80</f>
        <v>60.08</v>
      </c>
      <c r="J82" s="2">
        <f>Raw_schedule!I80</f>
        <v>60.08</v>
      </c>
      <c r="K82" s="2">
        <f>Raw_schedule!J80</f>
        <v>60.08</v>
      </c>
      <c r="L82" s="2">
        <f>Raw_schedule!K80</f>
        <v>60.08</v>
      </c>
      <c r="M82" s="2">
        <f>Raw_schedule!L80</f>
        <v>60.08</v>
      </c>
      <c r="N82" s="2">
        <f>Raw_schedule!M80</f>
        <v>60.08</v>
      </c>
      <c r="O82" s="2">
        <f>Raw_schedule!N80</f>
        <v>60.08</v>
      </c>
      <c r="P82" s="2">
        <f>Raw_schedule!O80</f>
        <v>60.08</v>
      </c>
      <c r="Q82" s="2">
        <f>Raw_schedule!P80</f>
        <v>60.08</v>
      </c>
      <c r="R82" s="2">
        <f>Raw_schedule!Q80</f>
        <v>60.08</v>
      </c>
      <c r="S82" s="2">
        <f>Raw_schedule!R80</f>
        <v>60.08</v>
      </c>
      <c r="T82" s="2">
        <f>Raw_schedule!S80</f>
        <v>60.08</v>
      </c>
      <c r="U82" s="2">
        <f>Raw_schedule!T80</f>
        <v>60.08</v>
      </c>
      <c r="V82" s="2">
        <f>Raw_schedule!U80</f>
        <v>60.08</v>
      </c>
      <c r="W82" s="2">
        <f>Raw_schedule!V80</f>
        <v>60.08</v>
      </c>
      <c r="X82" s="2">
        <f>Raw_schedule!W80</f>
        <v>60.08</v>
      </c>
      <c r="Y82" s="2">
        <f>Raw_schedule!X80</f>
        <v>60.08</v>
      </c>
      <c r="Z82" s="2">
        <f>Raw_schedule!Y80</f>
        <v>60.08</v>
      </c>
      <c r="AA82" s="2">
        <f>Raw_schedule!Z80</f>
        <v>60.08</v>
      </c>
      <c r="AB82" s="2">
        <f>Raw_schedule!AA80</f>
        <v>60.08</v>
      </c>
    </row>
    <row r="83" spans="1:28" x14ac:dyDescent="0.25">
      <c r="A83" s="39" t="str">
        <f>Raw_schedule!B81</f>
        <v>Heating Setpoint Schedule</v>
      </c>
      <c r="B83" s="39" t="str">
        <f>Raw_schedule!A81</f>
        <v>School</v>
      </c>
      <c r="C83" s="2" t="str">
        <f>Raw_schedule!C81</f>
        <v>AllOtherDays (Through 5/22)</v>
      </c>
      <c r="D83" s="2"/>
      <c r="E83" s="2">
        <f>Raw_schedule!D81</f>
        <v>60.08</v>
      </c>
      <c r="F83" s="2">
        <f>Raw_schedule!E81</f>
        <v>60.08</v>
      </c>
      <c r="G83" s="2">
        <f>Raw_schedule!F81</f>
        <v>60.08</v>
      </c>
      <c r="H83" s="2">
        <f>Raw_schedule!G81</f>
        <v>60.08</v>
      </c>
      <c r="I83" s="2">
        <f>Raw_schedule!H81</f>
        <v>60.08</v>
      </c>
      <c r="J83" s="2">
        <f>Raw_schedule!I81</f>
        <v>60.08</v>
      </c>
      <c r="K83" s="2">
        <f>Raw_schedule!J81</f>
        <v>60.08</v>
      </c>
      <c r="L83" s="2">
        <f>Raw_schedule!K81</f>
        <v>60.08</v>
      </c>
      <c r="M83" s="2">
        <f>Raw_schedule!L81</f>
        <v>60.08</v>
      </c>
      <c r="N83" s="2">
        <f>Raw_schedule!M81</f>
        <v>60.08</v>
      </c>
      <c r="O83" s="2">
        <f>Raw_schedule!N81</f>
        <v>60.08</v>
      </c>
      <c r="P83" s="2">
        <f>Raw_schedule!O81</f>
        <v>60.08</v>
      </c>
      <c r="Q83" s="2">
        <f>Raw_schedule!P81</f>
        <v>60.08</v>
      </c>
      <c r="R83" s="2">
        <f>Raw_schedule!Q81</f>
        <v>60.08</v>
      </c>
      <c r="S83" s="2">
        <f>Raw_schedule!R81</f>
        <v>60.08</v>
      </c>
      <c r="T83" s="2">
        <f>Raw_schedule!S81</f>
        <v>60.08</v>
      </c>
      <c r="U83" s="2">
        <f>Raw_schedule!T81</f>
        <v>60.08</v>
      </c>
      <c r="V83" s="2">
        <f>Raw_schedule!U81</f>
        <v>60.08</v>
      </c>
      <c r="W83" s="2">
        <f>Raw_schedule!V81</f>
        <v>60.08</v>
      </c>
      <c r="X83" s="2">
        <f>Raw_schedule!W81</f>
        <v>60.08</v>
      </c>
      <c r="Y83" s="2">
        <f>Raw_schedule!X81</f>
        <v>60.08</v>
      </c>
      <c r="Z83" s="2">
        <f>Raw_schedule!Y81</f>
        <v>60.08</v>
      </c>
      <c r="AA83" s="2">
        <f>Raw_schedule!Z81</f>
        <v>60.08</v>
      </c>
      <c r="AB83" s="2">
        <f>Raw_schedule!AA81</f>
        <v>60.08</v>
      </c>
    </row>
    <row r="84" spans="1:28" x14ac:dyDescent="0.25">
      <c r="A84" s="39" t="str">
        <f>Raw_schedule!B82</f>
        <v>Heating Setpoint Schedule</v>
      </c>
      <c r="B84" s="39" t="str">
        <f>Raw_schedule!A82</f>
        <v>School</v>
      </c>
      <c r="C84" s="2" t="str">
        <f>Raw_schedule!C82</f>
        <v>AllOtherDays (Through 5/31)</v>
      </c>
      <c r="D84" s="2"/>
      <c r="E84" s="2">
        <f>Raw_schedule!D82</f>
        <v>60.08</v>
      </c>
      <c r="F84" s="2">
        <f>Raw_schedule!E82</f>
        <v>60.08</v>
      </c>
      <c r="G84" s="2">
        <f>Raw_schedule!F82</f>
        <v>60.08</v>
      </c>
      <c r="H84" s="2">
        <f>Raw_schedule!G82</f>
        <v>60.08</v>
      </c>
      <c r="I84" s="2">
        <f>Raw_schedule!H82</f>
        <v>60.08</v>
      </c>
      <c r="J84" s="2">
        <f>Raw_schedule!I82</f>
        <v>60.08</v>
      </c>
      <c r="K84" s="2">
        <f>Raw_schedule!J82</f>
        <v>60.08</v>
      </c>
      <c r="L84" s="2">
        <f>Raw_schedule!K82</f>
        <v>60.08</v>
      </c>
      <c r="M84" s="2">
        <f>Raw_schedule!L82</f>
        <v>60.08</v>
      </c>
      <c r="N84" s="2">
        <f>Raw_schedule!M82</f>
        <v>60.08</v>
      </c>
      <c r="O84" s="2">
        <f>Raw_schedule!N82</f>
        <v>60.08</v>
      </c>
      <c r="P84" s="2">
        <f>Raw_schedule!O82</f>
        <v>60.08</v>
      </c>
      <c r="Q84" s="2">
        <f>Raw_schedule!P82</f>
        <v>60.08</v>
      </c>
      <c r="R84" s="2">
        <f>Raw_schedule!Q82</f>
        <v>60.08</v>
      </c>
      <c r="S84" s="2">
        <f>Raw_schedule!R82</f>
        <v>60.08</v>
      </c>
      <c r="T84" s="2">
        <f>Raw_schedule!S82</f>
        <v>60.08</v>
      </c>
      <c r="U84" s="2">
        <f>Raw_schedule!T82</f>
        <v>60.08</v>
      </c>
      <c r="V84" s="2">
        <f>Raw_schedule!U82</f>
        <v>60.08</v>
      </c>
      <c r="W84" s="2">
        <f>Raw_schedule!V82</f>
        <v>60.08</v>
      </c>
      <c r="X84" s="2">
        <f>Raw_schedule!W82</f>
        <v>60.08</v>
      </c>
      <c r="Y84" s="2">
        <f>Raw_schedule!X82</f>
        <v>60.08</v>
      </c>
      <c r="Z84" s="2">
        <f>Raw_schedule!Y82</f>
        <v>60.08</v>
      </c>
      <c r="AA84" s="2">
        <f>Raw_schedule!Z82</f>
        <v>60.08</v>
      </c>
      <c r="AB84" s="2">
        <f>Raw_schedule!AA82</f>
        <v>60.08</v>
      </c>
    </row>
    <row r="85" spans="1:28" x14ac:dyDescent="0.25">
      <c r="A85" s="39" t="str">
        <f>Raw_schedule!B83</f>
        <v>Heating Setpoint Schedule</v>
      </c>
      <c r="B85" s="39" t="str">
        <f>Raw_schedule!A83</f>
        <v>School</v>
      </c>
      <c r="C85" s="2" t="str">
        <f>Raw_schedule!C83</f>
        <v>AllOtherDays (Through 8/7)</v>
      </c>
      <c r="D85" s="2"/>
      <c r="E85" s="2">
        <f>Raw_schedule!D83</f>
        <v>60.08</v>
      </c>
      <c r="F85" s="2">
        <f>Raw_schedule!E83</f>
        <v>60.08</v>
      </c>
      <c r="G85" s="2">
        <f>Raw_schedule!F83</f>
        <v>60.08</v>
      </c>
      <c r="H85" s="2">
        <f>Raw_schedule!G83</f>
        <v>60.08</v>
      </c>
      <c r="I85" s="2">
        <f>Raw_schedule!H83</f>
        <v>60.08</v>
      </c>
      <c r="J85" s="2">
        <f>Raw_schedule!I83</f>
        <v>60.08</v>
      </c>
      <c r="K85" s="2">
        <f>Raw_schedule!J83</f>
        <v>60.08</v>
      </c>
      <c r="L85" s="2">
        <f>Raw_schedule!K83</f>
        <v>60.08</v>
      </c>
      <c r="M85" s="2">
        <f>Raw_schedule!L83</f>
        <v>60.08</v>
      </c>
      <c r="N85" s="2">
        <f>Raw_schedule!M83</f>
        <v>60.08</v>
      </c>
      <c r="O85" s="2">
        <f>Raw_schedule!N83</f>
        <v>60.08</v>
      </c>
      <c r="P85" s="2">
        <f>Raw_schedule!O83</f>
        <v>60.08</v>
      </c>
      <c r="Q85" s="2">
        <f>Raw_schedule!P83</f>
        <v>60.08</v>
      </c>
      <c r="R85" s="2">
        <f>Raw_schedule!Q83</f>
        <v>60.08</v>
      </c>
      <c r="S85" s="2">
        <f>Raw_schedule!R83</f>
        <v>60.08</v>
      </c>
      <c r="T85" s="2">
        <f>Raw_schedule!S83</f>
        <v>60.08</v>
      </c>
      <c r="U85" s="2">
        <f>Raw_schedule!T83</f>
        <v>60.08</v>
      </c>
      <c r="V85" s="2">
        <f>Raw_schedule!U83</f>
        <v>60.08</v>
      </c>
      <c r="W85" s="2">
        <f>Raw_schedule!V83</f>
        <v>60.08</v>
      </c>
      <c r="X85" s="2">
        <f>Raw_schedule!W83</f>
        <v>60.08</v>
      </c>
      <c r="Y85" s="2">
        <f>Raw_schedule!X83</f>
        <v>60.08</v>
      </c>
      <c r="Z85" s="2">
        <f>Raw_schedule!Y83</f>
        <v>60.08</v>
      </c>
      <c r="AA85" s="2">
        <f>Raw_schedule!Z83</f>
        <v>60.08</v>
      </c>
      <c r="AB85" s="2">
        <f>Raw_schedule!AA83</f>
        <v>60.08</v>
      </c>
    </row>
    <row r="86" spans="1:28" x14ac:dyDescent="0.25">
      <c r="A86" s="39" t="str">
        <f>Raw_schedule!B84</f>
        <v>Heating Setpoint Schedule</v>
      </c>
      <c r="B86" s="39" t="str">
        <f>Raw_schedule!A84</f>
        <v>School</v>
      </c>
      <c r="C86" s="2" t="str">
        <f>Raw_schedule!C84</f>
        <v>AllOtherDays (Through 8/16)</v>
      </c>
      <c r="D86" s="2"/>
      <c r="E86" s="2">
        <f>Raw_schedule!D84</f>
        <v>60.08</v>
      </c>
      <c r="F86" s="2">
        <f>Raw_schedule!E84</f>
        <v>60.08</v>
      </c>
      <c r="G86" s="2">
        <f>Raw_schedule!F84</f>
        <v>60.08</v>
      </c>
      <c r="H86" s="2">
        <f>Raw_schedule!G84</f>
        <v>60.08</v>
      </c>
      <c r="I86" s="2">
        <f>Raw_schedule!H84</f>
        <v>60.08</v>
      </c>
      <c r="J86" s="2">
        <f>Raw_schedule!I84</f>
        <v>60.08</v>
      </c>
      <c r="K86" s="2">
        <f>Raw_schedule!J84</f>
        <v>60.08</v>
      </c>
      <c r="L86" s="2">
        <f>Raw_schedule!K84</f>
        <v>60.08</v>
      </c>
      <c r="M86" s="2">
        <f>Raw_schedule!L84</f>
        <v>60.08</v>
      </c>
      <c r="N86" s="2">
        <f>Raw_schedule!M84</f>
        <v>60.08</v>
      </c>
      <c r="O86" s="2">
        <f>Raw_schedule!N84</f>
        <v>60.08</v>
      </c>
      <c r="P86" s="2">
        <f>Raw_schedule!O84</f>
        <v>60.08</v>
      </c>
      <c r="Q86" s="2">
        <f>Raw_schedule!P84</f>
        <v>60.08</v>
      </c>
      <c r="R86" s="2">
        <f>Raw_schedule!Q84</f>
        <v>60.08</v>
      </c>
      <c r="S86" s="2">
        <f>Raw_schedule!R84</f>
        <v>60.08</v>
      </c>
      <c r="T86" s="2">
        <f>Raw_schedule!S84</f>
        <v>60.08</v>
      </c>
      <c r="U86" s="2">
        <f>Raw_schedule!T84</f>
        <v>60.08</v>
      </c>
      <c r="V86" s="2">
        <f>Raw_schedule!U84</f>
        <v>60.08</v>
      </c>
      <c r="W86" s="2">
        <f>Raw_schedule!V84</f>
        <v>60.08</v>
      </c>
      <c r="X86" s="2">
        <f>Raw_schedule!W84</f>
        <v>60.08</v>
      </c>
      <c r="Y86" s="2">
        <f>Raw_schedule!X84</f>
        <v>60.08</v>
      </c>
      <c r="Z86" s="2">
        <f>Raw_schedule!Y84</f>
        <v>60.08</v>
      </c>
      <c r="AA86" s="2">
        <f>Raw_schedule!Z84</f>
        <v>60.08</v>
      </c>
      <c r="AB86" s="2">
        <f>Raw_schedule!AA84</f>
        <v>60.08</v>
      </c>
    </row>
    <row r="87" spans="1:28" x14ac:dyDescent="0.25">
      <c r="A87" s="39" t="str">
        <f>Raw_schedule!B85</f>
        <v>Heating Setpoint Schedule</v>
      </c>
      <c r="B87" s="39" t="str">
        <f>Raw_schedule!A85</f>
        <v>School</v>
      </c>
      <c r="C87" s="2" t="str">
        <f>Raw_schedule!C85</f>
        <v>AllOtherDays (Through 12/11)</v>
      </c>
      <c r="D87" s="2"/>
      <c r="E87" s="2">
        <f>Raw_schedule!D85</f>
        <v>60.08</v>
      </c>
      <c r="F87" s="2">
        <f>Raw_schedule!E85</f>
        <v>60.08</v>
      </c>
      <c r="G87" s="2">
        <f>Raw_schedule!F85</f>
        <v>60.08</v>
      </c>
      <c r="H87" s="2">
        <f>Raw_schedule!G85</f>
        <v>60.08</v>
      </c>
      <c r="I87" s="2">
        <f>Raw_schedule!H85</f>
        <v>60.08</v>
      </c>
      <c r="J87" s="2">
        <f>Raw_schedule!I85</f>
        <v>60.08</v>
      </c>
      <c r="K87" s="2">
        <f>Raw_schedule!J85</f>
        <v>60.08</v>
      </c>
      <c r="L87" s="2">
        <f>Raw_schedule!K85</f>
        <v>60.08</v>
      </c>
      <c r="M87" s="2">
        <f>Raw_schedule!L85</f>
        <v>60.08</v>
      </c>
      <c r="N87" s="2">
        <f>Raw_schedule!M85</f>
        <v>60.08</v>
      </c>
      <c r="O87" s="2">
        <f>Raw_schedule!N85</f>
        <v>60.08</v>
      </c>
      <c r="P87" s="2">
        <f>Raw_schedule!O85</f>
        <v>60.08</v>
      </c>
      <c r="Q87" s="2">
        <f>Raw_schedule!P85</f>
        <v>60.08</v>
      </c>
      <c r="R87" s="2">
        <f>Raw_schedule!Q85</f>
        <v>60.08</v>
      </c>
      <c r="S87" s="2">
        <f>Raw_schedule!R85</f>
        <v>60.08</v>
      </c>
      <c r="T87" s="2">
        <f>Raw_schedule!S85</f>
        <v>60.08</v>
      </c>
      <c r="U87" s="2">
        <f>Raw_schedule!T85</f>
        <v>60.08</v>
      </c>
      <c r="V87" s="2">
        <f>Raw_schedule!U85</f>
        <v>60.08</v>
      </c>
      <c r="W87" s="2">
        <f>Raw_schedule!V85</f>
        <v>60.08</v>
      </c>
      <c r="X87" s="2">
        <f>Raw_schedule!W85</f>
        <v>60.08</v>
      </c>
      <c r="Y87" s="2">
        <f>Raw_schedule!X85</f>
        <v>60.08</v>
      </c>
      <c r="Z87" s="2">
        <f>Raw_schedule!Y85</f>
        <v>60.08</v>
      </c>
      <c r="AA87" s="2">
        <f>Raw_schedule!Z85</f>
        <v>60.08</v>
      </c>
      <c r="AB87" s="2">
        <f>Raw_schedule!AA85</f>
        <v>60.08</v>
      </c>
    </row>
    <row r="88" spans="1:28" x14ac:dyDescent="0.25">
      <c r="A88" s="39" t="str">
        <f>Raw_schedule!B86</f>
        <v>Heating Setpoint Schedule</v>
      </c>
      <c r="B88" s="39" t="str">
        <f>Raw_schedule!A86</f>
        <v>School</v>
      </c>
      <c r="C88" s="2" t="str">
        <f>Raw_schedule!C86</f>
        <v>AllOtherDays (Through 12/31)</v>
      </c>
      <c r="D88" s="2"/>
      <c r="E88" s="2">
        <f>Raw_schedule!D86</f>
        <v>60.08</v>
      </c>
      <c r="F88" s="2">
        <f>Raw_schedule!E86</f>
        <v>60.08</v>
      </c>
      <c r="G88" s="2">
        <f>Raw_schedule!F86</f>
        <v>60.08</v>
      </c>
      <c r="H88" s="2">
        <f>Raw_schedule!G86</f>
        <v>60.08</v>
      </c>
      <c r="I88" s="2">
        <f>Raw_schedule!H86</f>
        <v>60.08</v>
      </c>
      <c r="J88" s="2">
        <f>Raw_schedule!I86</f>
        <v>60.08</v>
      </c>
      <c r="K88" s="2">
        <f>Raw_schedule!J86</f>
        <v>60.08</v>
      </c>
      <c r="L88" s="2">
        <f>Raw_schedule!K86</f>
        <v>60.08</v>
      </c>
      <c r="M88" s="2">
        <f>Raw_schedule!L86</f>
        <v>60.08</v>
      </c>
      <c r="N88" s="2">
        <f>Raw_schedule!M86</f>
        <v>60.08</v>
      </c>
      <c r="O88" s="2">
        <f>Raw_schedule!N86</f>
        <v>60.08</v>
      </c>
      <c r="P88" s="2">
        <f>Raw_schedule!O86</f>
        <v>60.08</v>
      </c>
      <c r="Q88" s="2">
        <f>Raw_schedule!P86</f>
        <v>60.08</v>
      </c>
      <c r="R88" s="2">
        <f>Raw_schedule!Q86</f>
        <v>60.08</v>
      </c>
      <c r="S88" s="2">
        <f>Raw_schedule!R86</f>
        <v>60.08</v>
      </c>
      <c r="T88" s="2">
        <f>Raw_schedule!S86</f>
        <v>60.08</v>
      </c>
      <c r="U88" s="2">
        <f>Raw_schedule!T86</f>
        <v>60.08</v>
      </c>
      <c r="V88" s="2">
        <f>Raw_schedule!U86</f>
        <v>60.08</v>
      </c>
      <c r="W88" s="2">
        <f>Raw_schedule!V86</f>
        <v>60.08</v>
      </c>
      <c r="X88" s="2">
        <f>Raw_schedule!W86</f>
        <v>60.08</v>
      </c>
      <c r="Y88" s="2">
        <f>Raw_schedule!X86</f>
        <v>60.08</v>
      </c>
      <c r="Z88" s="2">
        <f>Raw_schedule!Y86</f>
        <v>60.08</v>
      </c>
      <c r="AA88" s="2">
        <f>Raw_schedule!Z86</f>
        <v>60.08</v>
      </c>
      <c r="AB88" s="2">
        <f>Raw_schedule!AA86</f>
        <v>60.08</v>
      </c>
    </row>
    <row r="89" spans="1:28" x14ac:dyDescent="0.25">
      <c r="A89" s="39" t="str">
        <f>Raw_schedule!B87</f>
        <v>Heating Setpoint Schedule</v>
      </c>
      <c r="B89" s="39" t="str">
        <f>Raw_schedule!A87</f>
        <v>School</v>
      </c>
      <c r="C89" s="2" t="str">
        <f>Raw_schedule!C87</f>
        <v>Saturdays (Through 4/3)</v>
      </c>
      <c r="D89" s="2"/>
      <c r="E89" s="2">
        <f>Raw_schedule!D87</f>
        <v>60.08</v>
      </c>
      <c r="F89" s="2">
        <f>Raw_schedule!E87</f>
        <v>60.08</v>
      </c>
      <c r="G89" s="2">
        <f>Raw_schedule!F87</f>
        <v>60.08</v>
      </c>
      <c r="H89" s="2">
        <f>Raw_schedule!G87</f>
        <v>60.08</v>
      </c>
      <c r="I89" s="2">
        <f>Raw_schedule!H87</f>
        <v>60.08</v>
      </c>
      <c r="J89" s="2">
        <f>Raw_schedule!I87</f>
        <v>60.08</v>
      </c>
      <c r="K89" s="2">
        <f>Raw_schedule!J87</f>
        <v>60.08</v>
      </c>
      <c r="L89" s="2">
        <f>Raw_schedule!K87</f>
        <v>69.98</v>
      </c>
      <c r="M89" s="2">
        <f>Raw_schedule!L87</f>
        <v>69.98</v>
      </c>
      <c r="N89" s="2">
        <f>Raw_schedule!M87</f>
        <v>69.98</v>
      </c>
      <c r="O89" s="2">
        <f>Raw_schedule!N87</f>
        <v>69.98</v>
      </c>
      <c r="P89" s="2">
        <f>Raw_schedule!O87</f>
        <v>69.98</v>
      </c>
      <c r="Q89" s="2">
        <f>Raw_schedule!P87</f>
        <v>69.98</v>
      </c>
      <c r="R89" s="2">
        <f>Raw_schedule!Q87</f>
        <v>60.08</v>
      </c>
      <c r="S89" s="2">
        <f>Raw_schedule!R87</f>
        <v>60.08</v>
      </c>
      <c r="T89" s="2">
        <f>Raw_schedule!S87</f>
        <v>60.08</v>
      </c>
      <c r="U89" s="2">
        <f>Raw_schedule!T87</f>
        <v>60.08</v>
      </c>
      <c r="V89" s="2">
        <f>Raw_schedule!U87</f>
        <v>60.08</v>
      </c>
      <c r="W89" s="2">
        <f>Raw_schedule!V87</f>
        <v>60.08</v>
      </c>
      <c r="X89" s="2">
        <f>Raw_schedule!W87</f>
        <v>60.08</v>
      </c>
      <c r="Y89" s="2">
        <f>Raw_schedule!X87</f>
        <v>60.08</v>
      </c>
      <c r="Z89" s="2">
        <f>Raw_schedule!Y87</f>
        <v>60.08</v>
      </c>
      <c r="AA89" s="2">
        <f>Raw_schedule!Z87</f>
        <v>60.08</v>
      </c>
      <c r="AB89" s="2">
        <f>Raw_schedule!AA87</f>
        <v>60.08</v>
      </c>
    </row>
    <row r="90" spans="1:28" x14ac:dyDescent="0.25">
      <c r="A90" s="39" t="str">
        <f>Raw_schedule!B88</f>
        <v>Heating Setpoint Schedule</v>
      </c>
      <c r="B90" s="39" t="str">
        <f>Raw_schedule!A88</f>
        <v>School</v>
      </c>
      <c r="C90" s="2" t="str">
        <f>Raw_schedule!C88</f>
        <v>Saturdays (Through 5/22)</v>
      </c>
      <c r="D90" s="2"/>
      <c r="E90" s="2">
        <f>Raw_schedule!D88</f>
        <v>60.08</v>
      </c>
      <c r="F90" s="2">
        <f>Raw_schedule!E88</f>
        <v>60.08</v>
      </c>
      <c r="G90" s="2">
        <f>Raw_schedule!F88</f>
        <v>60.08</v>
      </c>
      <c r="H90" s="2">
        <f>Raw_schedule!G88</f>
        <v>60.08</v>
      </c>
      <c r="I90" s="2">
        <f>Raw_schedule!H88</f>
        <v>60.08</v>
      </c>
      <c r="J90" s="2">
        <f>Raw_schedule!I88</f>
        <v>60.08</v>
      </c>
      <c r="K90" s="2">
        <f>Raw_schedule!J88</f>
        <v>60.08</v>
      </c>
      <c r="L90" s="2">
        <f>Raw_schedule!K88</f>
        <v>69.98</v>
      </c>
      <c r="M90" s="2">
        <f>Raw_schedule!L88</f>
        <v>69.98</v>
      </c>
      <c r="N90" s="2">
        <f>Raw_schedule!M88</f>
        <v>69.98</v>
      </c>
      <c r="O90" s="2">
        <f>Raw_schedule!N88</f>
        <v>69.98</v>
      </c>
      <c r="P90" s="2">
        <f>Raw_schedule!O88</f>
        <v>69.98</v>
      </c>
      <c r="Q90" s="2">
        <f>Raw_schedule!P88</f>
        <v>69.98</v>
      </c>
      <c r="R90" s="2">
        <f>Raw_schedule!Q88</f>
        <v>60.08</v>
      </c>
      <c r="S90" s="2">
        <f>Raw_schedule!R88</f>
        <v>60.08</v>
      </c>
      <c r="T90" s="2">
        <f>Raw_schedule!S88</f>
        <v>60.08</v>
      </c>
      <c r="U90" s="2">
        <f>Raw_schedule!T88</f>
        <v>60.08</v>
      </c>
      <c r="V90" s="2">
        <f>Raw_schedule!U88</f>
        <v>60.08</v>
      </c>
      <c r="W90" s="2">
        <f>Raw_schedule!V88</f>
        <v>60.08</v>
      </c>
      <c r="X90" s="2">
        <f>Raw_schedule!W88</f>
        <v>60.08</v>
      </c>
      <c r="Y90" s="2">
        <f>Raw_schedule!X88</f>
        <v>60.08</v>
      </c>
      <c r="Z90" s="2">
        <f>Raw_schedule!Y88</f>
        <v>60.08</v>
      </c>
      <c r="AA90" s="2">
        <f>Raw_schedule!Z88</f>
        <v>60.08</v>
      </c>
      <c r="AB90" s="2">
        <f>Raw_schedule!AA88</f>
        <v>60.08</v>
      </c>
    </row>
    <row r="91" spans="1:28" x14ac:dyDescent="0.25">
      <c r="A91" s="39" t="str">
        <f>Raw_schedule!B89</f>
        <v>Heating Setpoint Schedule</v>
      </c>
      <c r="B91" s="39" t="str">
        <f>Raw_schedule!A89</f>
        <v>School</v>
      </c>
      <c r="C91" s="2" t="str">
        <f>Raw_schedule!C89</f>
        <v>Saturdays (Through 8/7)</v>
      </c>
      <c r="D91" s="2"/>
      <c r="E91" s="2">
        <f>Raw_schedule!D89</f>
        <v>60.08</v>
      </c>
      <c r="F91" s="2">
        <f>Raw_schedule!E89</f>
        <v>60.08</v>
      </c>
      <c r="G91" s="2">
        <f>Raw_schedule!F89</f>
        <v>60.08</v>
      </c>
      <c r="H91" s="2">
        <f>Raw_schedule!G89</f>
        <v>60.08</v>
      </c>
      <c r="I91" s="2">
        <f>Raw_schedule!H89</f>
        <v>60.08</v>
      </c>
      <c r="J91" s="2">
        <f>Raw_schedule!I89</f>
        <v>60.08</v>
      </c>
      <c r="K91" s="2">
        <f>Raw_schedule!J89</f>
        <v>60.08</v>
      </c>
      <c r="L91" s="2">
        <f>Raw_schedule!K89</f>
        <v>69.98</v>
      </c>
      <c r="M91" s="2">
        <f>Raw_schedule!L89</f>
        <v>69.98</v>
      </c>
      <c r="N91" s="2">
        <f>Raw_schedule!M89</f>
        <v>69.98</v>
      </c>
      <c r="O91" s="2">
        <f>Raw_schedule!N89</f>
        <v>69.98</v>
      </c>
      <c r="P91" s="2">
        <f>Raw_schedule!O89</f>
        <v>69.98</v>
      </c>
      <c r="Q91" s="2">
        <f>Raw_schedule!P89</f>
        <v>69.98</v>
      </c>
      <c r="R91" s="2">
        <f>Raw_schedule!Q89</f>
        <v>60.08</v>
      </c>
      <c r="S91" s="2">
        <f>Raw_schedule!R89</f>
        <v>60.08</v>
      </c>
      <c r="T91" s="2">
        <f>Raw_schedule!S89</f>
        <v>60.08</v>
      </c>
      <c r="U91" s="2">
        <f>Raw_schedule!T89</f>
        <v>60.08</v>
      </c>
      <c r="V91" s="2">
        <f>Raw_schedule!U89</f>
        <v>60.08</v>
      </c>
      <c r="W91" s="2">
        <f>Raw_schedule!V89</f>
        <v>60.08</v>
      </c>
      <c r="X91" s="2">
        <f>Raw_schedule!W89</f>
        <v>60.08</v>
      </c>
      <c r="Y91" s="2">
        <f>Raw_schedule!X89</f>
        <v>60.08</v>
      </c>
      <c r="Z91" s="2">
        <f>Raw_schedule!Y89</f>
        <v>60.08</v>
      </c>
      <c r="AA91" s="2">
        <f>Raw_schedule!Z89</f>
        <v>60.08</v>
      </c>
      <c r="AB91" s="2">
        <f>Raw_schedule!AA89</f>
        <v>60.08</v>
      </c>
    </row>
    <row r="92" spans="1:28" x14ac:dyDescent="0.25">
      <c r="A92" s="39" t="str">
        <f>Raw_schedule!B90</f>
        <v>Heating Setpoint Schedule</v>
      </c>
      <c r="B92" s="39" t="str">
        <f>Raw_schedule!A90</f>
        <v>School</v>
      </c>
      <c r="C92" s="2" t="str">
        <f>Raw_schedule!C90</f>
        <v>Saturdays (Through 12/11)</v>
      </c>
      <c r="D92" s="2"/>
      <c r="E92" s="2">
        <f>Raw_schedule!D90</f>
        <v>60.08</v>
      </c>
      <c r="F92" s="2">
        <f>Raw_schedule!E90</f>
        <v>60.08</v>
      </c>
      <c r="G92" s="2">
        <f>Raw_schedule!F90</f>
        <v>60.08</v>
      </c>
      <c r="H92" s="2">
        <f>Raw_schedule!G90</f>
        <v>60.08</v>
      </c>
      <c r="I92" s="2">
        <f>Raw_schedule!H90</f>
        <v>60.08</v>
      </c>
      <c r="J92" s="2">
        <f>Raw_schedule!I90</f>
        <v>60.08</v>
      </c>
      <c r="K92" s="2">
        <f>Raw_schedule!J90</f>
        <v>60.08</v>
      </c>
      <c r="L92" s="2">
        <f>Raw_schedule!K90</f>
        <v>69.98</v>
      </c>
      <c r="M92" s="2">
        <f>Raw_schedule!L90</f>
        <v>69.98</v>
      </c>
      <c r="N92" s="2">
        <f>Raw_schedule!M90</f>
        <v>69.98</v>
      </c>
      <c r="O92" s="2">
        <f>Raw_schedule!N90</f>
        <v>69.98</v>
      </c>
      <c r="P92" s="2">
        <f>Raw_schedule!O90</f>
        <v>69.98</v>
      </c>
      <c r="Q92" s="2">
        <f>Raw_schedule!P90</f>
        <v>69.98</v>
      </c>
      <c r="R92" s="2">
        <f>Raw_schedule!Q90</f>
        <v>60.08</v>
      </c>
      <c r="S92" s="2">
        <f>Raw_schedule!R90</f>
        <v>60.08</v>
      </c>
      <c r="T92" s="2">
        <f>Raw_schedule!S90</f>
        <v>60.08</v>
      </c>
      <c r="U92" s="2">
        <f>Raw_schedule!T90</f>
        <v>60.08</v>
      </c>
      <c r="V92" s="2">
        <f>Raw_schedule!U90</f>
        <v>60.08</v>
      </c>
      <c r="W92" s="2">
        <f>Raw_schedule!V90</f>
        <v>60.08</v>
      </c>
      <c r="X92" s="2">
        <f>Raw_schedule!W90</f>
        <v>60.08</v>
      </c>
      <c r="Y92" s="2">
        <f>Raw_schedule!X90</f>
        <v>60.08</v>
      </c>
      <c r="Z92" s="2">
        <f>Raw_schedule!Y90</f>
        <v>60.08</v>
      </c>
      <c r="AA92" s="2">
        <f>Raw_schedule!Z90</f>
        <v>60.08</v>
      </c>
      <c r="AB92" s="2">
        <f>Raw_schedule!AA90</f>
        <v>60.08</v>
      </c>
    </row>
    <row r="93" spans="1:28" x14ac:dyDescent="0.25">
      <c r="A93" s="39" t="str">
        <f>Raw_schedule!B91</f>
        <v>Heating Setpoint Schedule</v>
      </c>
      <c r="B93" s="39" t="str">
        <f>Raw_schedule!A91</f>
        <v>School</v>
      </c>
      <c r="C93" s="2" t="str">
        <f>Raw_schedule!C91</f>
        <v>Weekdays (Through 4/3)</v>
      </c>
      <c r="D93" s="2"/>
      <c r="E93" s="2">
        <f>Raw_schedule!D91</f>
        <v>60.08</v>
      </c>
      <c r="F93" s="2">
        <f>Raw_schedule!E91</f>
        <v>60.08</v>
      </c>
      <c r="G93" s="2">
        <f>Raw_schedule!F91</f>
        <v>60.08</v>
      </c>
      <c r="H93" s="2">
        <f>Raw_schedule!G91</f>
        <v>60.08</v>
      </c>
      <c r="I93" s="2">
        <f>Raw_schedule!H91</f>
        <v>60.08</v>
      </c>
      <c r="J93" s="2">
        <f>Raw_schedule!I91</f>
        <v>60.08</v>
      </c>
      <c r="K93" s="2">
        <f>Raw_schedule!J91</f>
        <v>69.98</v>
      </c>
      <c r="L93" s="2">
        <f>Raw_schedule!K91</f>
        <v>69.98</v>
      </c>
      <c r="M93" s="2">
        <f>Raw_schedule!L91</f>
        <v>69.98</v>
      </c>
      <c r="N93" s="2">
        <f>Raw_schedule!M91</f>
        <v>69.98</v>
      </c>
      <c r="O93" s="2">
        <f>Raw_schedule!N91</f>
        <v>69.98</v>
      </c>
      <c r="P93" s="2">
        <f>Raw_schedule!O91</f>
        <v>69.98</v>
      </c>
      <c r="Q93" s="2">
        <f>Raw_schedule!P91</f>
        <v>69.98</v>
      </c>
      <c r="R93" s="2">
        <f>Raw_schedule!Q91</f>
        <v>69.98</v>
      </c>
      <c r="S93" s="2">
        <f>Raw_schedule!R91</f>
        <v>69.98</v>
      </c>
      <c r="T93" s="2">
        <f>Raw_schedule!S91</f>
        <v>69.98</v>
      </c>
      <c r="U93" s="2">
        <f>Raw_schedule!T91</f>
        <v>69.98</v>
      </c>
      <c r="V93" s="2">
        <f>Raw_schedule!U91</f>
        <v>69.98</v>
      </c>
      <c r="W93" s="2">
        <f>Raw_schedule!V91</f>
        <v>69.98</v>
      </c>
      <c r="X93" s="2">
        <f>Raw_schedule!W91</f>
        <v>69.98</v>
      </c>
      <c r="Y93" s="2">
        <f>Raw_schedule!X91</f>
        <v>69.98</v>
      </c>
      <c r="Z93" s="2">
        <f>Raw_schedule!Y91</f>
        <v>69.98</v>
      </c>
      <c r="AA93" s="2">
        <f>Raw_schedule!Z91</f>
        <v>60.08</v>
      </c>
      <c r="AB93" s="2">
        <f>Raw_schedule!AA91</f>
        <v>60.08</v>
      </c>
    </row>
    <row r="94" spans="1:28" x14ac:dyDescent="0.25">
      <c r="A94" s="39" t="str">
        <f>Raw_schedule!B92</f>
        <v>Heating Setpoint Schedule</v>
      </c>
      <c r="B94" s="39" t="str">
        <f>Raw_schedule!A92</f>
        <v>School</v>
      </c>
      <c r="C94" s="2" t="str">
        <f>Raw_schedule!C92</f>
        <v>Weekdays (Through 5/22)</v>
      </c>
      <c r="D94" s="2"/>
      <c r="E94" s="2">
        <f>Raw_schedule!D92</f>
        <v>60.08</v>
      </c>
      <c r="F94" s="2">
        <f>Raw_schedule!E92</f>
        <v>60.08</v>
      </c>
      <c r="G94" s="2">
        <f>Raw_schedule!F92</f>
        <v>60.08</v>
      </c>
      <c r="H94" s="2">
        <f>Raw_schedule!G92</f>
        <v>60.08</v>
      </c>
      <c r="I94" s="2">
        <f>Raw_schedule!H92</f>
        <v>60.08</v>
      </c>
      <c r="J94" s="2">
        <f>Raw_schedule!I92</f>
        <v>60.08</v>
      </c>
      <c r="K94" s="2">
        <f>Raw_schedule!J92</f>
        <v>69.98</v>
      </c>
      <c r="L94" s="2">
        <f>Raw_schedule!K92</f>
        <v>69.98</v>
      </c>
      <c r="M94" s="2">
        <f>Raw_schedule!L92</f>
        <v>69.98</v>
      </c>
      <c r="N94" s="2">
        <f>Raw_schedule!M92</f>
        <v>69.98</v>
      </c>
      <c r="O94" s="2">
        <f>Raw_schedule!N92</f>
        <v>69.98</v>
      </c>
      <c r="P94" s="2">
        <f>Raw_schedule!O92</f>
        <v>69.98</v>
      </c>
      <c r="Q94" s="2">
        <f>Raw_schedule!P92</f>
        <v>69.98</v>
      </c>
      <c r="R94" s="2">
        <f>Raw_schedule!Q92</f>
        <v>69.98</v>
      </c>
      <c r="S94" s="2">
        <f>Raw_schedule!R92</f>
        <v>69.98</v>
      </c>
      <c r="T94" s="2">
        <f>Raw_schedule!S92</f>
        <v>69.98</v>
      </c>
      <c r="U94" s="2">
        <f>Raw_schedule!T92</f>
        <v>69.98</v>
      </c>
      <c r="V94" s="2">
        <f>Raw_schedule!U92</f>
        <v>69.98</v>
      </c>
      <c r="W94" s="2">
        <f>Raw_schedule!V92</f>
        <v>69.98</v>
      </c>
      <c r="X94" s="2">
        <f>Raw_schedule!W92</f>
        <v>69.98</v>
      </c>
      <c r="Y94" s="2">
        <f>Raw_schedule!X92</f>
        <v>69.98</v>
      </c>
      <c r="Z94" s="2">
        <f>Raw_schedule!Y92</f>
        <v>69.98</v>
      </c>
      <c r="AA94" s="2">
        <f>Raw_schedule!Z92</f>
        <v>60.08</v>
      </c>
      <c r="AB94" s="2">
        <f>Raw_schedule!AA92</f>
        <v>60.08</v>
      </c>
    </row>
    <row r="95" spans="1:28" x14ac:dyDescent="0.25">
      <c r="A95" s="39" t="str">
        <f>Raw_schedule!B93</f>
        <v>Heating Setpoint Schedule</v>
      </c>
      <c r="B95" s="39" t="str">
        <f>Raw_schedule!A93</f>
        <v>School</v>
      </c>
      <c r="C95" s="2" t="str">
        <f>Raw_schedule!C93</f>
        <v>Weekdays (Through 8/7)</v>
      </c>
      <c r="D95" s="2"/>
      <c r="E95" s="2">
        <f>Raw_schedule!D93</f>
        <v>60.08</v>
      </c>
      <c r="F95" s="2">
        <f>Raw_schedule!E93</f>
        <v>60.08</v>
      </c>
      <c r="G95" s="2">
        <f>Raw_schedule!F93</f>
        <v>60.08</v>
      </c>
      <c r="H95" s="2">
        <f>Raw_schedule!G93</f>
        <v>60.08</v>
      </c>
      <c r="I95" s="2">
        <f>Raw_schedule!H93</f>
        <v>60.08</v>
      </c>
      <c r="J95" s="2">
        <f>Raw_schedule!I93</f>
        <v>60.08</v>
      </c>
      <c r="K95" s="2">
        <f>Raw_schedule!J93</f>
        <v>69.98</v>
      </c>
      <c r="L95" s="2">
        <f>Raw_schedule!K93</f>
        <v>69.98</v>
      </c>
      <c r="M95" s="2">
        <f>Raw_schedule!L93</f>
        <v>69.98</v>
      </c>
      <c r="N95" s="2">
        <f>Raw_schedule!M93</f>
        <v>69.98</v>
      </c>
      <c r="O95" s="2">
        <f>Raw_schedule!N93</f>
        <v>69.98</v>
      </c>
      <c r="P95" s="2">
        <f>Raw_schedule!O93</f>
        <v>69.98</v>
      </c>
      <c r="Q95" s="2">
        <f>Raw_schedule!P93</f>
        <v>69.98</v>
      </c>
      <c r="R95" s="2">
        <f>Raw_schedule!Q93</f>
        <v>69.98</v>
      </c>
      <c r="S95" s="2">
        <f>Raw_schedule!R93</f>
        <v>69.98</v>
      </c>
      <c r="T95" s="2">
        <f>Raw_schedule!S93</f>
        <v>69.98</v>
      </c>
      <c r="U95" s="2">
        <f>Raw_schedule!T93</f>
        <v>69.98</v>
      </c>
      <c r="V95" s="2">
        <f>Raw_schedule!U93</f>
        <v>69.98</v>
      </c>
      <c r="W95" s="2">
        <f>Raw_schedule!V93</f>
        <v>69.98</v>
      </c>
      <c r="X95" s="2">
        <f>Raw_schedule!W93</f>
        <v>69.98</v>
      </c>
      <c r="Y95" s="2">
        <f>Raw_schedule!X93</f>
        <v>69.98</v>
      </c>
      <c r="Z95" s="2">
        <f>Raw_schedule!Y93</f>
        <v>69.98</v>
      </c>
      <c r="AA95" s="2">
        <f>Raw_schedule!Z93</f>
        <v>60.08</v>
      </c>
      <c r="AB95" s="2">
        <f>Raw_schedule!AA93</f>
        <v>60.08</v>
      </c>
    </row>
    <row r="96" spans="1:28" x14ac:dyDescent="0.25">
      <c r="A96" s="39" t="str">
        <f>Raw_schedule!B94</f>
        <v>Heating Setpoint Schedule</v>
      </c>
      <c r="B96" s="39" t="str">
        <f>Raw_schedule!A94</f>
        <v>School</v>
      </c>
      <c r="C96" s="2" t="str">
        <f>Raw_schedule!C94</f>
        <v>Weekdays (Through 12/11)</v>
      </c>
      <c r="D96" s="2"/>
      <c r="E96" s="2">
        <f>Raw_schedule!D94</f>
        <v>60.08</v>
      </c>
      <c r="F96" s="2">
        <f>Raw_schedule!E94</f>
        <v>60.08</v>
      </c>
      <c r="G96" s="2">
        <f>Raw_schedule!F94</f>
        <v>60.08</v>
      </c>
      <c r="H96" s="2">
        <f>Raw_schedule!G94</f>
        <v>60.08</v>
      </c>
      <c r="I96" s="2">
        <f>Raw_schedule!H94</f>
        <v>60.08</v>
      </c>
      <c r="J96" s="2">
        <f>Raw_schedule!I94</f>
        <v>60.08</v>
      </c>
      <c r="K96" s="2">
        <f>Raw_schedule!J94</f>
        <v>69.98</v>
      </c>
      <c r="L96" s="2">
        <f>Raw_schedule!K94</f>
        <v>69.98</v>
      </c>
      <c r="M96" s="2">
        <f>Raw_schedule!L94</f>
        <v>69.98</v>
      </c>
      <c r="N96" s="2">
        <f>Raw_schedule!M94</f>
        <v>69.98</v>
      </c>
      <c r="O96" s="2">
        <f>Raw_schedule!N94</f>
        <v>69.98</v>
      </c>
      <c r="P96" s="2">
        <f>Raw_schedule!O94</f>
        <v>69.98</v>
      </c>
      <c r="Q96" s="2">
        <f>Raw_schedule!P94</f>
        <v>69.98</v>
      </c>
      <c r="R96" s="2">
        <f>Raw_schedule!Q94</f>
        <v>69.98</v>
      </c>
      <c r="S96" s="2">
        <f>Raw_schedule!R94</f>
        <v>69.98</v>
      </c>
      <c r="T96" s="2">
        <f>Raw_schedule!S94</f>
        <v>69.98</v>
      </c>
      <c r="U96" s="2">
        <f>Raw_schedule!T94</f>
        <v>69.98</v>
      </c>
      <c r="V96" s="2">
        <f>Raw_schedule!U94</f>
        <v>69.98</v>
      </c>
      <c r="W96" s="2">
        <f>Raw_schedule!V94</f>
        <v>69.98</v>
      </c>
      <c r="X96" s="2">
        <f>Raw_schedule!W94</f>
        <v>69.98</v>
      </c>
      <c r="Y96" s="2">
        <f>Raw_schedule!X94</f>
        <v>69.98</v>
      </c>
      <c r="Z96" s="2">
        <f>Raw_schedule!Y94</f>
        <v>69.98</v>
      </c>
      <c r="AA96" s="2">
        <f>Raw_schedule!Z94</f>
        <v>60.08</v>
      </c>
      <c r="AB96" s="2">
        <f>Raw_schedule!AA94</f>
        <v>60.08</v>
      </c>
    </row>
    <row r="97" spans="1:28" x14ac:dyDescent="0.25">
      <c r="A97" s="39" t="str">
        <f>Raw_schedule!B95</f>
        <v>Infiltration Schedule</v>
      </c>
      <c r="B97" s="39" t="str">
        <f>Raw_schedule!A95</f>
        <v>School</v>
      </c>
      <c r="C97" s="2" t="str">
        <f>Raw_schedule!C95</f>
        <v>AllDays</v>
      </c>
      <c r="D97" s="2"/>
      <c r="E97" s="2">
        <f>Raw_schedule!D95</f>
        <v>1</v>
      </c>
      <c r="F97" s="2">
        <f>Raw_schedule!E95</f>
        <v>1</v>
      </c>
      <c r="G97" s="2">
        <f>Raw_schedule!F95</f>
        <v>1</v>
      </c>
      <c r="H97" s="2">
        <f>Raw_schedule!G95</f>
        <v>1</v>
      </c>
      <c r="I97" s="2">
        <f>Raw_schedule!H95</f>
        <v>1</v>
      </c>
      <c r="J97" s="2">
        <f>Raw_schedule!I95</f>
        <v>1</v>
      </c>
      <c r="K97" s="2">
        <f>Raw_schedule!J95</f>
        <v>1</v>
      </c>
      <c r="L97" s="2">
        <f>Raw_schedule!K95</f>
        <v>1</v>
      </c>
      <c r="M97" s="2">
        <f>Raw_schedule!L95</f>
        <v>1</v>
      </c>
      <c r="N97" s="2">
        <f>Raw_schedule!M95</f>
        <v>1</v>
      </c>
      <c r="O97" s="2">
        <f>Raw_schedule!N95</f>
        <v>1</v>
      </c>
      <c r="P97" s="2">
        <f>Raw_schedule!O95</f>
        <v>1</v>
      </c>
      <c r="Q97" s="2">
        <f>Raw_schedule!P95</f>
        <v>1</v>
      </c>
      <c r="R97" s="2">
        <f>Raw_schedule!Q95</f>
        <v>1</v>
      </c>
      <c r="S97" s="2">
        <f>Raw_schedule!R95</f>
        <v>1</v>
      </c>
      <c r="T97" s="2">
        <f>Raw_schedule!S95</f>
        <v>1</v>
      </c>
      <c r="U97" s="2">
        <f>Raw_schedule!T95</f>
        <v>1</v>
      </c>
      <c r="V97" s="2">
        <f>Raw_schedule!U95</f>
        <v>1</v>
      </c>
      <c r="W97" s="2">
        <f>Raw_schedule!V95</f>
        <v>1</v>
      </c>
      <c r="X97" s="2">
        <f>Raw_schedule!W95</f>
        <v>1</v>
      </c>
      <c r="Y97" s="2">
        <f>Raw_schedule!X95</f>
        <v>1</v>
      </c>
      <c r="Z97" s="2">
        <f>Raw_schedule!Y95</f>
        <v>1</v>
      </c>
      <c r="AA97" s="2">
        <f>Raw_schedule!Z95</f>
        <v>1</v>
      </c>
      <c r="AB97" s="2">
        <f>Raw_schedule!AA95</f>
        <v>1</v>
      </c>
    </row>
    <row r="98" spans="1:28" x14ac:dyDescent="0.25">
      <c r="A98" s="39" t="str">
        <f>Raw_schedule!B96</f>
        <v>Lighting Schedule</v>
      </c>
      <c r="B98" s="39" t="str">
        <f>Raw_schedule!A96</f>
        <v>School</v>
      </c>
      <c r="C98" s="2" t="str">
        <f>Raw_schedule!C96</f>
        <v>AllOtherDays (Through 1/11)</v>
      </c>
      <c r="D98" s="2"/>
      <c r="E98" s="2">
        <f>Raw_schedule!D96</f>
        <v>0</v>
      </c>
      <c r="F98" s="2">
        <f>Raw_schedule!E96</f>
        <v>0</v>
      </c>
      <c r="G98" s="2">
        <f>Raw_schedule!F96</f>
        <v>0</v>
      </c>
      <c r="H98" s="2">
        <f>Raw_schedule!G96</f>
        <v>0</v>
      </c>
      <c r="I98" s="2">
        <f>Raw_schedule!H96</f>
        <v>0</v>
      </c>
      <c r="J98" s="2">
        <f>Raw_schedule!I96</f>
        <v>0</v>
      </c>
      <c r="K98" s="2">
        <f>Raw_schedule!J96</f>
        <v>0</v>
      </c>
      <c r="L98" s="2">
        <f>Raw_schedule!K96</f>
        <v>0</v>
      </c>
      <c r="M98" s="2">
        <f>Raw_schedule!L96</f>
        <v>0</v>
      </c>
      <c r="N98" s="2">
        <f>Raw_schedule!M96</f>
        <v>0</v>
      </c>
      <c r="O98" s="2">
        <f>Raw_schedule!N96</f>
        <v>0</v>
      </c>
      <c r="P98" s="2">
        <f>Raw_schedule!O96</f>
        <v>0</v>
      </c>
      <c r="Q98" s="2">
        <f>Raw_schedule!P96</f>
        <v>0</v>
      </c>
      <c r="R98" s="2">
        <f>Raw_schedule!Q96</f>
        <v>0</v>
      </c>
      <c r="S98" s="2">
        <f>Raw_schedule!R96</f>
        <v>0</v>
      </c>
      <c r="T98" s="2">
        <f>Raw_schedule!S96</f>
        <v>0</v>
      </c>
      <c r="U98" s="2">
        <f>Raw_schedule!T96</f>
        <v>0</v>
      </c>
      <c r="V98" s="2">
        <f>Raw_schedule!U96</f>
        <v>0</v>
      </c>
      <c r="W98" s="2">
        <f>Raw_schedule!V96</f>
        <v>0</v>
      </c>
      <c r="X98" s="2">
        <f>Raw_schedule!W96</f>
        <v>0</v>
      </c>
      <c r="Y98" s="2">
        <f>Raw_schedule!X96</f>
        <v>0</v>
      </c>
      <c r="Z98" s="2">
        <f>Raw_schedule!Y96</f>
        <v>0</v>
      </c>
      <c r="AA98" s="2">
        <f>Raw_schedule!Z96</f>
        <v>0</v>
      </c>
      <c r="AB98" s="2">
        <f>Raw_schedule!AA96</f>
        <v>0</v>
      </c>
    </row>
    <row r="99" spans="1:28" x14ac:dyDescent="0.25">
      <c r="A99" s="39" t="str">
        <f>Raw_schedule!B97</f>
        <v>Lighting Schedule</v>
      </c>
      <c r="B99" s="39" t="str">
        <f>Raw_schedule!A97</f>
        <v>School</v>
      </c>
      <c r="C99" s="2" t="str">
        <f>Raw_schedule!C97</f>
        <v>AllOtherDays (Through 4/3)</v>
      </c>
      <c r="D99" s="2"/>
      <c r="E99" s="2">
        <f>Raw_schedule!D97</f>
        <v>0.05</v>
      </c>
      <c r="F99" s="2">
        <f>Raw_schedule!E97</f>
        <v>0.05</v>
      </c>
      <c r="G99" s="2">
        <f>Raw_schedule!F97</f>
        <v>0.05</v>
      </c>
      <c r="H99" s="2">
        <f>Raw_schedule!G97</f>
        <v>0.05</v>
      </c>
      <c r="I99" s="2">
        <f>Raw_schedule!H97</f>
        <v>0.05</v>
      </c>
      <c r="J99" s="2">
        <f>Raw_schedule!I97</f>
        <v>0.05</v>
      </c>
      <c r="K99" s="2">
        <f>Raw_schedule!J97</f>
        <v>0.05</v>
      </c>
      <c r="L99" s="2">
        <f>Raw_schedule!K97</f>
        <v>0.05</v>
      </c>
      <c r="M99" s="2">
        <f>Raw_schedule!L97</f>
        <v>0.05</v>
      </c>
      <c r="N99" s="2">
        <f>Raw_schedule!M97</f>
        <v>0.05</v>
      </c>
      <c r="O99" s="2">
        <f>Raw_schedule!N97</f>
        <v>0.05</v>
      </c>
      <c r="P99" s="2">
        <f>Raw_schedule!O97</f>
        <v>0.05</v>
      </c>
      <c r="Q99" s="2">
        <f>Raw_schedule!P97</f>
        <v>0.05</v>
      </c>
      <c r="R99" s="2">
        <f>Raw_schedule!Q97</f>
        <v>0.05</v>
      </c>
      <c r="S99" s="2">
        <f>Raw_schedule!R97</f>
        <v>0.05</v>
      </c>
      <c r="T99" s="2">
        <f>Raw_schedule!S97</f>
        <v>0.05</v>
      </c>
      <c r="U99" s="2">
        <f>Raw_schedule!T97</f>
        <v>0.05</v>
      </c>
      <c r="V99" s="2">
        <f>Raw_schedule!U97</f>
        <v>0.05</v>
      </c>
      <c r="W99" s="2">
        <f>Raw_schedule!V97</f>
        <v>0.05</v>
      </c>
      <c r="X99" s="2">
        <f>Raw_schedule!W97</f>
        <v>0.05</v>
      </c>
      <c r="Y99" s="2">
        <f>Raw_schedule!X97</f>
        <v>0.05</v>
      </c>
      <c r="Z99" s="2">
        <f>Raw_schedule!Y97</f>
        <v>0.05</v>
      </c>
      <c r="AA99" s="2">
        <f>Raw_schedule!Z97</f>
        <v>0.05</v>
      </c>
      <c r="AB99" s="2">
        <f>Raw_schedule!AA97</f>
        <v>0.05</v>
      </c>
    </row>
    <row r="100" spans="1:28" x14ac:dyDescent="0.25">
      <c r="A100" s="39" t="str">
        <f>Raw_schedule!B98</f>
        <v>Lighting Schedule</v>
      </c>
      <c r="B100" s="39" t="str">
        <f>Raw_schedule!A98</f>
        <v>School</v>
      </c>
      <c r="C100" s="2" t="str">
        <f>Raw_schedule!C98</f>
        <v>AllOtherDays (Through 4/12)</v>
      </c>
      <c r="D100" s="2"/>
      <c r="E100" s="2">
        <f>Raw_schedule!D98</f>
        <v>0</v>
      </c>
      <c r="F100" s="2">
        <f>Raw_schedule!E98</f>
        <v>0</v>
      </c>
      <c r="G100" s="2">
        <f>Raw_schedule!F98</f>
        <v>0</v>
      </c>
      <c r="H100" s="2">
        <f>Raw_schedule!G98</f>
        <v>0</v>
      </c>
      <c r="I100" s="2">
        <f>Raw_schedule!H98</f>
        <v>0</v>
      </c>
      <c r="J100" s="2">
        <f>Raw_schedule!I98</f>
        <v>0</v>
      </c>
      <c r="K100" s="2">
        <f>Raw_schedule!J98</f>
        <v>0</v>
      </c>
      <c r="L100" s="2">
        <f>Raw_schedule!K98</f>
        <v>0</v>
      </c>
      <c r="M100" s="2">
        <f>Raw_schedule!L98</f>
        <v>0</v>
      </c>
      <c r="N100" s="2">
        <f>Raw_schedule!M98</f>
        <v>0</v>
      </c>
      <c r="O100" s="2">
        <f>Raw_schedule!N98</f>
        <v>0</v>
      </c>
      <c r="P100" s="2">
        <f>Raw_schedule!O98</f>
        <v>0</v>
      </c>
      <c r="Q100" s="2">
        <f>Raw_schedule!P98</f>
        <v>0</v>
      </c>
      <c r="R100" s="2">
        <f>Raw_schedule!Q98</f>
        <v>0</v>
      </c>
      <c r="S100" s="2">
        <f>Raw_schedule!R98</f>
        <v>0</v>
      </c>
      <c r="T100" s="2">
        <f>Raw_schedule!S98</f>
        <v>0</v>
      </c>
      <c r="U100" s="2">
        <f>Raw_schedule!T98</f>
        <v>0</v>
      </c>
      <c r="V100" s="2">
        <f>Raw_schedule!U98</f>
        <v>0</v>
      </c>
      <c r="W100" s="2">
        <f>Raw_schedule!V98</f>
        <v>0</v>
      </c>
      <c r="X100" s="2">
        <f>Raw_schedule!W98</f>
        <v>0</v>
      </c>
      <c r="Y100" s="2">
        <f>Raw_schedule!X98</f>
        <v>0</v>
      </c>
      <c r="Z100" s="2">
        <f>Raw_schedule!Y98</f>
        <v>0</v>
      </c>
      <c r="AA100" s="2">
        <f>Raw_schedule!Z98</f>
        <v>0</v>
      </c>
      <c r="AB100" s="2">
        <f>Raw_schedule!AA98</f>
        <v>0</v>
      </c>
    </row>
    <row r="101" spans="1:28" x14ac:dyDescent="0.25">
      <c r="A101" s="39" t="str">
        <f>Raw_schedule!B99</f>
        <v>Lighting Schedule</v>
      </c>
      <c r="B101" s="39" t="str">
        <f>Raw_schedule!A99</f>
        <v>School</v>
      </c>
      <c r="C101" s="2" t="str">
        <f>Raw_schedule!C99</f>
        <v>AllOtherDays (Through 5/22)</v>
      </c>
      <c r="D101" s="2"/>
      <c r="E101" s="2">
        <f>Raw_schedule!D99</f>
        <v>0.05</v>
      </c>
      <c r="F101" s="2">
        <f>Raw_schedule!E99</f>
        <v>0.05</v>
      </c>
      <c r="G101" s="2">
        <f>Raw_schedule!F99</f>
        <v>0.05</v>
      </c>
      <c r="H101" s="2">
        <f>Raw_schedule!G99</f>
        <v>0.05</v>
      </c>
      <c r="I101" s="2">
        <f>Raw_schedule!H99</f>
        <v>0.05</v>
      </c>
      <c r="J101" s="2">
        <f>Raw_schedule!I99</f>
        <v>0.05</v>
      </c>
      <c r="K101" s="2">
        <f>Raw_schedule!J99</f>
        <v>0.05</v>
      </c>
      <c r="L101" s="2">
        <f>Raw_schedule!K99</f>
        <v>0.05</v>
      </c>
      <c r="M101" s="2">
        <f>Raw_schedule!L99</f>
        <v>0.05</v>
      </c>
      <c r="N101" s="2">
        <f>Raw_schedule!M99</f>
        <v>0.05</v>
      </c>
      <c r="O101" s="2">
        <f>Raw_schedule!N99</f>
        <v>0.05</v>
      </c>
      <c r="P101" s="2">
        <f>Raw_schedule!O99</f>
        <v>0.05</v>
      </c>
      <c r="Q101" s="2">
        <f>Raw_schedule!P99</f>
        <v>0.05</v>
      </c>
      <c r="R101" s="2">
        <f>Raw_schedule!Q99</f>
        <v>0.05</v>
      </c>
      <c r="S101" s="2">
        <f>Raw_schedule!R99</f>
        <v>0.05</v>
      </c>
      <c r="T101" s="2">
        <f>Raw_schedule!S99</f>
        <v>0.05</v>
      </c>
      <c r="U101" s="2">
        <f>Raw_schedule!T99</f>
        <v>0.05</v>
      </c>
      <c r="V101" s="2">
        <f>Raw_schedule!U99</f>
        <v>0.05</v>
      </c>
      <c r="W101" s="2">
        <f>Raw_schedule!V99</f>
        <v>0.05</v>
      </c>
      <c r="X101" s="2">
        <f>Raw_schedule!W99</f>
        <v>0.05</v>
      </c>
      <c r="Y101" s="2">
        <f>Raw_schedule!X99</f>
        <v>0.05</v>
      </c>
      <c r="Z101" s="2">
        <f>Raw_schedule!Y99</f>
        <v>0.05</v>
      </c>
      <c r="AA101" s="2">
        <f>Raw_schedule!Z99</f>
        <v>0.05</v>
      </c>
      <c r="AB101" s="2">
        <f>Raw_schedule!AA99</f>
        <v>0.05</v>
      </c>
    </row>
    <row r="102" spans="1:28" x14ac:dyDescent="0.25">
      <c r="A102" s="39" t="str">
        <f>Raw_schedule!B100</f>
        <v>Lighting Schedule</v>
      </c>
      <c r="B102" s="39" t="str">
        <f>Raw_schedule!A100</f>
        <v>School</v>
      </c>
      <c r="C102" s="2" t="str">
        <f>Raw_schedule!C100</f>
        <v>AllOtherDays (Through 5/31)</v>
      </c>
      <c r="D102" s="2"/>
      <c r="E102" s="2">
        <f>Raw_schedule!D100</f>
        <v>0</v>
      </c>
      <c r="F102" s="2">
        <f>Raw_schedule!E100</f>
        <v>0</v>
      </c>
      <c r="G102" s="2">
        <f>Raw_schedule!F100</f>
        <v>0</v>
      </c>
      <c r="H102" s="2">
        <f>Raw_schedule!G100</f>
        <v>0</v>
      </c>
      <c r="I102" s="2">
        <f>Raw_schedule!H100</f>
        <v>0</v>
      </c>
      <c r="J102" s="2">
        <f>Raw_schedule!I100</f>
        <v>0</v>
      </c>
      <c r="K102" s="2">
        <f>Raw_schedule!J100</f>
        <v>0</v>
      </c>
      <c r="L102" s="2">
        <f>Raw_schedule!K100</f>
        <v>0</v>
      </c>
      <c r="M102" s="2">
        <f>Raw_schedule!L100</f>
        <v>0</v>
      </c>
      <c r="N102" s="2">
        <f>Raw_schedule!M100</f>
        <v>0</v>
      </c>
      <c r="O102" s="2">
        <f>Raw_schedule!N100</f>
        <v>0</v>
      </c>
      <c r="P102" s="2">
        <f>Raw_schedule!O100</f>
        <v>0</v>
      </c>
      <c r="Q102" s="2">
        <f>Raw_schedule!P100</f>
        <v>0</v>
      </c>
      <c r="R102" s="2">
        <f>Raw_schedule!Q100</f>
        <v>0</v>
      </c>
      <c r="S102" s="2">
        <f>Raw_schedule!R100</f>
        <v>0</v>
      </c>
      <c r="T102" s="2">
        <f>Raw_schedule!S100</f>
        <v>0</v>
      </c>
      <c r="U102" s="2">
        <f>Raw_schedule!T100</f>
        <v>0</v>
      </c>
      <c r="V102" s="2">
        <f>Raw_schedule!U100</f>
        <v>0</v>
      </c>
      <c r="W102" s="2">
        <f>Raw_schedule!V100</f>
        <v>0</v>
      </c>
      <c r="X102" s="2">
        <f>Raw_schedule!W100</f>
        <v>0</v>
      </c>
      <c r="Y102" s="2">
        <f>Raw_schedule!X100</f>
        <v>0</v>
      </c>
      <c r="Z102" s="2">
        <f>Raw_schedule!Y100</f>
        <v>0</v>
      </c>
      <c r="AA102" s="2">
        <f>Raw_schedule!Z100</f>
        <v>0</v>
      </c>
      <c r="AB102" s="2">
        <f>Raw_schedule!AA100</f>
        <v>0</v>
      </c>
    </row>
    <row r="103" spans="1:28" x14ac:dyDescent="0.25">
      <c r="A103" s="39" t="str">
        <f>Raw_schedule!B101</f>
        <v>Lighting Schedule</v>
      </c>
      <c r="B103" s="39" t="str">
        <f>Raw_schedule!A101</f>
        <v>School</v>
      </c>
      <c r="C103" s="2" t="str">
        <f>Raw_schedule!C101</f>
        <v>AllOtherDays (Through 8/7)</v>
      </c>
      <c r="D103" s="2"/>
      <c r="E103" s="2">
        <f>Raw_schedule!D101</f>
        <v>0.05</v>
      </c>
      <c r="F103" s="2">
        <f>Raw_schedule!E101</f>
        <v>0.05</v>
      </c>
      <c r="G103" s="2">
        <f>Raw_schedule!F101</f>
        <v>0.05</v>
      </c>
      <c r="H103" s="2">
        <f>Raw_schedule!G101</f>
        <v>0.05</v>
      </c>
      <c r="I103" s="2">
        <f>Raw_schedule!H101</f>
        <v>0.05</v>
      </c>
      <c r="J103" s="2">
        <f>Raw_schedule!I101</f>
        <v>0.05</v>
      </c>
      <c r="K103" s="2">
        <f>Raw_schedule!J101</f>
        <v>0.05</v>
      </c>
      <c r="L103" s="2">
        <f>Raw_schedule!K101</f>
        <v>0.05</v>
      </c>
      <c r="M103" s="2">
        <f>Raw_schedule!L101</f>
        <v>0.05</v>
      </c>
      <c r="N103" s="2">
        <f>Raw_schedule!M101</f>
        <v>0.05</v>
      </c>
      <c r="O103" s="2">
        <f>Raw_schedule!N101</f>
        <v>0.05</v>
      </c>
      <c r="P103" s="2">
        <f>Raw_schedule!O101</f>
        <v>0.05</v>
      </c>
      <c r="Q103" s="2">
        <f>Raw_schedule!P101</f>
        <v>0.05</v>
      </c>
      <c r="R103" s="2">
        <f>Raw_schedule!Q101</f>
        <v>0.05</v>
      </c>
      <c r="S103" s="2">
        <f>Raw_schedule!R101</f>
        <v>0.05</v>
      </c>
      <c r="T103" s="2">
        <f>Raw_schedule!S101</f>
        <v>0.05</v>
      </c>
      <c r="U103" s="2">
        <f>Raw_schedule!T101</f>
        <v>0.05</v>
      </c>
      <c r="V103" s="2">
        <f>Raw_schedule!U101</f>
        <v>0.05</v>
      </c>
      <c r="W103" s="2">
        <f>Raw_schedule!V101</f>
        <v>0.05</v>
      </c>
      <c r="X103" s="2">
        <f>Raw_schedule!W101</f>
        <v>0.05</v>
      </c>
      <c r="Y103" s="2">
        <f>Raw_schedule!X101</f>
        <v>0.05</v>
      </c>
      <c r="Z103" s="2">
        <f>Raw_schedule!Y101</f>
        <v>0.05</v>
      </c>
      <c r="AA103" s="2">
        <f>Raw_schedule!Z101</f>
        <v>0.05</v>
      </c>
      <c r="AB103" s="2">
        <f>Raw_schedule!AA101</f>
        <v>0.05</v>
      </c>
    </row>
    <row r="104" spans="1:28" x14ac:dyDescent="0.25">
      <c r="A104" s="39" t="str">
        <f>Raw_schedule!B102</f>
        <v>Lighting Schedule</v>
      </c>
      <c r="B104" s="39" t="str">
        <f>Raw_schedule!A102</f>
        <v>School</v>
      </c>
      <c r="C104" s="2" t="str">
        <f>Raw_schedule!C102</f>
        <v>AllOtherDays (Through 8/16)</v>
      </c>
      <c r="D104" s="2"/>
      <c r="E104" s="2">
        <f>Raw_schedule!D102</f>
        <v>0</v>
      </c>
      <c r="F104" s="2">
        <f>Raw_schedule!E102</f>
        <v>0</v>
      </c>
      <c r="G104" s="2">
        <f>Raw_schedule!F102</f>
        <v>0</v>
      </c>
      <c r="H104" s="2">
        <f>Raw_schedule!G102</f>
        <v>0</v>
      </c>
      <c r="I104" s="2">
        <f>Raw_schedule!H102</f>
        <v>0</v>
      </c>
      <c r="J104" s="2">
        <f>Raw_schedule!I102</f>
        <v>0</v>
      </c>
      <c r="K104" s="2">
        <f>Raw_schedule!J102</f>
        <v>0</v>
      </c>
      <c r="L104" s="2">
        <f>Raw_schedule!K102</f>
        <v>0</v>
      </c>
      <c r="M104" s="2">
        <f>Raw_schedule!L102</f>
        <v>0</v>
      </c>
      <c r="N104" s="2">
        <f>Raw_schedule!M102</f>
        <v>0</v>
      </c>
      <c r="O104" s="2">
        <f>Raw_schedule!N102</f>
        <v>0</v>
      </c>
      <c r="P104" s="2">
        <f>Raw_schedule!O102</f>
        <v>0</v>
      </c>
      <c r="Q104" s="2">
        <f>Raw_schedule!P102</f>
        <v>0</v>
      </c>
      <c r="R104" s="2">
        <f>Raw_schedule!Q102</f>
        <v>0</v>
      </c>
      <c r="S104" s="2">
        <f>Raw_schedule!R102</f>
        <v>0</v>
      </c>
      <c r="T104" s="2">
        <f>Raw_schedule!S102</f>
        <v>0</v>
      </c>
      <c r="U104" s="2">
        <f>Raw_schedule!T102</f>
        <v>0</v>
      </c>
      <c r="V104" s="2">
        <f>Raw_schedule!U102</f>
        <v>0</v>
      </c>
      <c r="W104" s="2">
        <f>Raw_schedule!V102</f>
        <v>0</v>
      </c>
      <c r="X104" s="2">
        <f>Raw_schedule!W102</f>
        <v>0</v>
      </c>
      <c r="Y104" s="2">
        <f>Raw_schedule!X102</f>
        <v>0</v>
      </c>
      <c r="Z104" s="2">
        <f>Raw_schedule!Y102</f>
        <v>0</v>
      </c>
      <c r="AA104" s="2">
        <f>Raw_schedule!Z102</f>
        <v>0</v>
      </c>
      <c r="AB104" s="2">
        <f>Raw_schedule!AA102</f>
        <v>0</v>
      </c>
    </row>
    <row r="105" spans="1:28" x14ac:dyDescent="0.25">
      <c r="A105" s="39" t="str">
        <f>Raw_schedule!B103</f>
        <v>Lighting Schedule</v>
      </c>
      <c r="B105" s="39" t="str">
        <f>Raw_schedule!A103</f>
        <v>School</v>
      </c>
      <c r="C105" s="2" t="str">
        <f>Raw_schedule!C103</f>
        <v>AllOtherDays (Through 12/11)</v>
      </c>
      <c r="D105" s="2"/>
      <c r="E105" s="2">
        <f>Raw_schedule!D103</f>
        <v>0.05</v>
      </c>
      <c r="F105" s="2">
        <f>Raw_schedule!E103</f>
        <v>0.05</v>
      </c>
      <c r="G105" s="2">
        <f>Raw_schedule!F103</f>
        <v>0.05</v>
      </c>
      <c r="H105" s="2">
        <f>Raw_schedule!G103</f>
        <v>0.05</v>
      </c>
      <c r="I105" s="2">
        <f>Raw_schedule!H103</f>
        <v>0.05</v>
      </c>
      <c r="J105" s="2">
        <f>Raw_schedule!I103</f>
        <v>0.05</v>
      </c>
      <c r="K105" s="2">
        <f>Raw_schedule!J103</f>
        <v>0.05</v>
      </c>
      <c r="L105" s="2">
        <f>Raw_schedule!K103</f>
        <v>0.05</v>
      </c>
      <c r="M105" s="2">
        <f>Raw_schedule!L103</f>
        <v>0.05</v>
      </c>
      <c r="N105" s="2">
        <f>Raw_schedule!M103</f>
        <v>0.05</v>
      </c>
      <c r="O105" s="2">
        <f>Raw_schedule!N103</f>
        <v>0.05</v>
      </c>
      <c r="P105" s="2">
        <f>Raw_schedule!O103</f>
        <v>0.05</v>
      </c>
      <c r="Q105" s="2">
        <f>Raw_schedule!P103</f>
        <v>0.05</v>
      </c>
      <c r="R105" s="2">
        <f>Raw_schedule!Q103</f>
        <v>0.05</v>
      </c>
      <c r="S105" s="2">
        <f>Raw_schedule!R103</f>
        <v>0.05</v>
      </c>
      <c r="T105" s="2">
        <f>Raw_schedule!S103</f>
        <v>0.05</v>
      </c>
      <c r="U105" s="2">
        <f>Raw_schedule!T103</f>
        <v>0.05</v>
      </c>
      <c r="V105" s="2">
        <f>Raw_schedule!U103</f>
        <v>0.05</v>
      </c>
      <c r="W105" s="2">
        <f>Raw_schedule!V103</f>
        <v>0.05</v>
      </c>
      <c r="X105" s="2">
        <f>Raw_schedule!W103</f>
        <v>0.05</v>
      </c>
      <c r="Y105" s="2">
        <f>Raw_schedule!X103</f>
        <v>0.05</v>
      </c>
      <c r="Z105" s="2">
        <f>Raw_schedule!Y103</f>
        <v>0.05</v>
      </c>
      <c r="AA105" s="2">
        <f>Raw_schedule!Z103</f>
        <v>0.05</v>
      </c>
      <c r="AB105" s="2">
        <f>Raw_schedule!AA103</f>
        <v>0.05</v>
      </c>
    </row>
    <row r="106" spans="1:28" x14ac:dyDescent="0.25">
      <c r="A106" s="39" t="str">
        <f>Raw_schedule!B104</f>
        <v>Lighting Schedule</v>
      </c>
      <c r="B106" s="39" t="str">
        <f>Raw_schedule!A104</f>
        <v>School</v>
      </c>
      <c r="C106" s="2" t="str">
        <f>Raw_schedule!C104</f>
        <v>AllOtherDays (Through 12/31)</v>
      </c>
      <c r="D106" s="2"/>
      <c r="E106" s="2">
        <f>Raw_schedule!D104</f>
        <v>0</v>
      </c>
      <c r="F106" s="2">
        <f>Raw_schedule!E104</f>
        <v>0</v>
      </c>
      <c r="G106" s="2">
        <f>Raw_schedule!F104</f>
        <v>0</v>
      </c>
      <c r="H106" s="2">
        <f>Raw_schedule!G104</f>
        <v>0</v>
      </c>
      <c r="I106" s="2">
        <f>Raw_schedule!H104</f>
        <v>0</v>
      </c>
      <c r="J106" s="2">
        <f>Raw_schedule!I104</f>
        <v>0</v>
      </c>
      <c r="K106" s="2">
        <f>Raw_schedule!J104</f>
        <v>0</v>
      </c>
      <c r="L106" s="2">
        <f>Raw_schedule!K104</f>
        <v>0</v>
      </c>
      <c r="M106" s="2">
        <f>Raw_schedule!L104</f>
        <v>0</v>
      </c>
      <c r="N106" s="2">
        <f>Raw_schedule!M104</f>
        <v>0</v>
      </c>
      <c r="O106" s="2">
        <f>Raw_schedule!N104</f>
        <v>0</v>
      </c>
      <c r="P106" s="2">
        <f>Raw_schedule!O104</f>
        <v>0</v>
      </c>
      <c r="Q106" s="2">
        <f>Raw_schedule!P104</f>
        <v>0</v>
      </c>
      <c r="R106" s="2">
        <f>Raw_schedule!Q104</f>
        <v>0</v>
      </c>
      <c r="S106" s="2">
        <f>Raw_schedule!R104</f>
        <v>0</v>
      </c>
      <c r="T106" s="2">
        <f>Raw_schedule!S104</f>
        <v>0</v>
      </c>
      <c r="U106" s="2">
        <f>Raw_schedule!T104</f>
        <v>0</v>
      </c>
      <c r="V106" s="2">
        <f>Raw_schedule!U104</f>
        <v>0</v>
      </c>
      <c r="W106" s="2">
        <f>Raw_schedule!V104</f>
        <v>0</v>
      </c>
      <c r="X106" s="2">
        <f>Raw_schedule!W104</f>
        <v>0</v>
      </c>
      <c r="Y106" s="2">
        <f>Raw_schedule!X104</f>
        <v>0</v>
      </c>
      <c r="Z106" s="2">
        <f>Raw_schedule!Y104</f>
        <v>0</v>
      </c>
      <c r="AA106" s="2">
        <f>Raw_schedule!Z104</f>
        <v>0</v>
      </c>
      <c r="AB106" s="2">
        <f>Raw_schedule!AA104</f>
        <v>0</v>
      </c>
    </row>
    <row r="107" spans="1:28" x14ac:dyDescent="0.25">
      <c r="A107" s="39" t="str">
        <f>Raw_schedule!B105</f>
        <v>Lighting Schedule</v>
      </c>
      <c r="B107" s="39" t="str">
        <f>Raw_schedule!A105</f>
        <v>School</v>
      </c>
      <c r="C107" s="2" t="str">
        <f>Raw_schedule!C105</f>
        <v>Saturdays (Through 4/3)</v>
      </c>
      <c r="D107" s="2"/>
      <c r="E107" s="2">
        <f>Raw_schedule!D105</f>
        <v>0.05</v>
      </c>
      <c r="F107" s="2">
        <f>Raw_schedule!E105</f>
        <v>0.05</v>
      </c>
      <c r="G107" s="2">
        <f>Raw_schedule!F105</f>
        <v>0.05</v>
      </c>
      <c r="H107" s="2">
        <f>Raw_schedule!G105</f>
        <v>0.05</v>
      </c>
      <c r="I107" s="2">
        <f>Raw_schedule!H105</f>
        <v>0.05</v>
      </c>
      <c r="J107" s="2">
        <f>Raw_schedule!I105</f>
        <v>0.05</v>
      </c>
      <c r="K107" s="2">
        <f>Raw_schedule!J105</f>
        <v>0.05</v>
      </c>
      <c r="L107" s="2">
        <f>Raw_schedule!K105</f>
        <v>0.05</v>
      </c>
      <c r="M107" s="2">
        <f>Raw_schedule!L105</f>
        <v>0.15</v>
      </c>
      <c r="N107" s="2">
        <f>Raw_schedule!M105</f>
        <v>0.15</v>
      </c>
      <c r="O107" s="2">
        <f>Raw_schedule!N105</f>
        <v>0.15</v>
      </c>
      <c r="P107" s="2">
        <f>Raw_schedule!O105</f>
        <v>0.15</v>
      </c>
      <c r="Q107" s="2">
        <f>Raw_schedule!P105</f>
        <v>0.15</v>
      </c>
      <c r="R107" s="2">
        <f>Raw_schedule!Q105</f>
        <v>0.05</v>
      </c>
      <c r="S107" s="2">
        <f>Raw_schedule!R105</f>
        <v>0.05</v>
      </c>
      <c r="T107" s="2">
        <f>Raw_schedule!S105</f>
        <v>0.05</v>
      </c>
      <c r="U107" s="2">
        <f>Raw_schedule!T105</f>
        <v>0.05</v>
      </c>
      <c r="V107" s="2">
        <f>Raw_schedule!U105</f>
        <v>0.05</v>
      </c>
      <c r="W107" s="2">
        <f>Raw_schedule!V105</f>
        <v>0.05</v>
      </c>
      <c r="X107" s="2">
        <f>Raw_schedule!W105</f>
        <v>0.05</v>
      </c>
      <c r="Y107" s="2">
        <f>Raw_schedule!X105</f>
        <v>0.05</v>
      </c>
      <c r="Z107" s="2">
        <f>Raw_schedule!Y105</f>
        <v>0.05</v>
      </c>
      <c r="AA107" s="2">
        <f>Raw_schedule!Z105</f>
        <v>0.05</v>
      </c>
      <c r="AB107" s="2">
        <f>Raw_schedule!AA105</f>
        <v>0.05</v>
      </c>
    </row>
    <row r="108" spans="1:28" x14ac:dyDescent="0.25">
      <c r="A108" s="39" t="str">
        <f>Raw_schedule!B106</f>
        <v>Lighting Schedule</v>
      </c>
      <c r="B108" s="39" t="str">
        <f>Raw_schedule!A106</f>
        <v>School</v>
      </c>
      <c r="C108" s="2" t="str">
        <f>Raw_schedule!C106</f>
        <v>Saturdays (Through 5/22)</v>
      </c>
      <c r="D108" s="2"/>
      <c r="E108" s="2">
        <f>Raw_schedule!D106</f>
        <v>0.05</v>
      </c>
      <c r="F108" s="2">
        <f>Raw_schedule!E106</f>
        <v>0.05</v>
      </c>
      <c r="G108" s="2">
        <f>Raw_schedule!F106</f>
        <v>0.05</v>
      </c>
      <c r="H108" s="2">
        <f>Raw_schedule!G106</f>
        <v>0.05</v>
      </c>
      <c r="I108" s="2">
        <f>Raw_schedule!H106</f>
        <v>0.05</v>
      </c>
      <c r="J108" s="2">
        <f>Raw_schedule!I106</f>
        <v>0.05</v>
      </c>
      <c r="K108" s="2">
        <f>Raw_schedule!J106</f>
        <v>0.05</v>
      </c>
      <c r="L108" s="2">
        <f>Raw_schedule!K106</f>
        <v>0.05</v>
      </c>
      <c r="M108" s="2">
        <f>Raw_schedule!L106</f>
        <v>0.15</v>
      </c>
      <c r="N108" s="2">
        <f>Raw_schedule!M106</f>
        <v>0.15</v>
      </c>
      <c r="O108" s="2">
        <f>Raw_schedule!N106</f>
        <v>0.15</v>
      </c>
      <c r="P108" s="2">
        <f>Raw_schedule!O106</f>
        <v>0.15</v>
      </c>
      <c r="Q108" s="2">
        <f>Raw_schedule!P106</f>
        <v>0.15</v>
      </c>
      <c r="R108" s="2">
        <f>Raw_schedule!Q106</f>
        <v>0.05</v>
      </c>
      <c r="S108" s="2">
        <f>Raw_schedule!R106</f>
        <v>0.05</v>
      </c>
      <c r="T108" s="2">
        <f>Raw_schedule!S106</f>
        <v>0.05</v>
      </c>
      <c r="U108" s="2">
        <f>Raw_schedule!T106</f>
        <v>0.05</v>
      </c>
      <c r="V108" s="2">
        <f>Raw_schedule!U106</f>
        <v>0.05</v>
      </c>
      <c r="W108" s="2">
        <f>Raw_schedule!V106</f>
        <v>0.05</v>
      </c>
      <c r="X108" s="2">
        <f>Raw_schedule!W106</f>
        <v>0.05</v>
      </c>
      <c r="Y108" s="2">
        <f>Raw_schedule!X106</f>
        <v>0.05</v>
      </c>
      <c r="Z108" s="2">
        <f>Raw_schedule!Y106</f>
        <v>0.05</v>
      </c>
      <c r="AA108" s="2">
        <f>Raw_schedule!Z106</f>
        <v>0.05</v>
      </c>
      <c r="AB108" s="2">
        <f>Raw_schedule!AA106</f>
        <v>0.05</v>
      </c>
    </row>
    <row r="109" spans="1:28" x14ac:dyDescent="0.25">
      <c r="A109" s="39" t="str">
        <f>Raw_schedule!B107</f>
        <v>Lighting Schedule</v>
      </c>
      <c r="B109" s="39" t="str">
        <f>Raw_schedule!A107</f>
        <v>School</v>
      </c>
      <c r="C109" s="2" t="str">
        <f>Raw_schedule!C107</f>
        <v>Saturdays (Through 8/7)</v>
      </c>
      <c r="D109" s="2"/>
      <c r="E109" s="2">
        <f>Raw_schedule!D107</f>
        <v>0.05</v>
      </c>
      <c r="F109" s="2">
        <f>Raw_schedule!E107</f>
        <v>0.05</v>
      </c>
      <c r="G109" s="2">
        <f>Raw_schedule!F107</f>
        <v>0.05</v>
      </c>
      <c r="H109" s="2">
        <f>Raw_schedule!G107</f>
        <v>0.05</v>
      </c>
      <c r="I109" s="2">
        <f>Raw_schedule!H107</f>
        <v>0.05</v>
      </c>
      <c r="J109" s="2">
        <f>Raw_schedule!I107</f>
        <v>0.05</v>
      </c>
      <c r="K109" s="2">
        <f>Raw_schedule!J107</f>
        <v>0.05</v>
      </c>
      <c r="L109" s="2">
        <f>Raw_schedule!K107</f>
        <v>0.05</v>
      </c>
      <c r="M109" s="2">
        <f>Raw_schedule!L107</f>
        <v>0.15</v>
      </c>
      <c r="N109" s="2">
        <f>Raw_schedule!M107</f>
        <v>0.15</v>
      </c>
      <c r="O109" s="2">
        <f>Raw_schedule!N107</f>
        <v>0.15</v>
      </c>
      <c r="P109" s="2">
        <f>Raw_schedule!O107</f>
        <v>0.15</v>
      </c>
      <c r="Q109" s="2">
        <f>Raw_schedule!P107</f>
        <v>0.15</v>
      </c>
      <c r="R109" s="2">
        <f>Raw_schedule!Q107</f>
        <v>0.05</v>
      </c>
      <c r="S109" s="2">
        <f>Raw_schedule!R107</f>
        <v>0.05</v>
      </c>
      <c r="T109" s="2">
        <f>Raw_schedule!S107</f>
        <v>0.05</v>
      </c>
      <c r="U109" s="2">
        <f>Raw_schedule!T107</f>
        <v>0.05</v>
      </c>
      <c r="V109" s="2">
        <f>Raw_schedule!U107</f>
        <v>0.05</v>
      </c>
      <c r="W109" s="2">
        <f>Raw_schedule!V107</f>
        <v>0.05</v>
      </c>
      <c r="X109" s="2">
        <f>Raw_schedule!W107</f>
        <v>0.05</v>
      </c>
      <c r="Y109" s="2">
        <f>Raw_schedule!X107</f>
        <v>0.05</v>
      </c>
      <c r="Z109" s="2">
        <f>Raw_schedule!Y107</f>
        <v>0.05</v>
      </c>
      <c r="AA109" s="2">
        <f>Raw_schedule!Z107</f>
        <v>0.05</v>
      </c>
      <c r="AB109" s="2">
        <f>Raw_schedule!AA107</f>
        <v>0.05</v>
      </c>
    </row>
    <row r="110" spans="1:28" x14ac:dyDescent="0.25">
      <c r="A110" s="39" t="str">
        <f>Raw_schedule!B108</f>
        <v>Lighting Schedule</v>
      </c>
      <c r="B110" s="39" t="str">
        <f>Raw_schedule!A108</f>
        <v>School</v>
      </c>
      <c r="C110" s="2" t="str">
        <f>Raw_schedule!C108</f>
        <v>Saturdays (Through 12/11)</v>
      </c>
      <c r="D110" s="2"/>
      <c r="E110" s="2">
        <f>Raw_schedule!D108</f>
        <v>0.05</v>
      </c>
      <c r="F110" s="2">
        <f>Raw_schedule!E108</f>
        <v>0.05</v>
      </c>
      <c r="G110" s="2">
        <f>Raw_schedule!F108</f>
        <v>0.05</v>
      </c>
      <c r="H110" s="2">
        <f>Raw_schedule!G108</f>
        <v>0.05</v>
      </c>
      <c r="I110" s="2">
        <f>Raw_schedule!H108</f>
        <v>0.05</v>
      </c>
      <c r="J110" s="2">
        <f>Raw_schedule!I108</f>
        <v>0.05</v>
      </c>
      <c r="K110" s="2">
        <f>Raw_schedule!J108</f>
        <v>0.05</v>
      </c>
      <c r="L110" s="2">
        <f>Raw_schedule!K108</f>
        <v>0.05</v>
      </c>
      <c r="M110" s="2">
        <f>Raw_schedule!L108</f>
        <v>0.15</v>
      </c>
      <c r="N110" s="2">
        <f>Raw_schedule!M108</f>
        <v>0.15</v>
      </c>
      <c r="O110" s="2">
        <f>Raw_schedule!N108</f>
        <v>0.15</v>
      </c>
      <c r="P110" s="2">
        <f>Raw_schedule!O108</f>
        <v>0.15</v>
      </c>
      <c r="Q110" s="2">
        <f>Raw_schedule!P108</f>
        <v>0.15</v>
      </c>
      <c r="R110" s="2">
        <f>Raw_schedule!Q108</f>
        <v>0.05</v>
      </c>
      <c r="S110" s="2">
        <f>Raw_schedule!R108</f>
        <v>0.05</v>
      </c>
      <c r="T110" s="2">
        <f>Raw_schedule!S108</f>
        <v>0.05</v>
      </c>
      <c r="U110" s="2">
        <f>Raw_schedule!T108</f>
        <v>0.05</v>
      </c>
      <c r="V110" s="2">
        <f>Raw_schedule!U108</f>
        <v>0.05</v>
      </c>
      <c r="W110" s="2">
        <f>Raw_schedule!V108</f>
        <v>0.05</v>
      </c>
      <c r="X110" s="2">
        <f>Raw_schedule!W108</f>
        <v>0.05</v>
      </c>
      <c r="Y110" s="2">
        <f>Raw_schedule!X108</f>
        <v>0.05</v>
      </c>
      <c r="Z110" s="2">
        <f>Raw_schedule!Y108</f>
        <v>0.05</v>
      </c>
      <c r="AA110" s="2">
        <f>Raw_schedule!Z108</f>
        <v>0.05</v>
      </c>
      <c r="AB110" s="2">
        <f>Raw_schedule!AA108</f>
        <v>0.05</v>
      </c>
    </row>
    <row r="111" spans="1:28" x14ac:dyDescent="0.25">
      <c r="A111" s="39" t="str">
        <f>Raw_schedule!B109</f>
        <v>Lighting Schedule</v>
      </c>
      <c r="B111" s="39" t="str">
        <f>Raw_schedule!A109</f>
        <v>School</v>
      </c>
      <c r="C111" s="2" t="str">
        <f>Raw_schedule!C109</f>
        <v>Weekdays (Through 4/3)</v>
      </c>
      <c r="D111" s="2"/>
      <c r="E111" s="2">
        <f>Raw_schedule!D109</f>
        <v>0.05</v>
      </c>
      <c r="F111" s="2">
        <f>Raw_schedule!E109</f>
        <v>0.05</v>
      </c>
      <c r="G111" s="2">
        <f>Raw_schedule!F109</f>
        <v>0.05</v>
      </c>
      <c r="H111" s="2">
        <f>Raw_schedule!G109</f>
        <v>0.05</v>
      </c>
      <c r="I111" s="2">
        <f>Raw_schedule!H109</f>
        <v>0.05</v>
      </c>
      <c r="J111" s="2">
        <f>Raw_schedule!I109</f>
        <v>0.05</v>
      </c>
      <c r="K111" s="2">
        <f>Raw_schedule!J109</f>
        <v>0.05</v>
      </c>
      <c r="L111" s="2">
        <f>Raw_schedule!K109</f>
        <v>0.3</v>
      </c>
      <c r="M111" s="2">
        <f>Raw_schedule!L109</f>
        <v>0.6</v>
      </c>
      <c r="N111" s="2">
        <f>Raw_schedule!M109</f>
        <v>0.65</v>
      </c>
      <c r="O111" s="2">
        <f>Raw_schedule!N109</f>
        <v>0.65</v>
      </c>
      <c r="P111" s="2">
        <f>Raw_schedule!O109</f>
        <v>0.65</v>
      </c>
      <c r="Q111" s="2">
        <f>Raw_schedule!P109</f>
        <v>0.55000000000000004</v>
      </c>
      <c r="R111" s="2">
        <f>Raw_schedule!Q109</f>
        <v>0.55000000000000004</v>
      </c>
      <c r="S111" s="2">
        <f>Raw_schedule!R109</f>
        <v>0.55000000000000004</v>
      </c>
      <c r="T111" s="2">
        <f>Raw_schedule!S109</f>
        <v>0.5</v>
      </c>
      <c r="U111" s="2">
        <f>Raw_schedule!T109</f>
        <v>0.35</v>
      </c>
      <c r="V111" s="2">
        <f>Raw_schedule!U109</f>
        <v>0.35</v>
      </c>
      <c r="W111" s="2">
        <f>Raw_schedule!V109</f>
        <v>0.35</v>
      </c>
      <c r="X111" s="2">
        <f>Raw_schedule!W109</f>
        <v>0.35</v>
      </c>
      <c r="Y111" s="2">
        <f>Raw_schedule!X109</f>
        <v>0.35</v>
      </c>
      <c r="Z111" s="2">
        <f>Raw_schedule!Y109</f>
        <v>0.3</v>
      </c>
      <c r="AA111" s="2">
        <f>Raw_schedule!Z109</f>
        <v>0.05</v>
      </c>
      <c r="AB111" s="2">
        <f>Raw_schedule!AA109</f>
        <v>0.05</v>
      </c>
    </row>
    <row r="112" spans="1:28" x14ac:dyDescent="0.25">
      <c r="A112" s="39" t="str">
        <f>Raw_schedule!B110</f>
        <v>Lighting Schedule</v>
      </c>
      <c r="B112" s="39" t="str">
        <f>Raw_schedule!A110</f>
        <v>School</v>
      </c>
      <c r="C112" s="2" t="str">
        <f>Raw_schedule!C110</f>
        <v>Weekdays (Through 5/22)</v>
      </c>
      <c r="D112" s="2"/>
      <c r="E112" s="2">
        <f>Raw_schedule!D110</f>
        <v>0.05</v>
      </c>
      <c r="F112" s="2">
        <f>Raw_schedule!E110</f>
        <v>0.05</v>
      </c>
      <c r="G112" s="2">
        <f>Raw_schedule!F110</f>
        <v>0.05</v>
      </c>
      <c r="H112" s="2">
        <f>Raw_schedule!G110</f>
        <v>0.05</v>
      </c>
      <c r="I112" s="2">
        <f>Raw_schedule!H110</f>
        <v>0.05</v>
      </c>
      <c r="J112" s="2">
        <f>Raw_schedule!I110</f>
        <v>0.05</v>
      </c>
      <c r="K112" s="2">
        <f>Raw_schedule!J110</f>
        <v>0.05</v>
      </c>
      <c r="L112" s="2">
        <f>Raw_schedule!K110</f>
        <v>0.3</v>
      </c>
      <c r="M112" s="2">
        <f>Raw_schedule!L110</f>
        <v>0.6</v>
      </c>
      <c r="N112" s="2">
        <f>Raw_schedule!M110</f>
        <v>0.65</v>
      </c>
      <c r="O112" s="2">
        <f>Raw_schedule!N110</f>
        <v>0.65</v>
      </c>
      <c r="P112" s="2">
        <f>Raw_schedule!O110</f>
        <v>0.65</v>
      </c>
      <c r="Q112" s="2">
        <f>Raw_schedule!P110</f>
        <v>0.55000000000000004</v>
      </c>
      <c r="R112" s="2">
        <f>Raw_schedule!Q110</f>
        <v>0.55000000000000004</v>
      </c>
      <c r="S112" s="2">
        <f>Raw_schedule!R110</f>
        <v>0.55000000000000004</v>
      </c>
      <c r="T112" s="2">
        <f>Raw_schedule!S110</f>
        <v>0.5</v>
      </c>
      <c r="U112" s="2">
        <f>Raw_schedule!T110</f>
        <v>0.35</v>
      </c>
      <c r="V112" s="2">
        <f>Raw_schedule!U110</f>
        <v>0.35</v>
      </c>
      <c r="W112" s="2">
        <f>Raw_schedule!V110</f>
        <v>0.35</v>
      </c>
      <c r="X112" s="2">
        <f>Raw_schedule!W110</f>
        <v>0.35</v>
      </c>
      <c r="Y112" s="2">
        <f>Raw_schedule!X110</f>
        <v>0.35</v>
      </c>
      <c r="Z112" s="2">
        <f>Raw_schedule!Y110</f>
        <v>0.3</v>
      </c>
      <c r="AA112" s="2">
        <f>Raw_schedule!Z110</f>
        <v>0.05</v>
      </c>
      <c r="AB112" s="2">
        <f>Raw_schedule!AA110</f>
        <v>0.05</v>
      </c>
    </row>
    <row r="113" spans="1:28" x14ac:dyDescent="0.25">
      <c r="A113" s="39" t="str">
        <f>Raw_schedule!B111</f>
        <v>Lighting Schedule</v>
      </c>
      <c r="B113" s="39" t="str">
        <f>Raw_schedule!A111</f>
        <v>School</v>
      </c>
      <c r="C113" s="2" t="str">
        <f>Raw_schedule!C111</f>
        <v>Weekdays (Through 8/7)</v>
      </c>
      <c r="D113" s="2"/>
      <c r="E113" s="2">
        <f>Raw_schedule!D111</f>
        <v>0.05</v>
      </c>
      <c r="F113" s="2">
        <f>Raw_schedule!E111</f>
        <v>0.05</v>
      </c>
      <c r="G113" s="2">
        <f>Raw_schedule!F111</f>
        <v>0.05</v>
      </c>
      <c r="H113" s="2">
        <f>Raw_schedule!G111</f>
        <v>0.05</v>
      </c>
      <c r="I113" s="2">
        <f>Raw_schedule!H111</f>
        <v>0.05</v>
      </c>
      <c r="J113" s="2">
        <f>Raw_schedule!I111</f>
        <v>0.05</v>
      </c>
      <c r="K113" s="2">
        <f>Raw_schedule!J111</f>
        <v>0.05</v>
      </c>
      <c r="L113" s="2">
        <f>Raw_schedule!K111</f>
        <v>0.3</v>
      </c>
      <c r="M113" s="2">
        <f>Raw_schedule!L111</f>
        <v>0.6</v>
      </c>
      <c r="N113" s="2">
        <f>Raw_schedule!M111</f>
        <v>0.65</v>
      </c>
      <c r="O113" s="2">
        <f>Raw_schedule!N111</f>
        <v>0.65</v>
      </c>
      <c r="P113" s="2">
        <f>Raw_schedule!O111</f>
        <v>0.65</v>
      </c>
      <c r="Q113" s="2">
        <f>Raw_schedule!P111</f>
        <v>0.55000000000000004</v>
      </c>
      <c r="R113" s="2">
        <f>Raw_schedule!Q111</f>
        <v>0.55000000000000004</v>
      </c>
      <c r="S113" s="2">
        <f>Raw_schedule!R111</f>
        <v>0.55000000000000004</v>
      </c>
      <c r="T113" s="2">
        <f>Raw_schedule!S111</f>
        <v>0.5</v>
      </c>
      <c r="U113" s="2">
        <f>Raw_schedule!T111</f>
        <v>0.35</v>
      </c>
      <c r="V113" s="2">
        <f>Raw_schedule!U111</f>
        <v>0.35</v>
      </c>
      <c r="W113" s="2">
        <f>Raw_schedule!V111</f>
        <v>0.35</v>
      </c>
      <c r="X113" s="2">
        <f>Raw_schedule!W111</f>
        <v>0.35</v>
      </c>
      <c r="Y113" s="2">
        <f>Raw_schedule!X111</f>
        <v>0.35</v>
      </c>
      <c r="Z113" s="2">
        <f>Raw_schedule!Y111</f>
        <v>0.3</v>
      </c>
      <c r="AA113" s="2">
        <f>Raw_schedule!Z111</f>
        <v>0.05</v>
      </c>
      <c r="AB113" s="2">
        <f>Raw_schedule!AA111</f>
        <v>0.05</v>
      </c>
    </row>
    <row r="114" spans="1:28" x14ac:dyDescent="0.25">
      <c r="A114" s="39" t="str">
        <f>Raw_schedule!B112</f>
        <v>Lighting Schedule</v>
      </c>
      <c r="B114" s="39" t="str">
        <f>Raw_schedule!A112</f>
        <v>School</v>
      </c>
      <c r="C114" s="2" t="str">
        <f>Raw_schedule!C112</f>
        <v>Weekdays (Through 12/11)</v>
      </c>
      <c r="D114" s="2"/>
      <c r="E114" s="2">
        <f>Raw_schedule!D112</f>
        <v>0.05</v>
      </c>
      <c r="F114" s="2">
        <f>Raw_schedule!E112</f>
        <v>0.05</v>
      </c>
      <c r="G114" s="2">
        <f>Raw_schedule!F112</f>
        <v>0.05</v>
      </c>
      <c r="H114" s="2">
        <f>Raw_schedule!G112</f>
        <v>0.05</v>
      </c>
      <c r="I114" s="2">
        <f>Raw_schedule!H112</f>
        <v>0.05</v>
      </c>
      <c r="J114" s="2">
        <f>Raw_schedule!I112</f>
        <v>0.05</v>
      </c>
      <c r="K114" s="2">
        <f>Raw_schedule!J112</f>
        <v>0.05</v>
      </c>
      <c r="L114" s="2">
        <f>Raw_schedule!K112</f>
        <v>0.3</v>
      </c>
      <c r="M114" s="2">
        <f>Raw_schedule!L112</f>
        <v>0.6</v>
      </c>
      <c r="N114" s="2">
        <f>Raw_schedule!M112</f>
        <v>0.65</v>
      </c>
      <c r="O114" s="2">
        <f>Raw_schedule!N112</f>
        <v>0.65</v>
      </c>
      <c r="P114" s="2">
        <f>Raw_schedule!O112</f>
        <v>0.65</v>
      </c>
      <c r="Q114" s="2">
        <f>Raw_schedule!P112</f>
        <v>0.55000000000000004</v>
      </c>
      <c r="R114" s="2">
        <f>Raw_schedule!Q112</f>
        <v>0.55000000000000004</v>
      </c>
      <c r="S114" s="2">
        <f>Raw_schedule!R112</f>
        <v>0.55000000000000004</v>
      </c>
      <c r="T114" s="2">
        <f>Raw_schedule!S112</f>
        <v>0.5</v>
      </c>
      <c r="U114" s="2">
        <f>Raw_schedule!T112</f>
        <v>0.35</v>
      </c>
      <c r="V114" s="2">
        <f>Raw_schedule!U112</f>
        <v>0.35</v>
      </c>
      <c r="W114" s="2">
        <f>Raw_schedule!V112</f>
        <v>0.35</v>
      </c>
      <c r="X114" s="2">
        <f>Raw_schedule!W112</f>
        <v>0.35</v>
      </c>
      <c r="Y114" s="2">
        <f>Raw_schedule!X112</f>
        <v>0.35</v>
      </c>
      <c r="Z114" s="2">
        <f>Raw_schedule!Y112</f>
        <v>0.3</v>
      </c>
      <c r="AA114" s="2">
        <f>Raw_schedule!Z112</f>
        <v>0.05</v>
      </c>
      <c r="AB114" s="2">
        <f>Raw_schedule!AA112</f>
        <v>0.05</v>
      </c>
    </row>
    <row r="115" spans="1:28" x14ac:dyDescent="0.25">
      <c r="A115" s="39" t="str">
        <f>Raw_schedule!B113</f>
        <v>OA Schedule</v>
      </c>
      <c r="B115" s="39" t="str">
        <f>Raw_schedule!A113</f>
        <v>School</v>
      </c>
      <c r="C115" s="2" t="str">
        <f>Raw_schedule!C113</f>
        <v>AllOtherDays (Through 1/11)</v>
      </c>
      <c r="D115" s="2"/>
      <c r="E115" s="2">
        <f>Raw_schedule!D113</f>
        <v>0</v>
      </c>
      <c r="F115" s="2">
        <f>Raw_schedule!E113</f>
        <v>0</v>
      </c>
      <c r="G115" s="2">
        <f>Raw_schedule!F113</f>
        <v>0</v>
      </c>
      <c r="H115" s="2">
        <f>Raw_schedule!G113</f>
        <v>0</v>
      </c>
      <c r="I115" s="2">
        <f>Raw_schedule!H113</f>
        <v>0</v>
      </c>
      <c r="J115" s="2">
        <f>Raw_schedule!I113</f>
        <v>0</v>
      </c>
      <c r="K115" s="2">
        <f>Raw_schedule!J113</f>
        <v>0</v>
      </c>
      <c r="L115" s="2">
        <f>Raw_schedule!K113</f>
        <v>0</v>
      </c>
      <c r="M115" s="2">
        <f>Raw_schedule!L113</f>
        <v>0</v>
      </c>
      <c r="N115" s="2">
        <f>Raw_schedule!M113</f>
        <v>0</v>
      </c>
      <c r="O115" s="2">
        <f>Raw_schedule!N113</f>
        <v>0</v>
      </c>
      <c r="P115" s="2">
        <f>Raw_schedule!O113</f>
        <v>0</v>
      </c>
      <c r="Q115" s="2">
        <f>Raw_schedule!P113</f>
        <v>0</v>
      </c>
      <c r="R115" s="2">
        <f>Raw_schedule!Q113</f>
        <v>0</v>
      </c>
      <c r="S115" s="2">
        <f>Raw_schedule!R113</f>
        <v>0</v>
      </c>
      <c r="T115" s="2">
        <f>Raw_schedule!S113</f>
        <v>0</v>
      </c>
      <c r="U115" s="2">
        <f>Raw_schedule!T113</f>
        <v>0</v>
      </c>
      <c r="V115" s="2">
        <f>Raw_schedule!U113</f>
        <v>0</v>
      </c>
      <c r="W115" s="2">
        <f>Raw_schedule!V113</f>
        <v>0</v>
      </c>
      <c r="X115" s="2">
        <f>Raw_schedule!W113</f>
        <v>0</v>
      </c>
      <c r="Y115" s="2">
        <f>Raw_schedule!X113</f>
        <v>0</v>
      </c>
      <c r="Z115" s="2">
        <f>Raw_schedule!Y113</f>
        <v>0</v>
      </c>
      <c r="AA115" s="2">
        <f>Raw_schedule!Z113</f>
        <v>0</v>
      </c>
      <c r="AB115" s="2">
        <f>Raw_schedule!AA113</f>
        <v>0</v>
      </c>
    </row>
    <row r="116" spans="1:28" x14ac:dyDescent="0.25">
      <c r="A116" s="39" t="str">
        <f>Raw_schedule!B114</f>
        <v>OA Schedule</v>
      </c>
      <c r="B116" s="39" t="str">
        <f>Raw_schedule!A114</f>
        <v>School</v>
      </c>
      <c r="C116" s="2" t="str">
        <f>Raw_schedule!C114</f>
        <v>AllOtherDays (Through 4/3)</v>
      </c>
      <c r="D116" s="2"/>
      <c r="E116" s="2">
        <f>Raw_schedule!D114</f>
        <v>0</v>
      </c>
      <c r="F116" s="2">
        <f>Raw_schedule!E114</f>
        <v>0</v>
      </c>
      <c r="G116" s="2">
        <f>Raw_schedule!F114</f>
        <v>0</v>
      </c>
      <c r="H116" s="2">
        <f>Raw_schedule!G114</f>
        <v>0</v>
      </c>
      <c r="I116" s="2">
        <f>Raw_schedule!H114</f>
        <v>0</v>
      </c>
      <c r="J116" s="2">
        <f>Raw_schedule!I114</f>
        <v>0</v>
      </c>
      <c r="K116" s="2">
        <f>Raw_schedule!J114</f>
        <v>0</v>
      </c>
      <c r="L116" s="2">
        <f>Raw_schedule!K114</f>
        <v>0</v>
      </c>
      <c r="M116" s="2">
        <f>Raw_schedule!L114</f>
        <v>0</v>
      </c>
      <c r="N116" s="2">
        <f>Raw_schedule!M114</f>
        <v>0</v>
      </c>
      <c r="O116" s="2">
        <f>Raw_schedule!N114</f>
        <v>0</v>
      </c>
      <c r="P116" s="2">
        <f>Raw_schedule!O114</f>
        <v>0</v>
      </c>
      <c r="Q116" s="2">
        <f>Raw_schedule!P114</f>
        <v>0</v>
      </c>
      <c r="R116" s="2">
        <f>Raw_schedule!Q114</f>
        <v>0</v>
      </c>
      <c r="S116" s="2">
        <f>Raw_schedule!R114</f>
        <v>0</v>
      </c>
      <c r="T116" s="2">
        <f>Raw_schedule!S114</f>
        <v>0</v>
      </c>
      <c r="U116" s="2">
        <f>Raw_schedule!T114</f>
        <v>0</v>
      </c>
      <c r="V116" s="2">
        <f>Raw_schedule!U114</f>
        <v>0</v>
      </c>
      <c r="W116" s="2">
        <f>Raw_schedule!V114</f>
        <v>0</v>
      </c>
      <c r="X116" s="2">
        <f>Raw_schedule!W114</f>
        <v>0</v>
      </c>
      <c r="Y116" s="2">
        <f>Raw_schedule!X114</f>
        <v>0</v>
      </c>
      <c r="Z116" s="2">
        <f>Raw_schedule!Y114</f>
        <v>0</v>
      </c>
      <c r="AA116" s="2">
        <f>Raw_schedule!Z114</f>
        <v>0</v>
      </c>
      <c r="AB116" s="2">
        <f>Raw_schedule!AA114</f>
        <v>0</v>
      </c>
    </row>
    <row r="117" spans="1:28" x14ac:dyDescent="0.25">
      <c r="A117" s="39" t="str">
        <f>Raw_schedule!B115</f>
        <v>OA Schedule</v>
      </c>
      <c r="B117" s="39" t="str">
        <f>Raw_schedule!A115</f>
        <v>School</v>
      </c>
      <c r="C117" s="2" t="str">
        <f>Raw_schedule!C115</f>
        <v>AllOtherDays (Through 4/12)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</v>
      </c>
      <c r="N117" s="2">
        <f>Raw_schedule!M115</f>
        <v>0</v>
      </c>
      <c r="O117" s="2">
        <f>Raw_schedule!N115</f>
        <v>0</v>
      </c>
      <c r="P117" s="2">
        <f>Raw_schedule!O115</f>
        <v>0</v>
      </c>
      <c r="Q117" s="2">
        <f>Raw_schedule!P115</f>
        <v>0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39" t="str">
        <f>Raw_schedule!B116</f>
        <v>OA Schedule</v>
      </c>
      <c r="B118" s="39" t="str">
        <f>Raw_schedule!A116</f>
        <v>School</v>
      </c>
      <c r="C118" s="2" t="str">
        <f>Raw_schedule!C116</f>
        <v>AllOtherDays (Through 5/22)</v>
      </c>
      <c r="D118" s="2"/>
      <c r="E118" s="2">
        <f>Raw_schedule!D116</f>
        <v>0</v>
      </c>
      <c r="F118" s="2">
        <f>Raw_schedule!E116</f>
        <v>0</v>
      </c>
      <c r="G118" s="2">
        <f>Raw_schedule!F116</f>
        <v>0</v>
      </c>
      <c r="H118" s="2">
        <f>Raw_schedule!G116</f>
        <v>0</v>
      </c>
      <c r="I118" s="2">
        <f>Raw_schedule!H116</f>
        <v>0</v>
      </c>
      <c r="J118" s="2">
        <f>Raw_schedule!I116</f>
        <v>0</v>
      </c>
      <c r="K118" s="2">
        <f>Raw_schedule!J116</f>
        <v>0</v>
      </c>
      <c r="L118" s="2">
        <f>Raw_schedule!K116</f>
        <v>0</v>
      </c>
      <c r="M118" s="2">
        <f>Raw_schedule!L116</f>
        <v>0</v>
      </c>
      <c r="N118" s="2">
        <f>Raw_schedule!M116</f>
        <v>0</v>
      </c>
      <c r="O118" s="2">
        <f>Raw_schedule!N116</f>
        <v>0</v>
      </c>
      <c r="P118" s="2">
        <f>Raw_schedule!O116</f>
        <v>0</v>
      </c>
      <c r="Q118" s="2">
        <f>Raw_schedule!P116</f>
        <v>0</v>
      </c>
      <c r="R118" s="2">
        <f>Raw_schedule!Q116</f>
        <v>0</v>
      </c>
      <c r="S118" s="2">
        <f>Raw_schedule!R116</f>
        <v>0</v>
      </c>
      <c r="T118" s="2">
        <f>Raw_schedule!S116</f>
        <v>0</v>
      </c>
      <c r="U118" s="2">
        <f>Raw_schedule!T116</f>
        <v>0</v>
      </c>
      <c r="V118" s="2">
        <f>Raw_schedule!U116</f>
        <v>0</v>
      </c>
      <c r="W118" s="2">
        <f>Raw_schedule!V116</f>
        <v>0</v>
      </c>
      <c r="X118" s="2">
        <f>Raw_schedule!W116</f>
        <v>0</v>
      </c>
      <c r="Y118" s="2">
        <f>Raw_schedule!X116</f>
        <v>0</v>
      </c>
      <c r="Z118" s="2">
        <f>Raw_schedule!Y116</f>
        <v>0</v>
      </c>
      <c r="AA118" s="2">
        <f>Raw_schedule!Z116</f>
        <v>0</v>
      </c>
      <c r="AB118" s="2">
        <f>Raw_schedule!AA116</f>
        <v>0</v>
      </c>
    </row>
    <row r="119" spans="1:28" x14ac:dyDescent="0.25">
      <c r="A119" s="39" t="str">
        <f>Raw_schedule!B117</f>
        <v>OA Schedule</v>
      </c>
      <c r="B119" s="39" t="str">
        <f>Raw_schedule!A117</f>
        <v>School</v>
      </c>
      <c r="C119" s="2" t="str">
        <f>Raw_schedule!C117</f>
        <v>AllOtherDays (Through 5/31)</v>
      </c>
      <c r="D119" s="2"/>
      <c r="E119" s="2">
        <f>Raw_schedule!D117</f>
        <v>0</v>
      </c>
      <c r="F119" s="2">
        <f>Raw_schedule!E117</f>
        <v>0</v>
      </c>
      <c r="G119" s="2">
        <f>Raw_schedule!F117</f>
        <v>0</v>
      </c>
      <c r="H119" s="2">
        <f>Raw_schedule!G117</f>
        <v>0</v>
      </c>
      <c r="I119" s="2">
        <f>Raw_schedule!H117</f>
        <v>0</v>
      </c>
      <c r="J119" s="2">
        <f>Raw_schedule!I117</f>
        <v>0</v>
      </c>
      <c r="K119" s="2">
        <f>Raw_schedule!J117</f>
        <v>0</v>
      </c>
      <c r="L119" s="2">
        <f>Raw_schedule!K117</f>
        <v>0</v>
      </c>
      <c r="M119" s="2">
        <f>Raw_schedule!L117</f>
        <v>0</v>
      </c>
      <c r="N119" s="2">
        <f>Raw_schedule!M117</f>
        <v>0</v>
      </c>
      <c r="O119" s="2">
        <f>Raw_schedule!N117</f>
        <v>0</v>
      </c>
      <c r="P119" s="2">
        <f>Raw_schedule!O117</f>
        <v>0</v>
      </c>
      <c r="Q119" s="2">
        <f>Raw_schedule!P117</f>
        <v>0</v>
      </c>
      <c r="R119" s="2">
        <f>Raw_schedule!Q117</f>
        <v>0</v>
      </c>
      <c r="S119" s="2">
        <f>Raw_schedule!R117</f>
        <v>0</v>
      </c>
      <c r="T119" s="2">
        <f>Raw_schedule!S117</f>
        <v>0</v>
      </c>
      <c r="U119" s="2">
        <f>Raw_schedule!T117</f>
        <v>0</v>
      </c>
      <c r="V119" s="2">
        <f>Raw_schedule!U117</f>
        <v>0</v>
      </c>
      <c r="W119" s="2">
        <f>Raw_schedule!V117</f>
        <v>0</v>
      </c>
      <c r="X119" s="2">
        <f>Raw_schedule!W117</f>
        <v>0</v>
      </c>
      <c r="Y119" s="2">
        <f>Raw_schedule!X117</f>
        <v>0</v>
      </c>
      <c r="Z119" s="2">
        <f>Raw_schedule!Y117</f>
        <v>0</v>
      </c>
      <c r="AA119" s="2">
        <f>Raw_schedule!Z117</f>
        <v>0</v>
      </c>
      <c r="AB119" s="2">
        <f>Raw_schedule!AA117</f>
        <v>0</v>
      </c>
    </row>
    <row r="120" spans="1:28" x14ac:dyDescent="0.25">
      <c r="A120" s="39" t="str">
        <f>Raw_schedule!B118</f>
        <v>OA Schedule</v>
      </c>
      <c r="B120" s="39" t="str">
        <f>Raw_schedule!A118</f>
        <v>School</v>
      </c>
      <c r="C120" s="2" t="str">
        <f>Raw_schedule!C118</f>
        <v>AllOtherDays (Through 8/7)</v>
      </c>
      <c r="D120" s="2"/>
      <c r="E120" s="2">
        <f>Raw_schedule!D118</f>
        <v>0</v>
      </c>
      <c r="F120" s="2">
        <f>Raw_schedule!E118</f>
        <v>0</v>
      </c>
      <c r="G120" s="2">
        <f>Raw_schedule!F118</f>
        <v>0</v>
      </c>
      <c r="H120" s="2">
        <f>Raw_schedule!G118</f>
        <v>0</v>
      </c>
      <c r="I120" s="2">
        <f>Raw_schedule!H118</f>
        <v>0</v>
      </c>
      <c r="J120" s="2">
        <f>Raw_schedule!I118</f>
        <v>0</v>
      </c>
      <c r="K120" s="2">
        <f>Raw_schedule!J118</f>
        <v>0</v>
      </c>
      <c r="L120" s="2">
        <f>Raw_schedule!K118</f>
        <v>0</v>
      </c>
      <c r="M120" s="2">
        <f>Raw_schedule!L118</f>
        <v>0</v>
      </c>
      <c r="N120" s="2">
        <f>Raw_schedule!M118</f>
        <v>0</v>
      </c>
      <c r="O120" s="2">
        <f>Raw_schedule!N118</f>
        <v>0</v>
      </c>
      <c r="P120" s="2">
        <f>Raw_schedule!O118</f>
        <v>0</v>
      </c>
      <c r="Q120" s="2">
        <f>Raw_schedule!P118</f>
        <v>0</v>
      </c>
      <c r="R120" s="2">
        <f>Raw_schedule!Q118</f>
        <v>0</v>
      </c>
      <c r="S120" s="2">
        <f>Raw_schedule!R118</f>
        <v>0</v>
      </c>
      <c r="T120" s="2">
        <f>Raw_schedule!S118</f>
        <v>0</v>
      </c>
      <c r="U120" s="2">
        <f>Raw_schedule!T118</f>
        <v>0</v>
      </c>
      <c r="V120" s="2">
        <f>Raw_schedule!U118</f>
        <v>0</v>
      </c>
      <c r="W120" s="2">
        <f>Raw_schedule!V118</f>
        <v>0</v>
      </c>
      <c r="X120" s="2">
        <f>Raw_schedule!W118</f>
        <v>0</v>
      </c>
      <c r="Y120" s="2">
        <f>Raw_schedule!X118</f>
        <v>0</v>
      </c>
      <c r="Z120" s="2">
        <f>Raw_schedule!Y118</f>
        <v>0</v>
      </c>
      <c r="AA120" s="2">
        <f>Raw_schedule!Z118</f>
        <v>0</v>
      </c>
      <c r="AB120" s="2">
        <f>Raw_schedule!AA118</f>
        <v>0</v>
      </c>
    </row>
    <row r="121" spans="1:28" x14ac:dyDescent="0.25">
      <c r="A121" s="39" t="str">
        <f>Raw_schedule!B119</f>
        <v>OA Schedule</v>
      </c>
      <c r="B121" s="39" t="str">
        <f>Raw_schedule!A119</f>
        <v>School</v>
      </c>
      <c r="C121" s="2" t="str">
        <f>Raw_schedule!C119</f>
        <v>AllOtherDays (Through 8/16)</v>
      </c>
      <c r="D121" s="2"/>
      <c r="E121" s="2">
        <f>Raw_schedule!D119</f>
        <v>0</v>
      </c>
      <c r="F121" s="2">
        <f>Raw_schedule!E119</f>
        <v>0</v>
      </c>
      <c r="G121" s="2">
        <f>Raw_schedule!F119</f>
        <v>0</v>
      </c>
      <c r="H121" s="2">
        <f>Raw_schedule!G119</f>
        <v>0</v>
      </c>
      <c r="I121" s="2">
        <f>Raw_schedule!H119</f>
        <v>0</v>
      </c>
      <c r="J121" s="2">
        <f>Raw_schedule!I119</f>
        <v>0</v>
      </c>
      <c r="K121" s="2">
        <f>Raw_schedule!J119</f>
        <v>0</v>
      </c>
      <c r="L121" s="2">
        <f>Raw_schedule!K119</f>
        <v>0</v>
      </c>
      <c r="M121" s="2">
        <f>Raw_schedule!L119</f>
        <v>0</v>
      </c>
      <c r="N121" s="2">
        <f>Raw_schedule!M119</f>
        <v>0</v>
      </c>
      <c r="O121" s="2">
        <f>Raw_schedule!N119</f>
        <v>0</v>
      </c>
      <c r="P121" s="2">
        <f>Raw_schedule!O119</f>
        <v>0</v>
      </c>
      <c r="Q121" s="2">
        <f>Raw_schedule!P119</f>
        <v>0</v>
      </c>
      <c r="R121" s="2">
        <f>Raw_schedule!Q119</f>
        <v>0</v>
      </c>
      <c r="S121" s="2">
        <f>Raw_schedule!R119</f>
        <v>0</v>
      </c>
      <c r="T121" s="2">
        <f>Raw_schedule!S119</f>
        <v>0</v>
      </c>
      <c r="U121" s="2">
        <f>Raw_schedule!T119</f>
        <v>0</v>
      </c>
      <c r="V121" s="2">
        <f>Raw_schedule!U119</f>
        <v>0</v>
      </c>
      <c r="W121" s="2">
        <f>Raw_schedule!V119</f>
        <v>0</v>
      </c>
      <c r="X121" s="2">
        <f>Raw_schedule!W119</f>
        <v>0</v>
      </c>
      <c r="Y121" s="2">
        <f>Raw_schedule!X119</f>
        <v>0</v>
      </c>
      <c r="Z121" s="2">
        <f>Raw_schedule!Y119</f>
        <v>0</v>
      </c>
      <c r="AA121" s="2">
        <f>Raw_schedule!Z119</f>
        <v>0</v>
      </c>
      <c r="AB121" s="2">
        <f>Raw_schedule!AA119</f>
        <v>0</v>
      </c>
    </row>
    <row r="122" spans="1:28" x14ac:dyDescent="0.25">
      <c r="A122" s="39" t="str">
        <f>Raw_schedule!B120</f>
        <v>OA Schedule</v>
      </c>
      <c r="B122" s="39" t="str">
        <f>Raw_schedule!A120</f>
        <v>School</v>
      </c>
      <c r="C122" s="2" t="str">
        <f>Raw_schedule!C120</f>
        <v>AllOtherDays (Through 12/11)</v>
      </c>
      <c r="D122" s="2"/>
      <c r="E122" s="2">
        <f>Raw_schedule!D120</f>
        <v>0</v>
      </c>
      <c r="F122" s="2">
        <f>Raw_schedule!E120</f>
        <v>0</v>
      </c>
      <c r="G122" s="2">
        <f>Raw_schedule!F120</f>
        <v>0</v>
      </c>
      <c r="H122" s="2">
        <f>Raw_schedule!G120</f>
        <v>0</v>
      </c>
      <c r="I122" s="2">
        <f>Raw_schedule!H120</f>
        <v>0</v>
      </c>
      <c r="J122" s="2">
        <f>Raw_schedule!I120</f>
        <v>0</v>
      </c>
      <c r="K122" s="2">
        <f>Raw_schedule!J120</f>
        <v>0</v>
      </c>
      <c r="L122" s="2">
        <f>Raw_schedule!K120</f>
        <v>0</v>
      </c>
      <c r="M122" s="2">
        <f>Raw_schedule!L120</f>
        <v>0</v>
      </c>
      <c r="N122" s="2">
        <f>Raw_schedule!M120</f>
        <v>0</v>
      </c>
      <c r="O122" s="2">
        <f>Raw_schedule!N120</f>
        <v>0</v>
      </c>
      <c r="P122" s="2">
        <f>Raw_schedule!O120</f>
        <v>0</v>
      </c>
      <c r="Q122" s="2">
        <f>Raw_schedule!P120</f>
        <v>0</v>
      </c>
      <c r="R122" s="2">
        <f>Raw_schedule!Q120</f>
        <v>0</v>
      </c>
      <c r="S122" s="2">
        <f>Raw_schedule!R120</f>
        <v>0</v>
      </c>
      <c r="T122" s="2">
        <f>Raw_schedule!S120</f>
        <v>0</v>
      </c>
      <c r="U122" s="2">
        <f>Raw_schedule!T120</f>
        <v>0</v>
      </c>
      <c r="V122" s="2">
        <f>Raw_schedule!U120</f>
        <v>0</v>
      </c>
      <c r="W122" s="2">
        <f>Raw_schedule!V120</f>
        <v>0</v>
      </c>
      <c r="X122" s="2">
        <f>Raw_schedule!W120</f>
        <v>0</v>
      </c>
      <c r="Y122" s="2">
        <f>Raw_schedule!X120</f>
        <v>0</v>
      </c>
      <c r="Z122" s="2">
        <f>Raw_schedule!Y120</f>
        <v>0</v>
      </c>
      <c r="AA122" s="2">
        <f>Raw_schedule!Z120</f>
        <v>0</v>
      </c>
      <c r="AB122" s="2">
        <f>Raw_schedule!AA120</f>
        <v>0</v>
      </c>
    </row>
    <row r="123" spans="1:28" x14ac:dyDescent="0.25">
      <c r="A123" s="39" t="str">
        <f>Raw_schedule!B121</f>
        <v>OA Schedule</v>
      </c>
      <c r="B123" s="39" t="str">
        <f>Raw_schedule!A121</f>
        <v>School</v>
      </c>
      <c r="C123" s="2" t="str">
        <f>Raw_schedule!C121</f>
        <v>AllOtherDays (Through 12/31)</v>
      </c>
      <c r="D123" s="2"/>
      <c r="E123" s="2">
        <f>Raw_schedule!D121</f>
        <v>0</v>
      </c>
      <c r="F123" s="2">
        <f>Raw_schedule!E121</f>
        <v>0</v>
      </c>
      <c r="G123" s="2">
        <f>Raw_schedule!F121</f>
        <v>0</v>
      </c>
      <c r="H123" s="2">
        <f>Raw_schedule!G121</f>
        <v>0</v>
      </c>
      <c r="I123" s="2">
        <f>Raw_schedule!H121</f>
        <v>0</v>
      </c>
      <c r="J123" s="2">
        <f>Raw_schedule!I121</f>
        <v>0</v>
      </c>
      <c r="K123" s="2">
        <f>Raw_schedule!J121</f>
        <v>0</v>
      </c>
      <c r="L123" s="2">
        <f>Raw_schedule!K121</f>
        <v>0</v>
      </c>
      <c r="M123" s="2">
        <f>Raw_schedule!L121</f>
        <v>0</v>
      </c>
      <c r="N123" s="2">
        <f>Raw_schedule!M121</f>
        <v>0</v>
      </c>
      <c r="O123" s="2">
        <f>Raw_schedule!N121</f>
        <v>0</v>
      </c>
      <c r="P123" s="2">
        <f>Raw_schedule!O121</f>
        <v>0</v>
      </c>
      <c r="Q123" s="2">
        <f>Raw_schedule!P121</f>
        <v>0</v>
      </c>
      <c r="R123" s="2">
        <f>Raw_schedule!Q121</f>
        <v>0</v>
      </c>
      <c r="S123" s="2">
        <f>Raw_schedule!R121</f>
        <v>0</v>
      </c>
      <c r="T123" s="2">
        <f>Raw_schedule!S121</f>
        <v>0</v>
      </c>
      <c r="U123" s="2">
        <f>Raw_schedule!T121</f>
        <v>0</v>
      </c>
      <c r="V123" s="2">
        <f>Raw_schedule!U121</f>
        <v>0</v>
      </c>
      <c r="W123" s="2">
        <f>Raw_schedule!V121</f>
        <v>0</v>
      </c>
      <c r="X123" s="2">
        <f>Raw_schedule!W121</f>
        <v>0</v>
      </c>
      <c r="Y123" s="2">
        <f>Raw_schedule!X121</f>
        <v>0</v>
      </c>
      <c r="Z123" s="2">
        <f>Raw_schedule!Y121</f>
        <v>0</v>
      </c>
      <c r="AA123" s="2">
        <f>Raw_schedule!Z121</f>
        <v>0</v>
      </c>
      <c r="AB123" s="2">
        <f>Raw_schedule!AA121</f>
        <v>0</v>
      </c>
    </row>
    <row r="124" spans="1:28" x14ac:dyDescent="0.25">
      <c r="A124" s="39" t="str">
        <f>Raw_schedule!B122</f>
        <v>OA Schedule</v>
      </c>
      <c r="B124" s="39" t="str">
        <f>Raw_schedule!A122</f>
        <v>School</v>
      </c>
      <c r="C124" s="2" t="str">
        <f>Raw_schedule!C122</f>
        <v>Saturdays (Through 4/3)</v>
      </c>
      <c r="D124" s="2"/>
      <c r="E124" s="2">
        <f>Raw_schedule!D122</f>
        <v>0</v>
      </c>
      <c r="F124" s="2">
        <f>Raw_schedule!E122</f>
        <v>0</v>
      </c>
      <c r="G124" s="2">
        <f>Raw_schedule!F122</f>
        <v>0</v>
      </c>
      <c r="H124" s="2">
        <f>Raw_schedule!G122</f>
        <v>0</v>
      </c>
      <c r="I124" s="2">
        <f>Raw_schedule!H122</f>
        <v>0</v>
      </c>
      <c r="J124" s="2">
        <f>Raw_schedule!I122</f>
        <v>0</v>
      </c>
      <c r="K124" s="2">
        <f>Raw_schedule!J122</f>
        <v>0</v>
      </c>
      <c r="L124" s="2">
        <f>Raw_schedule!K122</f>
        <v>1</v>
      </c>
      <c r="M124" s="2">
        <f>Raw_schedule!L122</f>
        <v>1</v>
      </c>
      <c r="N124" s="2">
        <f>Raw_schedule!M122</f>
        <v>1</v>
      </c>
      <c r="O124" s="2">
        <f>Raw_schedule!N122</f>
        <v>1</v>
      </c>
      <c r="P124" s="2">
        <f>Raw_schedule!O122</f>
        <v>1</v>
      </c>
      <c r="Q124" s="2">
        <f>Raw_schedule!P122</f>
        <v>1</v>
      </c>
      <c r="R124" s="2">
        <f>Raw_schedule!Q122</f>
        <v>0</v>
      </c>
      <c r="S124" s="2">
        <f>Raw_schedule!R122</f>
        <v>0</v>
      </c>
      <c r="T124" s="2">
        <f>Raw_schedule!S122</f>
        <v>0</v>
      </c>
      <c r="U124" s="2">
        <f>Raw_schedule!T122</f>
        <v>0</v>
      </c>
      <c r="V124" s="2">
        <f>Raw_schedule!U122</f>
        <v>0</v>
      </c>
      <c r="W124" s="2">
        <f>Raw_schedule!V122</f>
        <v>0</v>
      </c>
      <c r="X124" s="2">
        <f>Raw_schedule!W122</f>
        <v>0</v>
      </c>
      <c r="Y124" s="2">
        <f>Raw_schedule!X122</f>
        <v>0</v>
      </c>
      <c r="Z124" s="2">
        <f>Raw_schedule!Y122</f>
        <v>0</v>
      </c>
      <c r="AA124" s="2">
        <f>Raw_schedule!Z122</f>
        <v>0</v>
      </c>
      <c r="AB124" s="2">
        <f>Raw_schedule!AA122</f>
        <v>0</v>
      </c>
    </row>
    <row r="125" spans="1:28" x14ac:dyDescent="0.25">
      <c r="A125" s="39" t="str">
        <f>Raw_schedule!B123</f>
        <v>OA Schedule</v>
      </c>
      <c r="B125" s="39" t="str">
        <f>Raw_schedule!A123</f>
        <v>School</v>
      </c>
      <c r="C125" s="2" t="str">
        <f>Raw_schedule!C123</f>
        <v>Saturdays (Through 5/22)</v>
      </c>
      <c r="D125" s="2"/>
      <c r="E125" s="2">
        <f>Raw_schedule!D123</f>
        <v>0</v>
      </c>
      <c r="F125" s="2">
        <f>Raw_schedule!E123</f>
        <v>0</v>
      </c>
      <c r="G125" s="2">
        <f>Raw_schedule!F123</f>
        <v>0</v>
      </c>
      <c r="H125" s="2">
        <f>Raw_schedule!G123</f>
        <v>0</v>
      </c>
      <c r="I125" s="2">
        <f>Raw_schedule!H123</f>
        <v>0</v>
      </c>
      <c r="J125" s="2">
        <f>Raw_schedule!I123</f>
        <v>0</v>
      </c>
      <c r="K125" s="2">
        <f>Raw_schedule!J123</f>
        <v>0</v>
      </c>
      <c r="L125" s="2">
        <f>Raw_schedule!K123</f>
        <v>1</v>
      </c>
      <c r="M125" s="2">
        <f>Raw_schedule!L123</f>
        <v>1</v>
      </c>
      <c r="N125" s="2">
        <f>Raw_schedule!M123</f>
        <v>1</v>
      </c>
      <c r="O125" s="2">
        <f>Raw_schedule!N123</f>
        <v>1</v>
      </c>
      <c r="P125" s="2">
        <f>Raw_schedule!O123</f>
        <v>1</v>
      </c>
      <c r="Q125" s="2">
        <f>Raw_schedule!P123</f>
        <v>1</v>
      </c>
      <c r="R125" s="2">
        <f>Raw_schedule!Q123</f>
        <v>0</v>
      </c>
      <c r="S125" s="2">
        <f>Raw_schedule!R123</f>
        <v>0</v>
      </c>
      <c r="T125" s="2">
        <f>Raw_schedule!S123</f>
        <v>0</v>
      </c>
      <c r="U125" s="2">
        <f>Raw_schedule!T123</f>
        <v>0</v>
      </c>
      <c r="V125" s="2">
        <f>Raw_schedule!U123</f>
        <v>0</v>
      </c>
      <c r="W125" s="2">
        <f>Raw_schedule!V123</f>
        <v>0</v>
      </c>
      <c r="X125" s="2">
        <f>Raw_schedule!W123</f>
        <v>0</v>
      </c>
      <c r="Y125" s="2">
        <f>Raw_schedule!X123</f>
        <v>0</v>
      </c>
      <c r="Z125" s="2">
        <f>Raw_schedule!Y123</f>
        <v>0</v>
      </c>
      <c r="AA125" s="2">
        <f>Raw_schedule!Z123</f>
        <v>0</v>
      </c>
      <c r="AB125" s="2">
        <f>Raw_schedule!AA123</f>
        <v>0</v>
      </c>
    </row>
    <row r="126" spans="1:28" x14ac:dyDescent="0.25">
      <c r="A126" s="39" t="str">
        <f>Raw_schedule!B124</f>
        <v>OA Schedule</v>
      </c>
      <c r="B126" s="39" t="str">
        <f>Raw_schedule!A124</f>
        <v>School</v>
      </c>
      <c r="C126" s="2" t="str">
        <f>Raw_schedule!C124</f>
        <v>Saturdays (Through 8/7)</v>
      </c>
      <c r="D126" s="2"/>
      <c r="E126" s="2">
        <f>Raw_schedule!D124</f>
        <v>0</v>
      </c>
      <c r="F126" s="2">
        <f>Raw_schedule!E124</f>
        <v>0</v>
      </c>
      <c r="G126" s="2">
        <f>Raw_schedule!F124</f>
        <v>0</v>
      </c>
      <c r="H126" s="2">
        <f>Raw_schedule!G124</f>
        <v>0</v>
      </c>
      <c r="I126" s="2">
        <f>Raw_schedule!H124</f>
        <v>0</v>
      </c>
      <c r="J126" s="2">
        <f>Raw_schedule!I124</f>
        <v>0</v>
      </c>
      <c r="K126" s="2">
        <f>Raw_schedule!J124</f>
        <v>0</v>
      </c>
      <c r="L126" s="2">
        <f>Raw_schedule!K124</f>
        <v>1</v>
      </c>
      <c r="M126" s="2">
        <f>Raw_schedule!L124</f>
        <v>1</v>
      </c>
      <c r="N126" s="2">
        <f>Raw_schedule!M124</f>
        <v>1</v>
      </c>
      <c r="O126" s="2">
        <f>Raw_schedule!N124</f>
        <v>1</v>
      </c>
      <c r="P126" s="2">
        <f>Raw_schedule!O124</f>
        <v>1</v>
      </c>
      <c r="Q126" s="2">
        <f>Raw_schedule!P124</f>
        <v>1</v>
      </c>
      <c r="R126" s="2">
        <f>Raw_schedule!Q124</f>
        <v>0</v>
      </c>
      <c r="S126" s="2">
        <f>Raw_schedule!R124</f>
        <v>0</v>
      </c>
      <c r="T126" s="2">
        <f>Raw_schedule!S124</f>
        <v>0</v>
      </c>
      <c r="U126" s="2">
        <f>Raw_schedule!T124</f>
        <v>0</v>
      </c>
      <c r="V126" s="2">
        <f>Raw_schedule!U124</f>
        <v>0</v>
      </c>
      <c r="W126" s="2">
        <f>Raw_schedule!V124</f>
        <v>0</v>
      </c>
      <c r="X126" s="2">
        <f>Raw_schedule!W124</f>
        <v>0</v>
      </c>
      <c r="Y126" s="2">
        <f>Raw_schedule!X124</f>
        <v>0</v>
      </c>
      <c r="Z126" s="2">
        <f>Raw_schedule!Y124</f>
        <v>0</v>
      </c>
      <c r="AA126" s="2">
        <f>Raw_schedule!Z124</f>
        <v>0</v>
      </c>
      <c r="AB126" s="2">
        <f>Raw_schedule!AA124</f>
        <v>0</v>
      </c>
    </row>
    <row r="127" spans="1:28" x14ac:dyDescent="0.25">
      <c r="A127" s="39" t="str">
        <f>Raw_schedule!B125</f>
        <v>OA Schedule</v>
      </c>
      <c r="B127" s="39" t="str">
        <f>Raw_schedule!A125</f>
        <v>School</v>
      </c>
      <c r="C127" s="2" t="str">
        <f>Raw_schedule!C125</f>
        <v>Saturdays (Through 12/11)</v>
      </c>
      <c r="D127" s="2"/>
      <c r="E127" s="2">
        <f>Raw_schedule!D125</f>
        <v>0</v>
      </c>
      <c r="F127" s="2">
        <f>Raw_schedule!E125</f>
        <v>0</v>
      </c>
      <c r="G127" s="2">
        <f>Raw_schedule!F125</f>
        <v>0</v>
      </c>
      <c r="H127" s="2">
        <f>Raw_schedule!G125</f>
        <v>0</v>
      </c>
      <c r="I127" s="2">
        <f>Raw_schedule!H125</f>
        <v>0</v>
      </c>
      <c r="J127" s="2">
        <f>Raw_schedule!I125</f>
        <v>0</v>
      </c>
      <c r="K127" s="2">
        <f>Raw_schedule!J125</f>
        <v>0</v>
      </c>
      <c r="L127" s="2">
        <f>Raw_schedule!K125</f>
        <v>1</v>
      </c>
      <c r="M127" s="2">
        <f>Raw_schedule!L125</f>
        <v>1</v>
      </c>
      <c r="N127" s="2">
        <f>Raw_schedule!M125</f>
        <v>1</v>
      </c>
      <c r="O127" s="2">
        <f>Raw_schedule!N125</f>
        <v>1</v>
      </c>
      <c r="P127" s="2">
        <f>Raw_schedule!O125</f>
        <v>1</v>
      </c>
      <c r="Q127" s="2">
        <f>Raw_schedule!P125</f>
        <v>1</v>
      </c>
      <c r="R127" s="2">
        <f>Raw_schedule!Q125</f>
        <v>0</v>
      </c>
      <c r="S127" s="2">
        <f>Raw_schedule!R125</f>
        <v>0</v>
      </c>
      <c r="T127" s="2">
        <f>Raw_schedule!S125</f>
        <v>0</v>
      </c>
      <c r="U127" s="2">
        <f>Raw_schedule!T125</f>
        <v>0</v>
      </c>
      <c r="V127" s="2">
        <f>Raw_schedule!U125</f>
        <v>0</v>
      </c>
      <c r="W127" s="2">
        <f>Raw_schedule!V125</f>
        <v>0</v>
      </c>
      <c r="X127" s="2">
        <f>Raw_schedule!W125</f>
        <v>0</v>
      </c>
      <c r="Y127" s="2">
        <f>Raw_schedule!X125</f>
        <v>0</v>
      </c>
      <c r="Z127" s="2">
        <f>Raw_schedule!Y125</f>
        <v>0</v>
      </c>
      <c r="AA127" s="2">
        <f>Raw_schedule!Z125</f>
        <v>0</v>
      </c>
      <c r="AB127" s="2">
        <f>Raw_schedule!AA125</f>
        <v>0</v>
      </c>
    </row>
    <row r="128" spans="1:28" x14ac:dyDescent="0.25">
      <c r="A128" s="39" t="str">
        <f>Raw_schedule!B126</f>
        <v>OA Schedule</v>
      </c>
      <c r="B128" s="39" t="str">
        <f>Raw_schedule!A126</f>
        <v>School</v>
      </c>
      <c r="C128" s="2" t="str">
        <f>Raw_schedule!C126</f>
        <v>Weekdays (Through 4/3)</v>
      </c>
      <c r="D128" s="2"/>
      <c r="E128" s="2">
        <f>Raw_schedule!D126</f>
        <v>0</v>
      </c>
      <c r="F128" s="2">
        <f>Raw_schedule!E126</f>
        <v>0</v>
      </c>
      <c r="G128" s="2">
        <f>Raw_schedule!F126</f>
        <v>0</v>
      </c>
      <c r="H128" s="2">
        <f>Raw_schedule!G126</f>
        <v>0</v>
      </c>
      <c r="I128" s="2">
        <f>Raw_schedule!H126</f>
        <v>0</v>
      </c>
      <c r="J128" s="2">
        <f>Raw_schedule!I126</f>
        <v>0</v>
      </c>
      <c r="K128" s="2">
        <f>Raw_schedule!J126</f>
        <v>1</v>
      </c>
      <c r="L128" s="2">
        <f>Raw_schedule!K126</f>
        <v>1</v>
      </c>
      <c r="M128" s="2">
        <f>Raw_schedule!L126</f>
        <v>1</v>
      </c>
      <c r="N128" s="2">
        <f>Raw_schedule!M126</f>
        <v>1</v>
      </c>
      <c r="O128" s="2">
        <f>Raw_schedule!N126</f>
        <v>1</v>
      </c>
      <c r="P128" s="2">
        <f>Raw_schedule!O126</f>
        <v>1</v>
      </c>
      <c r="Q128" s="2">
        <f>Raw_schedule!P126</f>
        <v>1</v>
      </c>
      <c r="R128" s="2">
        <f>Raw_schedule!Q126</f>
        <v>1</v>
      </c>
      <c r="S128" s="2">
        <f>Raw_schedule!R126</f>
        <v>1</v>
      </c>
      <c r="T128" s="2">
        <f>Raw_schedule!S126</f>
        <v>1</v>
      </c>
      <c r="U128" s="2">
        <f>Raw_schedule!T126</f>
        <v>1</v>
      </c>
      <c r="V128" s="2">
        <f>Raw_schedule!U126</f>
        <v>1</v>
      </c>
      <c r="W128" s="2">
        <f>Raw_schedule!V126</f>
        <v>1</v>
      </c>
      <c r="X128" s="2">
        <f>Raw_schedule!W126</f>
        <v>1</v>
      </c>
      <c r="Y128" s="2">
        <f>Raw_schedule!X126</f>
        <v>1</v>
      </c>
      <c r="Z128" s="2">
        <f>Raw_schedule!Y126</f>
        <v>1</v>
      </c>
      <c r="AA128" s="2">
        <f>Raw_schedule!Z126</f>
        <v>0</v>
      </c>
      <c r="AB128" s="2">
        <f>Raw_schedule!AA126</f>
        <v>0</v>
      </c>
    </row>
    <row r="129" spans="1:28" x14ac:dyDescent="0.25">
      <c r="A129" s="39" t="str">
        <f>Raw_schedule!B127</f>
        <v>OA Schedule</v>
      </c>
      <c r="B129" s="39" t="str">
        <f>Raw_schedule!A127</f>
        <v>School</v>
      </c>
      <c r="C129" s="2" t="str">
        <f>Raw_schedule!C127</f>
        <v>Weekdays (Through 5/22)</v>
      </c>
      <c r="D129" s="2"/>
      <c r="E129" s="2">
        <f>Raw_schedule!D127</f>
        <v>0</v>
      </c>
      <c r="F129" s="2">
        <f>Raw_schedule!E127</f>
        <v>0</v>
      </c>
      <c r="G129" s="2">
        <f>Raw_schedule!F127</f>
        <v>0</v>
      </c>
      <c r="H129" s="2">
        <f>Raw_schedule!G127</f>
        <v>0</v>
      </c>
      <c r="I129" s="2">
        <f>Raw_schedule!H127</f>
        <v>0</v>
      </c>
      <c r="J129" s="2">
        <f>Raw_schedule!I127</f>
        <v>0</v>
      </c>
      <c r="K129" s="2">
        <f>Raw_schedule!J127</f>
        <v>1</v>
      </c>
      <c r="L129" s="2">
        <f>Raw_schedule!K127</f>
        <v>1</v>
      </c>
      <c r="M129" s="2">
        <f>Raw_schedule!L127</f>
        <v>1</v>
      </c>
      <c r="N129" s="2">
        <f>Raw_schedule!M127</f>
        <v>1</v>
      </c>
      <c r="O129" s="2">
        <f>Raw_schedule!N127</f>
        <v>1</v>
      </c>
      <c r="P129" s="2">
        <f>Raw_schedule!O127</f>
        <v>1</v>
      </c>
      <c r="Q129" s="2">
        <f>Raw_schedule!P127</f>
        <v>1</v>
      </c>
      <c r="R129" s="2">
        <f>Raw_schedule!Q127</f>
        <v>1</v>
      </c>
      <c r="S129" s="2">
        <f>Raw_schedule!R127</f>
        <v>1</v>
      </c>
      <c r="T129" s="2">
        <f>Raw_schedule!S127</f>
        <v>1</v>
      </c>
      <c r="U129" s="2">
        <f>Raw_schedule!T127</f>
        <v>1</v>
      </c>
      <c r="V129" s="2">
        <f>Raw_schedule!U127</f>
        <v>1</v>
      </c>
      <c r="W129" s="2">
        <f>Raw_schedule!V127</f>
        <v>1</v>
      </c>
      <c r="X129" s="2">
        <f>Raw_schedule!W127</f>
        <v>1</v>
      </c>
      <c r="Y129" s="2">
        <f>Raw_schedule!X127</f>
        <v>1</v>
      </c>
      <c r="Z129" s="2">
        <f>Raw_schedule!Y127</f>
        <v>1</v>
      </c>
      <c r="AA129" s="2">
        <f>Raw_schedule!Z127</f>
        <v>0</v>
      </c>
      <c r="AB129" s="2">
        <f>Raw_schedule!AA127</f>
        <v>0</v>
      </c>
    </row>
    <row r="130" spans="1:28" x14ac:dyDescent="0.25">
      <c r="A130" s="39" t="str">
        <f>Raw_schedule!B128</f>
        <v>OA Schedule</v>
      </c>
      <c r="B130" s="39" t="str">
        <f>Raw_schedule!A128</f>
        <v>School</v>
      </c>
      <c r="C130" s="2" t="str">
        <f>Raw_schedule!C128</f>
        <v>Weekdays (Through 8/7)</v>
      </c>
      <c r="D130" s="2"/>
      <c r="E130" s="2">
        <f>Raw_schedule!D128</f>
        <v>0</v>
      </c>
      <c r="F130" s="2">
        <f>Raw_schedule!E128</f>
        <v>0</v>
      </c>
      <c r="G130" s="2">
        <f>Raw_schedule!F128</f>
        <v>0</v>
      </c>
      <c r="H130" s="2">
        <f>Raw_schedule!G128</f>
        <v>0</v>
      </c>
      <c r="I130" s="2">
        <f>Raw_schedule!H128</f>
        <v>0</v>
      </c>
      <c r="J130" s="2">
        <f>Raw_schedule!I128</f>
        <v>0</v>
      </c>
      <c r="K130" s="2">
        <f>Raw_schedule!J128</f>
        <v>1</v>
      </c>
      <c r="L130" s="2">
        <f>Raw_schedule!K128</f>
        <v>1</v>
      </c>
      <c r="M130" s="2">
        <f>Raw_schedule!L128</f>
        <v>1</v>
      </c>
      <c r="N130" s="2">
        <f>Raw_schedule!M128</f>
        <v>1</v>
      </c>
      <c r="O130" s="2">
        <f>Raw_schedule!N128</f>
        <v>1</v>
      </c>
      <c r="P130" s="2">
        <f>Raw_schedule!O128</f>
        <v>1</v>
      </c>
      <c r="Q130" s="2">
        <f>Raw_schedule!P128</f>
        <v>1</v>
      </c>
      <c r="R130" s="2">
        <f>Raw_schedule!Q128</f>
        <v>1</v>
      </c>
      <c r="S130" s="2">
        <f>Raw_schedule!R128</f>
        <v>1</v>
      </c>
      <c r="T130" s="2">
        <f>Raw_schedule!S128</f>
        <v>1</v>
      </c>
      <c r="U130" s="2">
        <f>Raw_schedule!T128</f>
        <v>1</v>
      </c>
      <c r="V130" s="2">
        <f>Raw_schedule!U128</f>
        <v>1</v>
      </c>
      <c r="W130" s="2">
        <f>Raw_schedule!V128</f>
        <v>1</v>
      </c>
      <c r="X130" s="2">
        <f>Raw_schedule!W128</f>
        <v>1</v>
      </c>
      <c r="Y130" s="2">
        <f>Raw_schedule!X128</f>
        <v>1</v>
      </c>
      <c r="Z130" s="2">
        <f>Raw_schedule!Y128</f>
        <v>1</v>
      </c>
      <c r="AA130" s="2">
        <f>Raw_schedule!Z128</f>
        <v>0</v>
      </c>
      <c r="AB130" s="2">
        <f>Raw_schedule!AA128</f>
        <v>0</v>
      </c>
    </row>
    <row r="131" spans="1:28" x14ac:dyDescent="0.25">
      <c r="A131" s="39" t="str">
        <f>Raw_schedule!B129</f>
        <v>OA Schedule</v>
      </c>
      <c r="B131" s="39" t="str">
        <f>Raw_schedule!A129</f>
        <v>School</v>
      </c>
      <c r="C131" s="2" t="str">
        <f>Raw_schedule!C129</f>
        <v>Weekdays (Through 12/11)</v>
      </c>
      <c r="D131" s="2"/>
      <c r="E131" s="2">
        <f>Raw_schedule!D129</f>
        <v>0</v>
      </c>
      <c r="F131" s="2">
        <f>Raw_schedule!E129</f>
        <v>0</v>
      </c>
      <c r="G131" s="2">
        <f>Raw_schedule!F129</f>
        <v>0</v>
      </c>
      <c r="H131" s="2">
        <f>Raw_schedule!G129</f>
        <v>0</v>
      </c>
      <c r="I131" s="2">
        <f>Raw_schedule!H129</f>
        <v>0</v>
      </c>
      <c r="J131" s="2">
        <f>Raw_schedule!I129</f>
        <v>0</v>
      </c>
      <c r="K131" s="2">
        <f>Raw_schedule!J129</f>
        <v>1</v>
      </c>
      <c r="L131" s="2">
        <f>Raw_schedule!K129</f>
        <v>1</v>
      </c>
      <c r="M131" s="2">
        <f>Raw_schedule!L129</f>
        <v>1</v>
      </c>
      <c r="N131" s="2">
        <f>Raw_schedule!M129</f>
        <v>1</v>
      </c>
      <c r="O131" s="2">
        <f>Raw_schedule!N129</f>
        <v>1</v>
      </c>
      <c r="P131" s="2">
        <f>Raw_schedule!O129</f>
        <v>1</v>
      </c>
      <c r="Q131" s="2">
        <f>Raw_schedule!P129</f>
        <v>1</v>
      </c>
      <c r="R131" s="2">
        <f>Raw_schedule!Q129</f>
        <v>1</v>
      </c>
      <c r="S131" s="2">
        <f>Raw_schedule!R129</f>
        <v>1</v>
      </c>
      <c r="T131" s="2">
        <f>Raw_schedule!S129</f>
        <v>1</v>
      </c>
      <c r="U131" s="2">
        <f>Raw_schedule!T129</f>
        <v>1</v>
      </c>
      <c r="V131" s="2">
        <f>Raw_schedule!U129</f>
        <v>1</v>
      </c>
      <c r="W131" s="2">
        <f>Raw_schedule!V129</f>
        <v>1</v>
      </c>
      <c r="X131" s="2">
        <f>Raw_schedule!W129</f>
        <v>1</v>
      </c>
      <c r="Y131" s="2">
        <f>Raw_schedule!X129</f>
        <v>1</v>
      </c>
      <c r="Z131" s="2">
        <f>Raw_schedule!Y129</f>
        <v>1</v>
      </c>
      <c r="AA131" s="2">
        <f>Raw_schedule!Z129</f>
        <v>0</v>
      </c>
      <c r="AB131" s="2">
        <f>Raw_schedule!AA129</f>
        <v>0</v>
      </c>
    </row>
    <row r="132" spans="1:28" x14ac:dyDescent="0.25">
      <c r="A132" s="39" t="str">
        <f>Raw_schedule!B130</f>
        <v>Occupant Sch</v>
      </c>
      <c r="B132" s="39" t="str">
        <f>Raw_schedule!A130</f>
        <v>School</v>
      </c>
      <c r="C132" s="2" t="str">
        <f>Raw_schedule!C130</f>
        <v>AllOtherDays (Through 1/11)</v>
      </c>
      <c r="D132" s="2"/>
      <c r="E132" s="2">
        <f>Raw_schedule!D130</f>
        <v>0</v>
      </c>
      <c r="F132" s="2">
        <f>Raw_schedule!E130</f>
        <v>0</v>
      </c>
      <c r="G132" s="2">
        <f>Raw_schedule!F130</f>
        <v>0</v>
      </c>
      <c r="H132" s="2">
        <f>Raw_schedule!G130</f>
        <v>0</v>
      </c>
      <c r="I132" s="2">
        <f>Raw_schedule!H130</f>
        <v>0</v>
      </c>
      <c r="J132" s="2">
        <f>Raw_schedule!I130</f>
        <v>0</v>
      </c>
      <c r="K132" s="2">
        <f>Raw_schedule!J130</f>
        <v>0</v>
      </c>
      <c r="L132" s="2">
        <f>Raw_schedule!K130</f>
        <v>0</v>
      </c>
      <c r="M132" s="2">
        <f>Raw_schedule!L130</f>
        <v>0</v>
      </c>
      <c r="N132" s="2">
        <f>Raw_schedule!M130</f>
        <v>0</v>
      </c>
      <c r="O132" s="2">
        <f>Raw_schedule!N130</f>
        <v>0</v>
      </c>
      <c r="P132" s="2">
        <f>Raw_schedule!O130</f>
        <v>0</v>
      </c>
      <c r="Q132" s="2">
        <f>Raw_schedule!P130</f>
        <v>0</v>
      </c>
      <c r="R132" s="2">
        <f>Raw_schedule!Q130</f>
        <v>0</v>
      </c>
      <c r="S132" s="2">
        <f>Raw_schedule!R130</f>
        <v>0</v>
      </c>
      <c r="T132" s="2">
        <f>Raw_schedule!S130</f>
        <v>0</v>
      </c>
      <c r="U132" s="2">
        <f>Raw_schedule!T130</f>
        <v>0</v>
      </c>
      <c r="V132" s="2">
        <f>Raw_schedule!U130</f>
        <v>0</v>
      </c>
      <c r="W132" s="2">
        <f>Raw_schedule!V130</f>
        <v>0</v>
      </c>
      <c r="X132" s="2">
        <f>Raw_schedule!W130</f>
        <v>0</v>
      </c>
      <c r="Y132" s="2">
        <f>Raw_schedule!X130</f>
        <v>0</v>
      </c>
      <c r="Z132" s="2">
        <f>Raw_schedule!Y130</f>
        <v>0</v>
      </c>
      <c r="AA132" s="2">
        <f>Raw_schedule!Z130</f>
        <v>0</v>
      </c>
      <c r="AB132" s="2">
        <f>Raw_schedule!AA130</f>
        <v>0</v>
      </c>
    </row>
    <row r="133" spans="1:28" x14ac:dyDescent="0.25">
      <c r="A133" s="39" t="str">
        <f>Raw_schedule!B131</f>
        <v>Occupant Sch</v>
      </c>
      <c r="B133" s="39" t="str">
        <f>Raw_schedule!A131</f>
        <v>School</v>
      </c>
      <c r="C133" s="2" t="str">
        <f>Raw_schedule!C131</f>
        <v>AllOtherDays (Through 4/3)</v>
      </c>
      <c r="D133" s="2"/>
      <c r="E133" s="2">
        <f>Raw_schedule!D131</f>
        <v>0</v>
      </c>
      <c r="F133" s="2">
        <f>Raw_schedule!E131</f>
        <v>0</v>
      </c>
      <c r="G133" s="2">
        <f>Raw_schedule!F131</f>
        <v>0</v>
      </c>
      <c r="H133" s="2">
        <f>Raw_schedule!G131</f>
        <v>0</v>
      </c>
      <c r="I133" s="2">
        <f>Raw_schedule!H131</f>
        <v>0</v>
      </c>
      <c r="J133" s="2">
        <f>Raw_schedule!I131</f>
        <v>0</v>
      </c>
      <c r="K133" s="2">
        <f>Raw_schedule!J131</f>
        <v>0</v>
      </c>
      <c r="L133" s="2">
        <f>Raw_schedule!K131</f>
        <v>0</v>
      </c>
      <c r="M133" s="2">
        <f>Raw_schedule!L131</f>
        <v>0</v>
      </c>
      <c r="N133" s="2">
        <f>Raw_schedule!M131</f>
        <v>0</v>
      </c>
      <c r="O133" s="2">
        <f>Raw_schedule!N131</f>
        <v>0</v>
      </c>
      <c r="P133" s="2">
        <f>Raw_schedule!O131</f>
        <v>0</v>
      </c>
      <c r="Q133" s="2">
        <f>Raw_schedule!P131</f>
        <v>0</v>
      </c>
      <c r="R133" s="2">
        <f>Raw_schedule!Q131</f>
        <v>0</v>
      </c>
      <c r="S133" s="2">
        <f>Raw_schedule!R131</f>
        <v>0</v>
      </c>
      <c r="T133" s="2">
        <f>Raw_schedule!S131</f>
        <v>0</v>
      </c>
      <c r="U133" s="2">
        <f>Raw_schedule!T131</f>
        <v>0</v>
      </c>
      <c r="V133" s="2">
        <f>Raw_schedule!U131</f>
        <v>0</v>
      </c>
      <c r="W133" s="2">
        <f>Raw_schedule!V131</f>
        <v>0</v>
      </c>
      <c r="X133" s="2">
        <f>Raw_schedule!W131</f>
        <v>0</v>
      </c>
      <c r="Y133" s="2">
        <f>Raw_schedule!X131</f>
        <v>0</v>
      </c>
      <c r="Z133" s="2">
        <f>Raw_schedule!Y131</f>
        <v>0</v>
      </c>
      <c r="AA133" s="2">
        <f>Raw_schedule!Z131</f>
        <v>0</v>
      </c>
      <c r="AB133" s="2">
        <f>Raw_schedule!AA131</f>
        <v>0</v>
      </c>
    </row>
    <row r="134" spans="1:28" x14ac:dyDescent="0.25">
      <c r="A134" s="39" t="str">
        <f>Raw_schedule!B132</f>
        <v>Occupant Sch</v>
      </c>
      <c r="B134" s="39" t="str">
        <f>Raw_schedule!A132</f>
        <v>School</v>
      </c>
      <c r="C134" s="2" t="str">
        <f>Raw_schedule!C132</f>
        <v>AllOtherDays (Through 4/12)</v>
      </c>
      <c r="D134" s="2"/>
      <c r="E134" s="2">
        <f>Raw_schedule!D132</f>
        <v>0</v>
      </c>
      <c r="F134" s="2">
        <f>Raw_schedule!E132</f>
        <v>0</v>
      </c>
      <c r="G134" s="2">
        <f>Raw_schedule!F132</f>
        <v>0</v>
      </c>
      <c r="H134" s="2">
        <f>Raw_schedule!G132</f>
        <v>0</v>
      </c>
      <c r="I134" s="2">
        <f>Raw_schedule!H132</f>
        <v>0</v>
      </c>
      <c r="J134" s="2">
        <f>Raw_schedule!I132</f>
        <v>0</v>
      </c>
      <c r="K134" s="2">
        <f>Raw_schedule!J132</f>
        <v>0</v>
      </c>
      <c r="L134" s="2">
        <f>Raw_schedule!K132</f>
        <v>0</v>
      </c>
      <c r="M134" s="2">
        <f>Raw_schedule!L132</f>
        <v>0</v>
      </c>
      <c r="N134" s="2">
        <f>Raw_schedule!M132</f>
        <v>0</v>
      </c>
      <c r="O134" s="2">
        <f>Raw_schedule!N132</f>
        <v>0</v>
      </c>
      <c r="P134" s="2">
        <f>Raw_schedule!O132</f>
        <v>0</v>
      </c>
      <c r="Q134" s="2">
        <f>Raw_schedule!P132</f>
        <v>0</v>
      </c>
      <c r="R134" s="2">
        <f>Raw_schedule!Q132</f>
        <v>0</v>
      </c>
      <c r="S134" s="2">
        <f>Raw_schedule!R132</f>
        <v>0</v>
      </c>
      <c r="T134" s="2">
        <f>Raw_schedule!S132</f>
        <v>0</v>
      </c>
      <c r="U134" s="2">
        <f>Raw_schedule!T132</f>
        <v>0</v>
      </c>
      <c r="V134" s="2">
        <f>Raw_schedule!U132</f>
        <v>0</v>
      </c>
      <c r="W134" s="2">
        <f>Raw_schedule!V132</f>
        <v>0</v>
      </c>
      <c r="X134" s="2">
        <f>Raw_schedule!W132</f>
        <v>0</v>
      </c>
      <c r="Y134" s="2">
        <f>Raw_schedule!X132</f>
        <v>0</v>
      </c>
      <c r="Z134" s="2">
        <f>Raw_schedule!Y132</f>
        <v>0</v>
      </c>
      <c r="AA134" s="2">
        <f>Raw_schedule!Z132</f>
        <v>0</v>
      </c>
      <c r="AB134" s="2">
        <f>Raw_schedule!AA132</f>
        <v>0</v>
      </c>
    </row>
    <row r="135" spans="1:28" x14ac:dyDescent="0.25">
      <c r="A135" s="39" t="str">
        <f>Raw_schedule!B133</f>
        <v>Occupant Sch</v>
      </c>
      <c r="B135" s="39" t="str">
        <f>Raw_schedule!A133</f>
        <v>School</v>
      </c>
      <c r="C135" s="2" t="str">
        <f>Raw_schedule!C133</f>
        <v>AllOtherDays (Through 5/22)</v>
      </c>
      <c r="D135" s="2"/>
      <c r="E135" s="2">
        <f>Raw_schedule!D133</f>
        <v>0</v>
      </c>
      <c r="F135" s="2">
        <f>Raw_schedule!E133</f>
        <v>0</v>
      </c>
      <c r="G135" s="2">
        <f>Raw_schedule!F133</f>
        <v>0</v>
      </c>
      <c r="H135" s="2">
        <f>Raw_schedule!G133</f>
        <v>0</v>
      </c>
      <c r="I135" s="2">
        <f>Raw_schedule!H133</f>
        <v>0</v>
      </c>
      <c r="J135" s="2">
        <f>Raw_schedule!I133</f>
        <v>0</v>
      </c>
      <c r="K135" s="2">
        <f>Raw_schedule!J133</f>
        <v>0</v>
      </c>
      <c r="L135" s="2">
        <f>Raw_schedule!K133</f>
        <v>0</v>
      </c>
      <c r="M135" s="2">
        <f>Raw_schedule!L133</f>
        <v>0</v>
      </c>
      <c r="N135" s="2">
        <f>Raw_schedule!M133</f>
        <v>0</v>
      </c>
      <c r="O135" s="2">
        <f>Raw_schedule!N133</f>
        <v>0</v>
      </c>
      <c r="P135" s="2">
        <f>Raw_schedule!O133</f>
        <v>0</v>
      </c>
      <c r="Q135" s="2">
        <f>Raw_schedule!P133</f>
        <v>0</v>
      </c>
      <c r="R135" s="2">
        <f>Raw_schedule!Q133</f>
        <v>0</v>
      </c>
      <c r="S135" s="2">
        <f>Raw_schedule!R133</f>
        <v>0</v>
      </c>
      <c r="T135" s="2">
        <f>Raw_schedule!S133</f>
        <v>0</v>
      </c>
      <c r="U135" s="2">
        <f>Raw_schedule!T133</f>
        <v>0</v>
      </c>
      <c r="V135" s="2">
        <f>Raw_schedule!U133</f>
        <v>0</v>
      </c>
      <c r="W135" s="2">
        <f>Raw_schedule!V133</f>
        <v>0</v>
      </c>
      <c r="X135" s="2">
        <f>Raw_schedule!W133</f>
        <v>0</v>
      </c>
      <c r="Y135" s="2">
        <f>Raw_schedule!X133</f>
        <v>0</v>
      </c>
      <c r="Z135" s="2">
        <f>Raw_schedule!Y133</f>
        <v>0</v>
      </c>
      <c r="AA135" s="2">
        <f>Raw_schedule!Z133</f>
        <v>0</v>
      </c>
      <c r="AB135" s="2">
        <f>Raw_schedule!AA133</f>
        <v>0</v>
      </c>
    </row>
    <row r="136" spans="1:28" x14ac:dyDescent="0.25">
      <c r="A136" s="39" t="str">
        <f>Raw_schedule!B134</f>
        <v>Occupant Sch</v>
      </c>
      <c r="B136" s="39" t="str">
        <f>Raw_schedule!A134</f>
        <v>School</v>
      </c>
      <c r="C136" s="2" t="str">
        <f>Raw_schedule!C134</f>
        <v>AllOtherDays (Through 5/31)</v>
      </c>
      <c r="D136" s="2"/>
      <c r="E136" s="2">
        <f>Raw_schedule!D134</f>
        <v>0</v>
      </c>
      <c r="F136" s="2">
        <f>Raw_schedule!E134</f>
        <v>0</v>
      </c>
      <c r="G136" s="2">
        <f>Raw_schedule!F134</f>
        <v>0</v>
      </c>
      <c r="H136" s="2">
        <f>Raw_schedule!G134</f>
        <v>0</v>
      </c>
      <c r="I136" s="2">
        <f>Raw_schedule!H134</f>
        <v>0</v>
      </c>
      <c r="J136" s="2">
        <f>Raw_schedule!I134</f>
        <v>0</v>
      </c>
      <c r="K136" s="2">
        <f>Raw_schedule!J134</f>
        <v>0</v>
      </c>
      <c r="L136" s="2">
        <f>Raw_schedule!K134</f>
        <v>0</v>
      </c>
      <c r="M136" s="2">
        <f>Raw_schedule!L134</f>
        <v>0</v>
      </c>
      <c r="N136" s="2">
        <f>Raw_schedule!M134</f>
        <v>0</v>
      </c>
      <c r="O136" s="2">
        <f>Raw_schedule!N134</f>
        <v>0</v>
      </c>
      <c r="P136" s="2">
        <f>Raw_schedule!O134</f>
        <v>0</v>
      </c>
      <c r="Q136" s="2">
        <f>Raw_schedule!P134</f>
        <v>0</v>
      </c>
      <c r="R136" s="2">
        <f>Raw_schedule!Q134</f>
        <v>0</v>
      </c>
      <c r="S136" s="2">
        <f>Raw_schedule!R134</f>
        <v>0</v>
      </c>
      <c r="T136" s="2">
        <f>Raw_schedule!S134</f>
        <v>0</v>
      </c>
      <c r="U136" s="2">
        <f>Raw_schedule!T134</f>
        <v>0</v>
      </c>
      <c r="V136" s="2">
        <f>Raw_schedule!U134</f>
        <v>0</v>
      </c>
      <c r="W136" s="2">
        <f>Raw_schedule!V134</f>
        <v>0</v>
      </c>
      <c r="X136" s="2">
        <f>Raw_schedule!W134</f>
        <v>0</v>
      </c>
      <c r="Y136" s="2">
        <f>Raw_schedule!X134</f>
        <v>0</v>
      </c>
      <c r="Z136" s="2">
        <f>Raw_schedule!Y134</f>
        <v>0</v>
      </c>
      <c r="AA136" s="2">
        <f>Raw_schedule!Z134</f>
        <v>0</v>
      </c>
      <c r="AB136" s="2">
        <f>Raw_schedule!AA134</f>
        <v>0</v>
      </c>
    </row>
    <row r="137" spans="1:28" x14ac:dyDescent="0.25">
      <c r="A137" s="39" t="str">
        <f>Raw_schedule!B135</f>
        <v>Occupant Sch</v>
      </c>
      <c r="B137" s="39" t="str">
        <f>Raw_schedule!A135</f>
        <v>School</v>
      </c>
      <c r="C137" s="2" t="str">
        <f>Raw_schedule!C135</f>
        <v>AllOtherDays (Through 8/7)</v>
      </c>
      <c r="D137" s="2"/>
      <c r="E137" s="2">
        <f>Raw_schedule!D135</f>
        <v>0</v>
      </c>
      <c r="F137" s="2">
        <f>Raw_schedule!E135</f>
        <v>0</v>
      </c>
      <c r="G137" s="2">
        <f>Raw_schedule!F135</f>
        <v>0</v>
      </c>
      <c r="H137" s="2">
        <f>Raw_schedule!G135</f>
        <v>0</v>
      </c>
      <c r="I137" s="2">
        <f>Raw_schedule!H135</f>
        <v>0</v>
      </c>
      <c r="J137" s="2">
        <f>Raw_schedule!I135</f>
        <v>0</v>
      </c>
      <c r="K137" s="2">
        <f>Raw_schedule!J135</f>
        <v>0</v>
      </c>
      <c r="L137" s="2">
        <f>Raw_schedule!K135</f>
        <v>0</v>
      </c>
      <c r="M137" s="2">
        <f>Raw_schedule!L135</f>
        <v>0</v>
      </c>
      <c r="N137" s="2">
        <f>Raw_schedule!M135</f>
        <v>0</v>
      </c>
      <c r="O137" s="2">
        <f>Raw_schedule!N135</f>
        <v>0</v>
      </c>
      <c r="P137" s="2">
        <f>Raw_schedule!O135</f>
        <v>0</v>
      </c>
      <c r="Q137" s="2">
        <f>Raw_schedule!P135</f>
        <v>0</v>
      </c>
      <c r="R137" s="2">
        <f>Raw_schedule!Q135</f>
        <v>0</v>
      </c>
      <c r="S137" s="2">
        <f>Raw_schedule!R135</f>
        <v>0</v>
      </c>
      <c r="T137" s="2">
        <f>Raw_schedule!S135</f>
        <v>0</v>
      </c>
      <c r="U137" s="2">
        <f>Raw_schedule!T135</f>
        <v>0</v>
      </c>
      <c r="V137" s="2">
        <f>Raw_schedule!U135</f>
        <v>0</v>
      </c>
      <c r="W137" s="2">
        <f>Raw_schedule!V135</f>
        <v>0</v>
      </c>
      <c r="X137" s="2">
        <f>Raw_schedule!W135</f>
        <v>0</v>
      </c>
      <c r="Y137" s="2">
        <f>Raw_schedule!X135</f>
        <v>0</v>
      </c>
      <c r="Z137" s="2">
        <f>Raw_schedule!Y135</f>
        <v>0</v>
      </c>
      <c r="AA137" s="2">
        <f>Raw_schedule!Z135</f>
        <v>0</v>
      </c>
      <c r="AB137" s="2">
        <f>Raw_schedule!AA135</f>
        <v>0</v>
      </c>
    </row>
    <row r="138" spans="1:28" x14ac:dyDescent="0.25">
      <c r="A138" s="39" t="str">
        <f>Raw_schedule!B136</f>
        <v>Occupant Sch</v>
      </c>
      <c r="B138" s="39" t="str">
        <f>Raw_schedule!A136</f>
        <v>School</v>
      </c>
      <c r="C138" s="2" t="str">
        <f>Raw_schedule!C136</f>
        <v>AllOtherDays (Through 8/16)</v>
      </c>
      <c r="D138" s="2"/>
      <c r="E138" s="2">
        <f>Raw_schedule!D136</f>
        <v>0</v>
      </c>
      <c r="F138" s="2">
        <f>Raw_schedule!E136</f>
        <v>0</v>
      </c>
      <c r="G138" s="2">
        <f>Raw_schedule!F136</f>
        <v>0</v>
      </c>
      <c r="H138" s="2">
        <f>Raw_schedule!G136</f>
        <v>0</v>
      </c>
      <c r="I138" s="2">
        <f>Raw_schedule!H136</f>
        <v>0</v>
      </c>
      <c r="J138" s="2">
        <f>Raw_schedule!I136</f>
        <v>0</v>
      </c>
      <c r="K138" s="2">
        <f>Raw_schedule!J136</f>
        <v>0</v>
      </c>
      <c r="L138" s="2">
        <f>Raw_schedule!K136</f>
        <v>0</v>
      </c>
      <c r="M138" s="2">
        <f>Raw_schedule!L136</f>
        <v>0</v>
      </c>
      <c r="N138" s="2">
        <f>Raw_schedule!M136</f>
        <v>0</v>
      </c>
      <c r="O138" s="2">
        <f>Raw_schedule!N136</f>
        <v>0</v>
      </c>
      <c r="P138" s="2">
        <f>Raw_schedule!O136</f>
        <v>0</v>
      </c>
      <c r="Q138" s="2">
        <f>Raw_schedule!P136</f>
        <v>0</v>
      </c>
      <c r="R138" s="2">
        <f>Raw_schedule!Q136</f>
        <v>0</v>
      </c>
      <c r="S138" s="2">
        <f>Raw_schedule!R136</f>
        <v>0</v>
      </c>
      <c r="T138" s="2">
        <f>Raw_schedule!S136</f>
        <v>0</v>
      </c>
      <c r="U138" s="2">
        <f>Raw_schedule!T136</f>
        <v>0</v>
      </c>
      <c r="V138" s="2">
        <f>Raw_schedule!U136</f>
        <v>0</v>
      </c>
      <c r="W138" s="2">
        <f>Raw_schedule!V136</f>
        <v>0</v>
      </c>
      <c r="X138" s="2">
        <f>Raw_schedule!W136</f>
        <v>0</v>
      </c>
      <c r="Y138" s="2">
        <f>Raw_schedule!X136</f>
        <v>0</v>
      </c>
      <c r="Z138" s="2">
        <f>Raw_schedule!Y136</f>
        <v>0</v>
      </c>
      <c r="AA138" s="2">
        <f>Raw_schedule!Z136</f>
        <v>0</v>
      </c>
      <c r="AB138" s="2">
        <f>Raw_schedule!AA136</f>
        <v>0</v>
      </c>
    </row>
    <row r="139" spans="1:28" x14ac:dyDescent="0.25">
      <c r="A139" s="39" t="str">
        <f>Raw_schedule!B137</f>
        <v>Occupant Sch</v>
      </c>
      <c r="B139" s="39" t="str">
        <f>Raw_schedule!A137</f>
        <v>School</v>
      </c>
      <c r="C139" s="2" t="str">
        <f>Raw_schedule!C137</f>
        <v>AllOtherDays (Through 12/11)</v>
      </c>
      <c r="D139" s="2"/>
      <c r="E139" s="2">
        <f>Raw_schedule!D137</f>
        <v>0</v>
      </c>
      <c r="F139" s="2">
        <f>Raw_schedule!E137</f>
        <v>0</v>
      </c>
      <c r="G139" s="2">
        <f>Raw_schedule!F137</f>
        <v>0</v>
      </c>
      <c r="H139" s="2">
        <f>Raw_schedule!G137</f>
        <v>0</v>
      </c>
      <c r="I139" s="2">
        <f>Raw_schedule!H137</f>
        <v>0</v>
      </c>
      <c r="J139" s="2">
        <f>Raw_schedule!I137</f>
        <v>0</v>
      </c>
      <c r="K139" s="2">
        <f>Raw_schedule!J137</f>
        <v>0</v>
      </c>
      <c r="L139" s="2">
        <f>Raw_schedule!K137</f>
        <v>0</v>
      </c>
      <c r="M139" s="2">
        <f>Raw_schedule!L137</f>
        <v>0</v>
      </c>
      <c r="N139" s="2">
        <f>Raw_schedule!M137</f>
        <v>0</v>
      </c>
      <c r="O139" s="2">
        <f>Raw_schedule!N137</f>
        <v>0</v>
      </c>
      <c r="P139" s="2">
        <f>Raw_schedule!O137</f>
        <v>0</v>
      </c>
      <c r="Q139" s="2">
        <f>Raw_schedule!P137</f>
        <v>0</v>
      </c>
      <c r="R139" s="2">
        <f>Raw_schedule!Q137</f>
        <v>0</v>
      </c>
      <c r="S139" s="2">
        <f>Raw_schedule!R137</f>
        <v>0</v>
      </c>
      <c r="T139" s="2">
        <f>Raw_schedule!S137</f>
        <v>0</v>
      </c>
      <c r="U139" s="2">
        <f>Raw_schedule!T137</f>
        <v>0</v>
      </c>
      <c r="V139" s="2">
        <f>Raw_schedule!U137</f>
        <v>0</v>
      </c>
      <c r="W139" s="2">
        <f>Raw_schedule!V137</f>
        <v>0</v>
      </c>
      <c r="X139" s="2">
        <f>Raw_schedule!W137</f>
        <v>0</v>
      </c>
      <c r="Y139" s="2">
        <f>Raw_schedule!X137</f>
        <v>0</v>
      </c>
      <c r="Z139" s="2">
        <f>Raw_schedule!Y137</f>
        <v>0</v>
      </c>
      <c r="AA139" s="2">
        <f>Raw_schedule!Z137</f>
        <v>0</v>
      </c>
      <c r="AB139" s="2">
        <f>Raw_schedule!AA137</f>
        <v>0</v>
      </c>
    </row>
    <row r="140" spans="1:28" x14ac:dyDescent="0.25">
      <c r="A140" s="39" t="str">
        <f>Raw_schedule!B138</f>
        <v>Occupant Sch</v>
      </c>
      <c r="B140" s="39" t="str">
        <f>Raw_schedule!A138</f>
        <v>School</v>
      </c>
      <c r="C140" s="2" t="str">
        <f>Raw_schedule!C138</f>
        <v>AllOtherDays (Through 12/31)</v>
      </c>
      <c r="D140" s="2"/>
      <c r="E140" s="2">
        <f>Raw_schedule!D138</f>
        <v>0</v>
      </c>
      <c r="F140" s="2">
        <f>Raw_schedule!E138</f>
        <v>0</v>
      </c>
      <c r="G140" s="2">
        <f>Raw_schedule!F138</f>
        <v>0</v>
      </c>
      <c r="H140" s="2">
        <f>Raw_schedule!G138</f>
        <v>0</v>
      </c>
      <c r="I140" s="2">
        <f>Raw_schedule!H138</f>
        <v>0</v>
      </c>
      <c r="J140" s="2">
        <f>Raw_schedule!I138</f>
        <v>0</v>
      </c>
      <c r="K140" s="2">
        <f>Raw_schedule!J138</f>
        <v>0</v>
      </c>
      <c r="L140" s="2">
        <f>Raw_schedule!K138</f>
        <v>0</v>
      </c>
      <c r="M140" s="2">
        <f>Raw_schedule!L138</f>
        <v>0</v>
      </c>
      <c r="N140" s="2">
        <f>Raw_schedule!M138</f>
        <v>0</v>
      </c>
      <c r="O140" s="2">
        <f>Raw_schedule!N138</f>
        <v>0</v>
      </c>
      <c r="P140" s="2">
        <f>Raw_schedule!O138</f>
        <v>0</v>
      </c>
      <c r="Q140" s="2">
        <f>Raw_schedule!P138</f>
        <v>0</v>
      </c>
      <c r="R140" s="2">
        <f>Raw_schedule!Q138</f>
        <v>0</v>
      </c>
      <c r="S140" s="2">
        <f>Raw_schedule!R138</f>
        <v>0</v>
      </c>
      <c r="T140" s="2">
        <f>Raw_schedule!S138</f>
        <v>0</v>
      </c>
      <c r="U140" s="2">
        <f>Raw_schedule!T138</f>
        <v>0</v>
      </c>
      <c r="V140" s="2">
        <f>Raw_schedule!U138</f>
        <v>0</v>
      </c>
      <c r="W140" s="2">
        <f>Raw_schedule!V138</f>
        <v>0</v>
      </c>
      <c r="X140" s="2">
        <f>Raw_schedule!W138</f>
        <v>0</v>
      </c>
      <c r="Y140" s="2">
        <f>Raw_schedule!X138</f>
        <v>0</v>
      </c>
      <c r="Z140" s="2">
        <f>Raw_schedule!Y138</f>
        <v>0</v>
      </c>
      <c r="AA140" s="2">
        <f>Raw_schedule!Z138</f>
        <v>0</v>
      </c>
      <c r="AB140" s="2">
        <f>Raw_schedule!AA138</f>
        <v>0</v>
      </c>
    </row>
    <row r="141" spans="1:28" x14ac:dyDescent="0.25">
      <c r="A141" s="39" t="str">
        <f>Raw_schedule!B139</f>
        <v>Occupant Sch</v>
      </c>
      <c r="B141" s="39" t="str">
        <f>Raw_schedule!A139</f>
        <v>School</v>
      </c>
      <c r="C141" s="2" t="str">
        <f>Raw_schedule!C139</f>
        <v>Saturdays (Through 4/3)</v>
      </c>
      <c r="D141" s="2"/>
      <c r="E141" s="2">
        <f>Raw_schedule!D139</f>
        <v>0</v>
      </c>
      <c r="F141" s="2">
        <f>Raw_schedule!E139</f>
        <v>0</v>
      </c>
      <c r="G141" s="2">
        <f>Raw_schedule!F139</f>
        <v>0</v>
      </c>
      <c r="H141" s="2">
        <f>Raw_schedule!G139</f>
        <v>0</v>
      </c>
      <c r="I141" s="2">
        <f>Raw_schedule!H139</f>
        <v>0</v>
      </c>
      <c r="J141" s="2">
        <f>Raw_schedule!I139</f>
        <v>0</v>
      </c>
      <c r="K141" s="2">
        <f>Raw_schedule!J139</f>
        <v>0</v>
      </c>
      <c r="L141" s="2">
        <f>Raw_schedule!K139</f>
        <v>0</v>
      </c>
      <c r="M141" s="2">
        <f>Raw_schedule!L139</f>
        <v>0.1</v>
      </c>
      <c r="N141" s="2">
        <f>Raw_schedule!M139</f>
        <v>0.1</v>
      </c>
      <c r="O141" s="2">
        <f>Raw_schedule!N139</f>
        <v>0.1</v>
      </c>
      <c r="P141" s="2">
        <f>Raw_schedule!O139</f>
        <v>0.1</v>
      </c>
      <c r="Q141" s="2">
        <f>Raw_schedule!P139</f>
        <v>0.1</v>
      </c>
      <c r="R141" s="2">
        <f>Raw_schedule!Q139</f>
        <v>0</v>
      </c>
      <c r="S141" s="2">
        <f>Raw_schedule!R139</f>
        <v>0</v>
      </c>
      <c r="T141" s="2">
        <f>Raw_schedule!S139</f>
        <v>0</v>
      </c>
      <c r="U141" s="2">
        <f>Raw_schedule!T139</f>
        <v>0</v>
      </c>
      <c r="V141" s="2">
        <f>Raw_schedule!U139</f>
        <v>0</v>
      </c>
      <c r="W141" s="2">
        <f>Raw_schedule!V139</f>
        <v>0</v>
      </c>
      <c r="X141" s="2">
        <f>Raw_schedule!W139</f>
        <v>0</v>
      </c>
      <c r="Y141" s="2">
        <f>Raw_schedule!X139</f>
        <v>0</v>
      </c>
      <c r="Z141" s="2">
        <f>Raw_schedule!Y139</f>
        <v>0</v>
      </c>
      <c r="AA141" s="2">
        <f>Raw_schedule!Z139</f>
        <v>0</v>
      </c>
      <c r="AB141" s="2">
        <f>Raw_schedule!AA139</f>
        <v>0</v>
      </c>
    </row>
    <row r="142" spans="1:28" x14ac:dyDescent="0.25">
      <c r="A142" s="39" t="str">
        <f>Raw_schedule!B140</f>
        <v>Occupant Sch</v>
      </c>
      <c r="B142" s="39" t="str">
        <f>Raw_schedule!A140</f>
        <v>School</v>
      </c>
      <c r="C142" s="2" t="str">
        <f>Raw_schedule!C140</f>
        <v>Saturdays (Through 5/22)</v>
      </c>
      <c r="D142" s="2"/>
      <c r="E142" s="2">
        <f>Raw_schedule!D140</f>
        <v>0</v>
      </c>
      <c r="F142" s="2">
        <f>Raw_schedule!E140</f>
        <v>0</v>
      </c>
      <c r="G142" s="2">
        <f>Raw_schedule!F140</f>
        <v>0</v>
      </c>
      <c r="H142" s="2">
        <f>Raw_schedule!G140</f>
        <v>0</v>
      </c>
      <c r="I142" s="2">
        <f>Raw_schedule!H140</f>
        <v>0</v>
      </c>
      <c r="J142" s="2">
        <f>Raw_schedule!I140</f>
        <v>0</v>
      </c>
      <c r="K142" s="2">
        <f>Raw_schedule!J140</f>
        <v>0</v>
      </c>
      <c r="L142" s="2">
        <f>Raw_schedule!K140</f>
        <v>0</v>
      </c>
      <c r="M142" s="2">
        <f>Raw_schedule!L140</f>
        <v>0.1</v>
      </c>
      <c r="N142" s="2">
        <f>Raw_schedule!M140</f>
        <v>0.1</v>
      </c>
      <c r="O142" s="2">
        <f>Raw_schedule!N140</f>
        <v>0.1</v>
      </c>
      <c r="P142" s="2">
        <f>Raw_schedule!O140</f>
        <v>0.1</v>
      </c>
      <c r="Q142" s="2">
        <f>Raw_schedule!P140</f>
        <v>0.1</v>
      </c>
      <c r="R142" s="2">
        <f>Raw_schedule!Q140</f>
        <v>0</v>
      </c>
      <c r="S142" s="2">
        <f>Raw_schedule!R140</f>
        <v>0</v>
      </c>
      <c r="T142" s="2">
        <f>Raw_schedule!S140</f>
        <v>0</v>
      </c>
      <c r="U142" s="2">
        <f>Raw_schedule!T140</f>
        <v>0</v>
      </c>
      <c r="V142" s="2">
        <f>Raw_schedule!U140</f>
        <v>0</v>
      </c>
      <c r="W142" s="2">
        <f>Raw_schedule!V140</f>
        <v>0</v>
      </c>
      <c r="X142" s="2">
        <f>Raw_schedule!W140</f>
        <v>0</v>
      </c>
      <c r="Y142" s="2">
        <f>Raw_schedule!X140</f>
        <v>0</v>
      </c>
      <c r="Z142" s="2">
        <f>Raw_schedule!Y140</f>
        <v>0</v>
      </c>
      <c r="AA142" s="2">
        <f>Raw_schedule!Z140</f>
        <v>0</v>
      </c>
      <c r="AB142" s="2">
        <f>Raw_schedule!AA140</f>
        <v>0</v>
      </c>
    </row>
    <row r="143" spans="1:28" x14ac:dyDescent="0.25">
      <c r="A143" s="39" t="str">
        <f>Raw_schedule!B141</f>
        <v>Occupant Sch</v>
      </c>
      <c r="B143" s="39" t="str">
        <f>Raw_schedule!A141</f>
        <v>School</v>
      </c>
      <c r="C143" s="2" t="str">
        <f>Raw_schedule!C141</f>
        <v>Saturdays (Through 8/7)</v>
      </c>
      <c r="D143" s="2"/>
      <c r="E143" s="2">
        <f>Raw_schedule!D141</f>
        <v>0</v>
      </c>
      <c r="F143" s="2">
        <f>Raw_schedule!E141</f>
        <v>0</v>
      </c>
      <c r="G143" s="2">
        <f>Raw_schedule!F141</f>
        <v>0</v>
      </c>
      <c r="H143" s="2">
        <f>Raw_schedule!G141</f>
        <v>0</v>
      </c>
      <c r="I143" s="2">
        <f>Raw_schedule!H141</f>
        <v>0</v>
      </c>
      <c r="J143" s="2">
        <f>Raw_schedule!I141</f>
        <v>0</v>
      </c>
      <c r="K143" s="2">
        <f>Raw_schedule!J141</f>
        <v>0</v>
      </c>
      <c r="L143" s="2">
        <f>Raw_schedule!K141</f>
        <v>0</v>
      </c>
      <c r="M143" s="2">
        <f>Raw_schedule!L141</f>
        <v>0.1</v>
      </c>
      <c r="N143" s="2">
        <f>Raw_schedule!M141</f>
        <v>0.1</v>
      </c>
      <c r="O143" s="2">
        <f>Raw_schedule!N141</f>
        <v>0.1</v>
      </c>
      <c r="P143" s="2">
        <f>Raw_schedule!O141</f>
        <v>0.1</v>
      </c>
      <c r="Q143" s="2">
        <f>Raw_schedule!P141</f>
        <v>0.1</v>
      </c>
      <c r="R143" s="2">
        <f>Raw_schedule!Q141</f>
        <v>0</v>
      </c>
      <c r="S143" s="2">
        <f>Raw_schedule!R141</f>
        <v>0</v>
      </c>
      <c r="T143" s="2">
        <f>Raw_schedule!S141</f>
        <v>0</v>
      </c>
      <c r="U143" s="2">
        <f>Raw_schedule!T141</f>
        <v>0</v>
      </c>
      <c r="V143" s="2">
        <f>Raw_schedule!U141</f>
        <v>0</v>
      </c>
      <c r="W143" s="2">
        <f>Raw_schedule!V141</f>
        <v>0</v>
      </c>
      <c r="X143" s="2">
        <f>Raw_schedule!W141</f>
        <v>0</v>
      </c>
      <c r="Y143" s="2">
        <f>Raw_schedule!X141</f>
        <v>0</v>
      </c>
      <c r="Z143" s="2">
        <f>Raw_schedule!Y141</f>
        <v>0</v>
      </c>
      <c r="AA143" s="2">
        <f>Raw_schedule!Z141</f>
        <v>0</v>
      </c>
      <c r="AB143" s="2">
        <f>Raw_schedule!AA141</f>
        <v>0</v>
      </c>
    </row>
    <row r="144" spans="1:28" x14ac:dyDescent="0.25">
      <c r="A144" s="39" t="str">
        <f>Raw_schedule!B142</f>
        <v>Occupant Sch</v>
      </c>
      <c r="B144" s="39" t="str">
        <f>Raw_schedule!A142</f>
        <v>School</v>
      </c>
      <c r="C144" s="2" t="str">
        <f>Raw_schedule!C142</f>
        <v>Saturdays (Through 12/11)</v>
      </c>
      <c r="D144" s="2"/>
      <c r="E144" s="2">
        <f>Raw_schedule!D142</f>
        <v>0</v>
      </c>
      <c r="F144" s="2">
        <f>Raw_schedule!E142</f>
        <v>0</v>
      </c>
      <c r="G144" s="2">
        <f>Raw_schedule!F142</f>
        <v>0</v>
      </c>
      <c r="H144" s="2">
        <f>Raw_schedule!G142</f>
        <v>0</v>
      </c>
      <c r="I144" s="2">
        <f>Raw_schedule!H142</f>
        <v>0</v>
      </c>
      <c r="J144" s="2">
        <f>Raw_schedule!I142</f>
        <v>0</v>
      </c>
      <c r="K144" s="2">
        <f>Raw_schedule!J142</f>
        <v>0</v>
      </c>
      <c r="L144" s="2">
        <f>Raw_schedule!K142</f>
        <v>0</v>
      </c>
      <c r="M144" s="2">
        <f>Raw_schedule!L142</f>
        <v>0.1</v>
      </c>
      <c r="N144" s="2">
        <f>Raw_schedule!M142</f>
        <v>0.1</v>
      </c>
      <c r="O144" s="2">
        <f>Raw_schedule!N142</f>
        <v>0.1</v>
      </c>
      <c r="P144" s="2">
        <f>Raw_schedule!O142</f>
        <v>0.1</v>
      </c>
      <c r="Q144" s="2">
        <f>Raw_schedule!P142</f>
        <v>0.1</v>
      </c>
      <c r="R144" s="2">
        <f>Raw_schedule!Q142</f>
        <v>0</v>
      </c>
      <c r="S144" s="2">
        <f>Raw_schedule!R142</f>
        <v>0</v>
      </c>
      <c r="T144" s="2">
        <f>Raw_schedule!S142</f>
        <v>0</v>
      </c>
      <c r="U144" s="2">
        <f>Raw_schedule!T142</f>
        <v>0</v>
      </c>
      <c r="V144" s="2">
        <f>Raw_schedule!U142</f>
        <v>0</v>
      </c>
      <c r="W144" s="2">
        <f>Raw_schedule!V142</f>
        <v>0</v>
      </c>
      <c r="X144" s="2">
        <f>Raw_schedule!W142</f>
        <v>0</v>
      </c>
      <c r="Y144" s="2">
        <f>Raw_schedule!X142</f>
        <v>0</v>
      </c>
      <c r="Z144" s="2">
        <f>Raw_schedule!Y142</f>
        <v>0</v>
      </c>
      <c r="AA144" s="2">
        <f>Raw_schedule!Z142</f>
        <v>0</v>
      </c>
      <c r="AB144" s="2">
        <f>Raw_schedule!AA142</f>
        <v>0</v>
      </c>
    </row>
    <row r="145" spans="1:28" x14ac:dyDescent="0.25">
      <c r="A145" s="39" t="str">
        <f>Raw_schedule!B143</f>
        <v>Occupant Sch</v>
      </c>
      <c r="B145" s="39" t="str">
        <f>Raw_schedule!A143</f>
        <v>School</v>
      </c>
      <c r="C145" s="2" t="str">
        <f>Raw_schedule!C143</f>
        <v>Weekdays (Through 4/3)</v>
      </c>
      <c r="D145" s="2"/>
      <c r="E145" s="2">
        <f>Raw_schedule!D143</f>
        <v>0</v>
      </c>
      <c r="F145" s="2">
        <f>Raw_schedule!E143</f>
        <v>0</v>
      </c>
      <c r="G145" s="2">
        <f>Raw_schedule!F143</f>
        <v>0</v>
      </c>
      <c r="H145" s="2">
        <f>Raw_schedule!G143</f>
        <v>0</v>
      </c>
      <c r="I145" s="2">
        <f>Raw_schedule!H143</f>
        <v>0</v>
      </c>
      <c r="J145" s="2">
        <f>Raw_schedule!I143</f>
        <v>0</v>
      </c>
      <c r="K145" s="2">
        <f>Raw_schedule!J143</f>
        <v>0</v>
      </c>
      <c r="L145" s="2">
        <f>Raw_schedule!K143</f>
        <v>0.05</v>
      </c>
      <c r="M145" s="2">
        <f>Raw_schedule!L143</f>
        <v>0.75</v>
      </c>
      <c r="N145" s="2">
        <f>Raw_schedule!M143</f>
        <v>0.9</v>
      </c>
      <c r="O145" s="2">
        <f>Raw_schedule!N143</f>
        <v>0.9</v>
      </c>
      <c r="P145" s="2">
        <f>Raw_schedule!O143</f>
        <v>0.8</v>
      </c>
      <c r="Q145" s="2">
        <f>Raw_schedule!P143</f>
        <v>0.8</v>
      </c>
      <c r="R145" s="2">
        <f>Raw_schedule!Q143</f>
        <v>0.8</v>
      </c>
      <c r="S145" s="2">
        <f>Raw_schedule!R143</f>
        <v>0.8</v>
      </c>
      <c r="T145" s="2">
        <f>Raw_schedule!S143</f>
        <v>0.45</v>
      </c>
      <c r="U145" s="2">
        <f>Raw_schedule!T143</f>
        <v>0.15</v>
      </c>
      <c r="V145" s="2">
        <f>Raw_schedule!U143</f>
        <v>0.05</v>
      </c>
      <c r="W145" s="2">
        <f>Raw_schedule!V143</f>
        <v>0.15</v>
      </c>
      <c r="X145" s="2">
        <f>Raw_schedule!W143</f>
        <v>0.2</v>
      </c>
      <c r="Y145" s="2">
        <f>Raw_schedule!X143</f>
        <v>0.2</v>
      </c>
      <c r="Z145" s="2">
        <f>Raw_schedule!Y143</f>
        <v>0.1</v>
      </c>
      <c r="AA145" s="2">
        <f>Raw_schedule!Z143</f>
        <v>0</v>
      </c>
      <c r="AB145" s="2">
        <f>Raw_schedule!AA143</f>
        <v>0</v>
      </c>
    </row>
    <row r="146" spans="1:28" x14ac:dyDescent="0.25">
      <c r="A146" s="39" t="str">
        <f>Raw_schedule!B144</f>
        <v>Occupant Sch</v>
      </c>
      <c r="B146" s="39" t="str">
        <f>Raw_schedule!A144</f>
        <v>School</v>
      </c>
      <c r="C146" s="2" t="str">
        <f>Raw_schedule!C144</f>
        <v>Weekdays (Through 5/22)</v>
      </c>
      <c r="D146" s="2"/>
      <c r="E146" s="2">
        <f>Raw_schedule!D144</f>
        <v>0</v>
      </c>
      <c r="F146" s="2">
        <f>Raw_schedule!E144</f>
        <v>0</v>
      </c>
      <c r="G146" s="2">
        <f>Raw_schedule!F144</f>
        <v>0</v>
      </c>
      <c r="H146" s="2">
        <f>Raw_schedule!G144</f>
        <v>0</v>
      </c>
      <c r="I146" s="2">
        <f>Raw_schedule!H144</f>
        <v>0</v>
      </c>
      <c r="J146" s="2">
        <f>Raw_schedule!I144</f>
        <v>0</v>
      </c>
      <c r="K146" s="2">
        <f>Raw_schedule!J144</f>
        <v>0</v>
      </c>
      <c r="L146" s="2">
        <f>Raw_schedule!K144</f>
        <v>0.05</v>
      </c>
      <c r="M146" s="2">
        <f>Raw_schedule!L144</f>
        <v>0.75</v>
      </c>
      <c r="N146" s="2">
        <f>Raw_schedule!M144</f>
        <v>0.9</v>
      </c>
      <c r="O146" s="2">
        <f>Raw_schedule!N144</f>
        <v>0.9</v>
      </c>
      <c r="P146" s="2">
        <f>Raw_schedule!O144</f>
        <v>0.8</v>
      </c>
      <c r="Q146" s="2">
        <f>Raw_schedule!P144</f>
        <v>0.8</v>
      </c>
      <c r="R146" s="2">
        <f>Raw_schedule!Q144</f>
        <v>0.8</v>
      </c>
      <c r="S146" s="2">
        <f>Raw_schedule!R144</f>
        <v>0.8</v>
      </c>
      <c r="T146" s="2">
        <f>Raw_schedule!S144</f>
        <v>0.45</v>
      </c>
      <c r="U146" s="2">
        <f>Raw_schedule!T144</f>
        <v>0.15</v>
      </c>
      <c r="V146" s="2">
        <f>Raw_schedule!U144</f>
        <v>0.05</v>
      </c>
      <c r="W146" s="2">
        <f>Raw_schedule!V144</f>
        <v>0.15</v>
      </c>
      <c r="X146" s="2">
        <f>Raw_schedule!W144</f>
        <v>0.2</v>
      </c>
      <c r="Y146" s="2">
        <f>Raw_schedule!X144</f>
        <v>0.2</v>
      </c>
      <c r="Z146" s="2">
        <f>Raw_schedule!Y144</f>
        <v>0.1</v>
      </c>
      <c r="AA146" s="2">
        <f>Raw_schedule!Z144</f>
        <v>0</v>
      </c>
      <c r="AB146" s="2">
        <f>Raw_schedule!AA144</f>
        <v>0</v>
      </c>
    </row>
    <row r="147" spans="1:28" x14ac:dyDescent="0.25">
      <c r="A147" s="39" t="str">
        <f>Raw_schedule!B145</f>
        <v>Occupant Sch</v>
      </c>
      <c r="B147" s="39" t="str">
        <f>Raw_schedule!A145</f>
        <v>School</v>
      </c>
      <c r="C147" s="2" t="str">
        <f>Raw_schedule!C145</f>
        <v>Weekdays (Through 8/7)</v>
      </c>
      <c r="D147" s="2"/>
      <c r="E147" s="2">
        <f>Raw_schedule!D145</f>
        <v>0</v>
      </c>
      <c r="F147" s="2">
        <f>Raw_schedule!E145</f>
        <v>0</v>
      </c>
      <c r="G147" s="2">
        <f>Raw_schedule!F145</f>
        <v>0</v>
      </c>
      <c r="H147" s="2">
        <f>Raw_schedule!G145</f>
        <v>0</v>
      </c>
      <c r="I147" s="2">
        <f>Raw_schedule!H145</f>
        <v>0</v>
      </c>
      <c r="J147" s="2">
        <f>Raw_schedule!I145</f>
        <v>0</v>
      </c>
      <c r="K147" s="2">
        <f>Raw_schedule!J145</f>
        <v>0</v>
      </c>
      <c r="L147" s="2">
        <f>Raw_schedule!K145</f>
        <v>0.05</v>
      </c>
      <c r="M147" s="2">
        <f>Raw_schedule!L145</f>
        <v>0.75</v>
      </c>
      <c r="N147" s="2">
        <f>Raw_schedule!M145</f>
        <v>0.9</v>
      </c>
      <c r="O147" s="2">
        <f>Raw_schedule!N145</f>
        <v>0.9</v>
      </c>
      <c r="P147" s="2">
        <f>Raw_schedule!O145</f>
        <v>0.8</v>
      </c>
      <c r="Q147" s="2">
        <f>Raw_schedule!P145</f>
        <v>0.8</v>
      </c>
      <c r="R147" s="2">
        <f>Raw_schedule!Q145</f>
        <v>0.8</v>
      </c>
      <c r="S147" s="2">
        <f>Raw_schedule!R145</f>
        <v>0.8</v>
      </c>
      <c r="T147" s="2">
        <f>Raw_schedule!S145</f>
        <v>0.45</v>
      </c>
      <c r="U147" s="2">
        <f>Raw_schedule!T145</f>
        <v>0.15</v>
      </c>
      <c r="V147" s="2">
        <f>Raw_schedule!U145</f>
        <v>0.05</v>
      </c>
      <c r="W147" s="2">
        <f>Raw_schedule!V145</f>
        <v>0.15</v>
      </c>
      <c r="X147" s="2">
        <f>Raw_schedule!W145</f>
        <v>0.2</v>
      </c>
      <c r="Y147" s="2">
        <f>Raw_schedule!X145</f>
        <v>0.2</v>
      </c>
      <c r="Z147" s="2">
        <f>Raw_schedule!Y145</f>
        <v>0.1</v>
      </c>
      <c r="AA147" s="2">
        <f>Raw_schedule!Z145</f>
        <v>0</v>
      </c>
      <c r="AB147" s="2">
        <f>Raw_schedule!AA145</f>
        <v>0</v>
      </c>
    </row>
    <row r="148" spans="1:28" x14ac:dyDescent="0.25">
      <c r="A148" s="39" t="str">
        <f>Raw_schedule!B146</f>
        <v>Occupant Sch</v>
      </c>
      <c r="B148" s="39" t="str">
        <f>Raw_schedule!A146</f>
        <v>School</v>
      </c>
      <c r="C148" s="2" t="str">
        <f>Raw_schedule!C146</f>
        <v>Weekdays (Through 12/11)</v>
      </c>
      <c r="D148" s="2"/>
      <c r="E148" s="2">
        <f>Raw_schedule!D146</f>
        <v>0</v>
      </c>
      <c r="F148" s="2">
        <f>Raw_schedule!E146</f>
        <v>0</v>
      </c>
      <c r="G148" s="2">
        <f>Raw_schedule!F146</f>
        <v>0</v>
      </c>
      <c r="H148" s="2">
        <f>Raw_schedule!G146</f>
        <v>0</v>
      </c>
      <c r="I148" s="2">
        <f>Raw_schedule!H146</f>
        <v>0</v>
      </c>
      <c r="J148" s="2">
        <f>Raw_schedule!I146</f>
        <v>0</v>
      </c>
      <c r="K148" s="2">
        <f>Raw_schedule!J146</f>
        <v>0</v>
      </c>
      <c r="L148" s="2">
        <f>Raw_schedule!K146</f>
        <v>0.05</v>
      </c>
      <c r="M148" s="2">
        <f>Raw_schedule!L146</f>
        <v>0.75</v>
      </c>
      <c r="N148" s="2">
        <f>Raw_schedule!M146</f>
        <v>0.9</v>
      </c>
      <c r="O148" s="2">
        <f>Raw_schedule!N146</f>
        <v>0.9</v>
      </c>
      <c r="P148" s="2">
        <f>Raw_schedule!O146</f>
        <v>0.8</v>
      </c>
      <c r="Q148" s="2">
        <f>Raw_schedule!P146</f>
        <v>0.8</v>
      </c>
      <c r="R148" s="2">
        <f>Raw_schedule!Q146</f>
        <v>0.8</v>
      </c>
      <c r="S148" s="2">
        <f>Raw_schedule!R146</f>
        <v>0.8</v>
      </c>
      <c r="T148" s="2">
        <f>Raw_schedule!S146</f>
        <v>0.45</v>
      </c>
      <c r="U148" s="2">
        <f>Raw_schedule!T146</f>
        <v>0.15</v>
      </c>
      <c r="V148" s="2">
        <f>Raw_schedule!U146</f>
        <v>0.05</v>
      </c>
      <c r="W148" s="2">
        <f>Raw_schedule!V146</f>
        <v>0.15</v>
      </c>
      <c r="X148" s="2">
        <f>Raw_schedule!W146</f>
        <v>0.2</v>
      </c>
      <c r="Y148" s="2">
        <f>Raw_schedule!X146</f>
        <v>0.2</v>
      </c>
      <c r="Z148" s="2">
        <f>Raw_schedule!Y146</f>
        <v>0.1</v>
      </c>
      <c r="AA148" s="2">
        <f>Raw_schedule!Z146</f>
        <v>0</v>
      </c>
      <c r="AB148" s="2">
        <f>Raw_schedule!AA146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E685-1ECE-4DA6-8C8E-896C9FEDD360}">
  <dimension ref="A1"/>
  <sheetViews>
    <sheetView workbookViewId="0"/>
  </sheetViews>
  <sheetFormatPr defaultRowHeight="15" x14ac:dyDescent="0.25"/>
  <sheetData>
    <row r="1" spans="1:1" x14ac:dyDescent="0.25">
      <c r="A1" t="s">
        <v>479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4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405</v>
      </c>
      <c r="B2" t="s">
        <v>450</v>
      </c>
      <c r="C2" t="s">
        <v>451</v>
      </c>
      <c r="D2">
        <v>75.02</v>
      </c>
      <c r="E2">
        <v>75.02</v>
      </c>
      <c r="F2">
        <v>75.02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405</v>
      </c>
      <c r="B3" t="s">
        <v>450</v>
      </c>
      <c r="C3" t="s">
        <v>452</v>
      </c>
      <c r="D3">
        <v>75.02</v>
      </c>
      <c r="E3">
        <v>75.02</v>
      </c>
      <c r="F3">
        <v>75.02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75.02</v>
      </c>
      <c r="AA3">
        <v>75.02</v>
      </c>
    </row>
    <row r="4" spans="1:27" x14ac:dyDescent="0.25">
      <c r="A4" t="s">
        <v>405</v>
      </c>
      <c r="B4" t="s">
        <v>450</v>
      </c>
      <c r="C4" t="s">
        <v>453</v>
      </c>
      <c r="D4">
        <v>75.02</v>
      </c>
      <c r="E4">
        <v>75.02</v>
      </c>
      <c r="F4">
        <v>75.02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405</v>
      </c>
      <c r="B5" t="s">
        <v>454</v>
      </c>
      <c r="C5" t="s">
        <v>451</v>
      </c>
      <c r="D5">
        <v>0.25</v>
      </c>
      <c r="E5">
        <v>0.2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</v>
      </c>
      <c r="O5">
        <v>0.5</v>
      </c>
      <c r="P5">
        <v>0.4</v>
      </c>
      <c r="Q5">
        <v>0.4</v>
      </c>
      <c r="R5">
        <v>0.3</v>
      </c>
      <c r="S5">
        <v>0.3</v>
      </c>
      <c r="T5">
        <v>0.3</v>
      </c>
      <c r="U5">
        <v>0.4</v>
      </c>
      <c r="V5">
        <v>0.5</v>
      </c>
      <c r="W5">
        <v>0.5</v>
      </c>
      <c r="X5">
        <v>0.4</v>
      </c>
      <c r="Y5">
        <v>0.5</v>
      </c>
      <c r="Z5">
        <v>0.4</v>
      </c>
      <c r="AA5">
        <v>0.2</v>
      </c>
    </row>
    <row r="6" spans="1:27" x14ac:dyDescent="0.25">
      <c r="A6" t="s">
        <v>405</v>
      </c>
      <c r="B6" t="s">
        <v>454</v>
      </c>
      <c r="C6" t="s">
        <v>452</v>
      </c>
      <c r="D6">
        <v>0.2</v>
      </c>
      <c r="E6">
        <v>0.15</v>
      </c>
      <c r="F6">
        <v>0.15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</v>
      </c>
      <c r="N6">
        <v>0.45</v>
      </c>
      <c r="O6">
        <v>0.5</v>
      </c>
      <c r="P6">
        <v>0.5</v>
      </c>
      <c r="Q6">
        <v>0.45</v>
      </c>
      <c r="R6">
        <v>0.4</v>
      </c>
      <c r="S6">
        <v>0.4</v>
      </c>
      <c r="T6">
        <v>0.35</v>
      </c>
      <c r="U6">
        <v>0.4</v>
      </c>
      <c r="V6">
        <v>0.55000000000000004</v>
      </c>
      <c r="W6">
        <v>0.55000000000000004</v>
      </c>
      <c r="X6">
        <v>0.5</v>
      </c>
      <c r="Y6">
        <v>0.55000000000000004</v>
      </c>
      <c r="Z6">
        <v>0.4</v>
      </c>
      <c r="AA6">
        <v>0.3</v>
      </c>
    </row>
    <row r="7" spans="1:27" x14ac:dyDescent="0.25">
      <c r="A7" t="s">
        <v>405</v>
      </c>
      <c r="B7" t="s">
        <v>454</v>
      </c>
      <c r="C7" t="s">
        <v>453</v>
      </c>
      <c r="D7">
        <v>0.2</v>
      </c>
      <c r="E7">
        <v>0.15</v>
      </c>
      <c r="F7">
        <v>0.15</v>
      </c>
      <c r="G7">
        <v>0</v>
      </c>
      <c r="H7">
        <v>0</v>
      </c>
      <c r="I7">
        <v>0</v>
      </c>
      <c r="J7">
        <v>0</v>
      </c>
      <c r="K7">
        <v>0.6</v>
      </c>
      <c r="L7">
        <v>0.55000000000000004</v>
      </c>
      <c r="M7">
        <v>0.45</v>
      </c>
      <c r="N7">
        <v>0.4</v>
      </c>
      <c r="O7">
        <v>0.45</v>
      </c>
      <c r="P7">
        <v>0.4</v>
      </c>
      <c r="Q7">
        <v>0.35</v>
      </c>
      <c r="R7">
        <v>0.3</v>
      </c>
      <c r="S7">
        <v>0.3</v>
      </c>
      <c r="T7">
        <v>0.3</v>
      </c>
      <c r="U7">
        <v>0.4</v>
      </c>
      <c r="V7">
        <v>0.55000000000000004</v>
      </c>
      <c r="W7">
        <v>0.6</v>
      </c>
      <c r="X7">
        <v>0.5</v>
      </c>
      <c r="Y7">
        <v>0.55000000000000004</v>
      </c>
      <c r="Z7">
        <v>0.45</v>
      </c>
      <c r="AA7">
        <v>0.25</v>
      </c>
    </row>
    <row r="8" spans="1:27" x14ac:dyDescent="0.25">
      <c r="A8" t="s">
        <v>405</v>
      </c>
      <c r="B8" t="s">
        <v>455</v>
      </c>
      <c r="C8" t="s">
        <v>456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405</v>
      </c>
      <c r="B9" t="s">
        <v>455</v>
      </c>
      <c r="C9" t="s">
        <v>451</v>
      </c>
      <c r="D9">
        <v>0.2</v>
      </c>
      <c r="E9">
        <v>0.15</v>
      </c>
      <c r="F9">
        <v>0.15</v>
      </c>
      <c r="G9">
        <v>0.15</v>
      </c>
      <c r="H9">
        <v>0.15</v>
      </c>
      <c r="I9">
        <v>0.15</v>
      </c>
      <c r="J9">
        <v>0.3</v>
      </c>
      <c r="K9">
        <v>0.3</v>
      </c>
      <c r="L9">
        <v>0.5</v>
      </c>
      <c r="M9">
        <v>0.5</v>
      </c>
      <c r="N9">
        <v>0.7</v>
      </c>
      <c r="O9">
        <v>0.7</v>
      </c>
      <c r="P9">
        <v>0.7</v>
      </c>
      <c r="Q9">
        <v>0.7</v>
      </c>
      <c r="R9">
        <v>0.7</v>
      </c>
      <c r="S9">
        <v>0.7</v>
      </c>
      <c r="T9">
        <v>0.6</v>
      </c>
      <c r="U9">
        <v>0.6</v>
      </c>
      <c r="V9">
        <v>0.6</v>
      </c>
      <c r="W9">
        <v>0.6</v>
      </c>
      <c r="X9">
        <v>0.6</v>
      </c>
      <c r="Y9">
        <v>0.6</v>
      </c>
      <c r="Z9">
        <v>0.5</v>
      </c>
      <c r="AA9">
        <v>0.3</v>
      </c>
    </row>
    <row r="10" spans="1:27" x14ac:dyDescent="0.25">
      <c r="A10" t="s">
        <v>405</v>
      </c>
      <c r="B10" t="s">
        <v>455</v>
      </c>
      <c r="C10" t="s">
        <v>452</v>
      </c>
      <c r="D10">
        <v>0.2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0.3</v>
      </c>
      <c r="K10">
        <v>0.3</v>
      </c>
      <c r="L10">
        <v>0.6</v>
      </c>
      <c r="M10">
        <v>0.6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0.5</v>
      </c>
      <c r="AA10">
        <v>0.3</v>
      </c>
    </row>
    <row r="11" spans="1:27" x14ac:dyDescent="0.25">
      <c r="A11" t="s">
        <v>405</v>
      </c>
      <c r="B11" t="s">
        <v>455</v>
      </c>
      <c r="C11" t="s">
        <v>453</v>
      </c>
      <c r="D11">
        <v>0.15</v>
      </c>
      <c r="E11">
        <v>0.15</v>
      </c>
      <c r="F11">
        <v>0.15</v>
      </c>
      <c r="G11">
        <v>0.15</v>
      </c>
      <c r="H11">
        <v>0.15</v>
      </c>
      <c r="I11">
        <v>0.2</v>
      </c>
      <c r="J11">
        <v>0.4</v>
      </c>
      <c r="K11">
        <v>0.4</v>
      </c>
      <c r="L11">
        <v>0.6</v>
      </c>
      <c r="M11">
        <v>0.6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0.5</v>
      </c>
      <c r="AA11">
        <v>0.3</v>
      </c>
    </row>
    <row r="12" spans="1:27" x14ac:dyDescent="0.25">
      <c r="A12" t="s">
        <v>405</v>
      </c>
      <c r="B12" t="s">
        <v>457</v>
      </c>
      <c r="C12" t="s">
        <v>451</v>
      </c>
      <c r="D12">
        <v>69.98</v>
      </c>
      <c r="E12">
        <v>69.98</v>
      </c>
      <c r="F12">
        <v>69.98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60.08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69.98</v>
      </c>
      <c r="AA12">
        <v>69.98</v>
      </c>
    </row>
    <row r="13" spans="1:27" x14ac:dyDescent="0.25">
      <c r="A13" t="s">
        <v>405</v>
      </c>
      <c r="B13" t="s">
        <v>457</v>
      </c>
      <c r="C13" t="s">
        <v>452</v>
      </c>
      <c r="D13">
        <v>69.98</v>
      </c>
      <c r="E13">
        <v>69.98</v>
      </c>
      <c r="F13">
        <v>69.98</v>
      </c>
      <c r="G13">
        <v>60.08</v>
      </c>
      <c r="H13">
        <v>60.08</v>
      </c>
      <c r="I13">
        <v>60.08</v>
      </c>
      <c r="J13">
        <v>60.08</v>
      </c>
      <c r="K13">
        <v>60.08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405</v>
      </c>
      <c r="B14" t="s">
        <v>457</v>
      </c>
      <c r="C14" t="s">
        <v>453</v>
      </c>
      <c r="D14">
        <v>69.98</v>
      </c>
      <c r="E14">
        <v>69.98</v>
      </c>
      <c r="F14">
        <v>69.98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69.98</v>
      </c>
      <c r="Z14">
        <v>69.98</v>
      </c>
      <c r="AA14">
        <v>69.98</v>
      </c>
    </row>
    <row r="15" spans="1:27" x14ac:dyDescent="0.25">
      <c r="A15" t="s">
        <v>405</v>
      </c>
      <c r="B15" t="s">
        <v>458</v>
      </c>
      <c r="C15" t="s">
        <v>456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405</v>
      </c>
      <c r="B16" t="s">
        <v>459</v>
      </c>
      <c r="C16" t="s">
        <v>451</v>
      </c>
      <c r="D16">
        <v>0.2</v>
      </c>
      <c r="E16">
        <v>0.15</v>
      </c>
      <c r="F16">
        <v>0.15</v>
      </c>
      <c r="G16">
        <v>0.15</v>
      </c>
      <c r="H16">
        <v>0.15</v>
      </c>
      <c r="I16">
        <v>0.15</v>
      </c>
      <c r="J16">
        <v>0.3</v>
      </c>
      <c r="K16">
        <v>0.3</v>
      </c>
      <c r="L16">
        <v>0.45</v>
      </c>
      <c r="M16">
        <v>0.45</v>
      </c>
      <c r="N16">
        <v>0.65</v>
      </c>
      <c r="O16">
        <v>0.65</v>
      </c>
      <c r="P16">
        <v>0.65</v>
      </c>
      <c r="Q16">
        <v>0.65</v>
      </c>
      <c r="R16">
        <v>0.65</v>
      </c>
      <c r="S16">
        <v>0.65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0.45</v>
      </c>
      <c r="AA16">
        <v>0.3</v>
      </c>
    </row>
    <row r="17" spans="1:27" x14ac:dyDescent="0.25">
      <c r="A17" t="s">
        <v>405</v>
      </c>
      <c r="B17" t="s">
        <v>459</v>
      </c>
      <c r="C17" t="s">
        <v>452</v>
      </c>
      <c r="D17">
        <v>0.2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0.3</v>
      </c>
      <c r="K17">
        <v>0.3</v>
      </c>
      <c r="L17">
        <v>0.55000000000000004</v>
      </c>
      <c r="M17">
        <v>0.55000000000000004</v>
      </c>
      <c r="N17">
        <v>0.75</v>
      </c>
      <c r="O17">
        <v>0.75</v>
      </c>
      <c r="P17">
        <v>0.75</v>
      </c>
      <c r="Q17">
        <v>0.75</v>
      </c>
      <c r="R17">
        <v>0.75</v>
      </c>
      <c r="S17">
        <v>0.75</v>
      </c>
      <c r="T17">
        <v>0.75</v>
      </c>
      <c r="U17">
        <v>0.85</v>
      </c>
      <c r="V17">
        <v>0.85</v>
      </c>
      <c r="W17">
        <v>0.85</v>
      </c>
      <c r="X17">
        <v>0.85</v>
      </c>
      <c r="Y17">
        <v>0.85</v>
      </c>
      <c r="Z17">
        <v>0.45</v>
      </c>
      <c r="AA17">
        <v>0.3</v>
      </c>
    </row>
    <row r="18" spans="1:27" x14ac:dyDescent="0.25">
      <c r="A18" t="s">
        <v>405</v>
      </c>
      <c r="B18" t="s">
        <v>459</v>
      </c>
      <c r="C18" t="s">
        <v>453</v>
      </c>
      <c r="D18">
        <v>0.15</v>
      </c>
      <c r="E18">
        <v>0.15</v>
      </c>
      <c r="F18">
        <v>0.15</v>
      </c>
      <c r="G18">
        <v>0.15</v>
      </c>
      <c r="H18">
        <v>0.15</v>
      </c>
      <c r="I18">
        <v>0.2</v>
      </c>
      <c r="J18">
        <v>0.35</v>
      </c>
      <c r="K18">
        <v>0.35</v>
      </c>
      <c r="L18">
        <v>0.55000000000000004</v>
      </c>
      <c r="M18">
        <v>0.55000000000000004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0.85</v>
      </c>
      <c r="W18">
        <v>0.85</v>
      </c>
      <c r="X18">
        <v>0.85</v>
      </c>
      <c r="Y18">
        <v>0.85</v>
      </c>
      <c r="Z18">
        <v>0.45</v>
      </c>
      <c r="AA18">
        <v>0.3</v>
      </c>
    </row>
    <row r="19" spans="1:27" x14ac:dyDescent="0.25">
      <c r="A19" t="s">
        <v>405</v>
      </c>
      <c r="B19" t="s">
        <v>460</v>
      </c>
      <c r="C19" t="s">
        <v>451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405</v>
      </c>
      <c r="B20" t="s">
        <v>460</v>
      </c>
      <c r="C20" t="s">
        <v>452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405</v>
      </c>
      <c r="B21" t="s">
        <v>460</v>
      </c>
      <c r="C21" t="s">
        <v>453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405</v>
      </c>
      <c r="B22" t="s">
        <v>461</v>
      </c>
      <c r="C22" t="s">
        <v>451</v>
      </c>
      <c r="D22">
        <v>0.2</v>
      </c>
      <c r="E22">
        <v>0.2</v>
      </c>
      <c r="F22">
        <v>0.05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</v>
      </c>
      <c r="O22">
        <v>0.2</v>
      </c>
      <c r="P22">
        <v>0.25</v>
      </c>
      <c r="Q22">
        <v>0.25</v>
      </c>
      <c r="R22">
        <v>0.15</v>
      </c>
      <c r="S22">
        <v>0.2</v>
      </c>
      <c r="T22">
        <v>0.25</v>
      </c>
      <c r="U22">
        <v>0.35</v>
      </c>
      <c r="V22">
        <v>0.55000000000000004</v>
      </c>
      <c r="W22">
        <v>0.65</v>
      </c>
      <c r="X22">
        <v>0.7</v>
      </c>
      <c r="Y22">
        <v>0.35</v>
      </c>
      <c r="Z22">
        <v>0.2</v>
      </c>
      <c r="AA22">
        <v>0.2</v>
      </c>
    </row>
    <row r="23" spans="1:27" x14ac:dyDescent="0.25">
      <c r="A23" t="s">
        <v>405</v>
      </c>
      <c r="B23" t="s">
        <v>461</v>
      </c>
      <c r="C23" t="s">
        <v>452</v>
      </c>
      <c r="D23">
        <v>0.3</v>
      </c>
      <c r="E23">
        <v>0.25</v>
      </c>
      <c r="F23">
        <v>0.05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</v>
      </c>
      <c r="N23">
        <v>0.2</v>
      </c>
      <c r="O23">
        <v>0.45</v>
      </c>
      <c r="P23">
        <v>0.5</v>
      </c>
      <c r="Q23">
        <v>0.5</v>
      </c>
      <c r="R23">
        <v>0.35</v>
      </c>
      <c r="S23">
        <v>0.3</v>
      </c>
      <c r="T23">
        <v>0.3</v>
      </c>
      <c r="U23">
        <v>0.3</v>
      </c>
      <c r="V23">
        <v>0.7</v>
      </c>
      <c r="W23">
        <v>0.9</v>
      </c>
      <c r="X23">
        <v>0.7</v>
      </c>
      <c r="Y23">
        <v>0.65</v>
      </c>
      <c r="Z23">
        <v>0.55000000000000004</v>
      </c>
      <c r="AA23">
        <v>0.35</v>
      </c>
    </row>
    <row r="24" spans="1:27" x14ac:dyDescent="0.25">
      <c r="A24" t="s">
        <v>405</v>
      </c>
      <c r="B24" t="s">
        <v>461</v>
      </c>
      <c r="C24" t="s">
        <v>453</v>
      </c>
      <c r="D24">
        <v>0.15</v>
      </c>
      <c r="E24">
        <v>0.15</v>
      </c>
      <c r="F24">
        <v>0.05</v>
      </c>
      <c r="G24">
        <v>0</v>
      </c>
      <c r="H24">
        <v>0</v>
      </c>
      <c r="I24">
        <v>0</v>
      </c>
      <c r="J24">
        <v>0</v>
      </c>
      <c r="K24">
        <v>0.05</v>
      </c>
      <c r="L24">
        <v>0.05</v>
      </c>
      <c r="M24">
        <v>0.05</v>
      </c>
      <c r="N24">
        <v>0.2</v>
      </c>
      <c r="O24">
        <v>0.5</v>
      </c>
      <c r="P24">
        <v>0.8</v>
      </c>
      <c r="Q24">
        <v>0.7</v>
      </c>
      <c r="R24">
        <v>0.4</v>
      </c>
      <c r="S24">
        <v>0.2</v>
      </c>
      <c r="T24">
        <v>0.25</v>
      </c>
      <c r="U24">
        <v>0.5</v>
      </c>
      <c r="V24">
        <v>0.8</v>
      </c>
      <c r="W24">
        <v>0.8</v>
      </c>
      <c r="X24">
        <v>0.8</v>
      </c>
      <c r="Y24">
        <v>0.5</v>
      </c>
      <c r="Z24">
        <v>0.35</v>
      </c>
      <c r="AA24">
        <v>0.2</v>
      </c>
    </row>
    <row r="25" spans="1:27" x14ac:dyDescent="0.25">
      <c r="A25" t="s">
        <v>408</v>
      </c>
      <c r="B25" t="s">
        <v>458</v>
      </c>
      <c r="C25" t="s">
        <v>456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394</v>
      </c>
      <c r="B26" t="s">
        <v>450</v>
      </c>
      <c r="C26" t="s">
        <v>462</v>
      </c>
      <c r="D26">
        <v>84.92</v>
      </c>
      <c r="E26">
        <v>84.92</v>
      </c>
      <c r="F26">
        <v>84.92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84.92</v>
      </c>
      <c r="N26">
        <v>84.92</v>
      </c>
      <c r="O26">
        <v>84.92</v>
      </c>
      <c r="P26">
        <v>84.92</v>
      </c>
      <c r="Q26">
        <v>84.92</v>
      </c>
      <c r="R26">
        <v>84.92</v>
      </c>
      <c r="S26">
        <v>84.92</v>
      </c>
      <c r="T26">
        <v>84.92</v>
      </c>
      <c r="U26">
        <v>84.92</v>
      </c>
      <c r="V26">
        <v>84.92</v>
      </c>
      <c r="W26">
        <v>84.92</v>
      </c>
      <c r="X26">
        <v>84.92</v>
      </c>
      <c r="Y26">
        <v>84.92</v>
      </c>
      <c r="Z26">
        <v>84.92</v>
      </c>
      <c r="AA26">
        <v>84.92</v>
      </c>
    </row>
    <row r="27" spans="1:27" x14ac:dyDescent="0.25">
      <c r="A27" t="s">
        <v>394</v>
      </c>
      <c r="B27" t="s">
        <v>450</v>
      </c>
      <c r="C27" t="s">
        <v>463</v>
      </c>
      <c r="D27">
        <v>84.92</v>
      </c>
      <c r="E27">
        <v>84.92</v>
      </c>
      <c r="F27">
        <v>84.92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84.92</v>
      </c>
      <c r="M27">
        <v>84.92</v>
      </c>
      <c r="N27">
        <v>84.92</v>
      </c>
      <c r="O27">
        <v>84.92</v>
      </c>
      <c r="P27">
        <v>84.92</v>
      </c>
      <c r="Q27">
        <v>84.92</v>
      </c>
      <c r="R27">
        <v>84.92</v>
      </c>
      <c r="S27">
        <v>84.92</v>
      </c>
      <c r="T27">
        <v>84.92</v>
      </c>
      <c r="U27">
        <v>84.92</v>
      </c>
      <c r="V27">
        <v>84.92</v>
      </c>
      <c r="W27">
        <v>84.92</v>
      </c>
      <c r="X27">
        <v>84.92</v>
      </c>
      <c r="Y27">
        <v>84.92</v>
      </c>
      <c r="Z27">
        <v>84.92</v>
      </c>
      <c r="AA27">
        <v>84.92</v>
      </c>
    </row>
    <row r="28" spans="1:27" x14ac:dyDescent="0.25">
      <c r="A28" t="s">
        <v>394</v>
      </c>
      <c r="B28" t="s">
        <v>450</v>
      </c>
      <c r="C28" t="s">
        <v>464</v>
      </c>
      <c r="D28">
        <v>84.92</v>
      </c>
      <c r="E28">
        <v>84.92</v>
      </c>
      <c r="F28">
        <v>84.92</v>
      </c>
      <c r="G28">
        <v>84.92</v>
      </c>
      <c r="H28">
        <v>84.92</v>
      </c>
      <c r="I28">
        <v>84.92</v>
      </c>
      <c r="J28">
        <v>84.92</v>
      </c>
      <c r="K28">
        <v>84.92</v>
      </c>
      <c r="L28">
        <v>84.92</v>
      </c>
      <c r="M28">
        <v>84.92</v>
      </c>
      <c r="N28">
        <v>84.92</v>
      </c>
      <c r="O28">
        <v>84.92</v>
      </c>
      <c r="P28">
        <v>84.92</v>
      </c>
      <c r="Q28">
        <v>84.92</v>
      </c>
      <c r="R28">
        <v>84.92</v>
      </c>
      <c r="S28">
        <v>84.92</v>
      </c>
      <c r="T28">
        <v>84.92</v>
      </c>
      <c r="U28">
        <v>84.92</v>
      </c>
      <c r="V28">
        <v>84.92</v>
      </c>
      <c r="W28">
        <v>84.92</v>
      </c>
      <c r="X28">
        <v>84.92</v>
      </c>
      <c r="Y28">
        <v>84.92</v>
      </c>
      <c r="Z28">
        <v>84.92</v>
      </c>
      <c r="AA28">
        <v>84.92</v>
      </c>
    </row>
    <row r="29" spans="1:27" x14ac:dyDescent="0.25">
      <c r="A29" t="s">
        <v>394</v>
      </c>
      <c r="B29" t="s">
        <v>450</v>
      </c>
      <c r="C29" t="s">
        <v>465</v>
      </c>
      <c r="D29">
        <v>84.92</v>
      </c>
      <c r="E29">
        <v>84.92</v>
      </c>
      <c r="F29">
        <v>84.92</v>
      </c>
      <c r="G29">
        <v>84.92</v>
      </c>
      <c r="H29">
        <v>84.92</v>
      </c>
      <c r="I29">
        <v>84.92</v>
      </c>
      <c r="J29">
        <v>84.92</v>
      </c>
      <c r="K29">
        <v>84.92</v>
      </c>
      <c r="L29">
        <v>84.92</v>
      </c>
      <c r="M29">
        <v>84.92</v>
      </c>
      <c r="N29">
        <v>84.92</v>
      </c>
      <c r="O29">
        <v>84.92</v>
      </c>
      <c r="P29">
        <v>84.92</v>
      </c>
      <c r="Q29">
        <v>84.92</v>
      </c>
      <c r="R29">
        <v>84.92</v>
      </c>
      <c r="S29">
        <v>84.92</v>
      </c>
      <c r="T29">
        <v>84.92</v>
      </c>
      <c r="U29">
        <v>84.92</v>
      </c>
      <c r="V29">
        <v>84.92</v>
      </c>
      <c r="W29">
        <v>84.92</v>
      </c>
      <c r="X29">
        <v>84.92</v>
      </c>
      <c r="Y29">
        <v>84.92</v>
      </c>
      <c r="Z29">
        <v>84.92</v>
      </c>
      <c r="AA29">
        <v>84.92</v>
      </c>
    </row>
    <row r="30" spans="1:27" x14ac:dyDescent="0.25">
      <c r="A30" t="s">
        <v>394</v>
      </c>
      <c r="B30" t="s">
        <v>450</v>
      </c>
      <c r="C30" t="s">
        <v>466</v>
      </c>
      <c r="D30">
        <v>84.92</v>
      </c>
      <c r="E30">
        <v>84.92</v>
      </c>
      <c r="F30">
        <v>84.92</v>
      </c>
      <c r="G30">
        <v>84.92</v>
      </c>
      <c r="H30">
        <v>84.92</v>
      </c>
      <c r="I30">
        <v>84.92</v>
      </c>
      <c r="J30">
        <v>84.92</v>
      </c>
      <c r="K30">
        <v>84.92</v>
      </c>
      <c r="L30">
        <v>84.92</v>
      </c>
      <c r="M30">
        <v>84.92</v>
      </c>
      <c r="N30">
        <v>84.92</v>
      </c>
      <c r="O30">
        <v>84.92</v>
      </c>
      <c r="P30">
        <v>84.92</v>
      </c>
      <c r="Q30">
        <v>84.92</v>
      </c>
      <c r="R30">
        <v>84.92</v>
      </c>
      <c r="S30">
        <v>84.92</v>
      </c>
      <c r="T30">
        <v>84.92</v>
      </c>
      <c r="U30">
        <v>84.92</v>
      </c>
      <c r="V30">
        <v>84.92</v>
      </c>
      <c r="W30">
        <v>84.92</v>
      </c>
      <c r="X30">
        <v>84.92</v>
      </c>
      <c r="Y30">
        <v>84.92</v>
      </c>
      <c r="Z30">
        <v>84.92</v>
      </c>
      <c r="AA30">
        <v>84.92</v>
      </c>
    </row>
    <row r="31" spans="1:27" x14ac:dyDescent="0.25">
      <c r="A31" t="s">
        <v>394</v>
      </c>
      <c r="B31" t="s">
        <v>450</v>
      </c>
      <c r="C31" t="s">
        <v>467</v>
      </c>
      <c r="D31">
        <v>84.92</v>
      </c>
      <c r="E31">
        <v>84.92</v>
      </c>
      <c r="F31">
        <v>84.92</v>
      </c>
      <c r="G31">
        <v>84.92</v>
      </c>
      <c r="H31">
        <v>84.92</v>
      </c>
      <c r="I31">
        <v>84.92</v>
      </c>
      <c r="J31">
        <v>84.92</v>
      </c>
      <c r="K31">
        <v>84.92</v>
      </c>
      <c r="L31">
        <v>84.92</v>
      </c>
      <c r="M31">
        <v>84.92</v>
      </c>
      <c r="N31">
        <v>84.92</v>
      </c>
      <c r="O31">
        <v>84.92</v>
      </c>
      <c r="P31">
        <v>84.92</v>
      </c>
      <c r="Q31">
        <v>84.92</v>
      </c>
      <c r="R31">
        <v>84.92</v>
      </c>
      <c r="S31">
        <v>84.92</v>
      </c>
      <c r="T31">
        <v>84.92</v>
      </c>
      <c r="U31">
        <v>84.92</v>
      </c>
      <c r="V31">
        <v>84.92</v>
      </c>
      <c r="W31">
        <v>84.92</v>
      </c>
      <c r="X31">
        <v>84.92</v>
      </c>
      <c r="Y31">
        <v>84.92</v>
      </c>
      <c r="Z31">
        <v>84.92</v>
      </c>
      <c r="AA31">
        <v>84.92</v>
      </c>
    </row>
    <row r="32" spans="1:27" x14ac:dyDescent="0.25">
      <c r="A32" t="s">
        <v>394</v>
      </c>
      <c r="B32" t="s">
        <v>450</v>
      </c>
      <c r="C32" t="s">
        <v>468</v>
      </c>
      <c r="D32">
        <v>84.92</v>
      </c>
      <c r="E32">
        <v>84.92</v>
      </c>
      <c r="F32">
        <v>84.92</v>
      </c>
      <c r="G32">
        <v>84.92</v>
      </c>
      <c r="H32">
        <v>84.92</v>
      </c>
      <c r="I32">
        <v>84.92</v>
      </c>
      <c r="J32">
        <v>84.92</v>
      </c>
      <c r="K32">
        <v>84.92</v>
      </c>
      <c r="L32">
        <v>84.92</v>
      </c>
      <c r="M32">
        <v>84.92</v>
      </c>
      <c r="N32">
        <v>84.92</v>
      </c>
      <c r="O32">
        <v>84.92</v>
      </c>
      <c r="P32">
        <v>84.92</v>
      </c>
      <c r="Q32">
        <v>84.92</v>
      </c>
      <c r="R32">
        <v>84.92</v>
      </c>
      <c r="S32">
        <v>84.92</v>
      </c>
      <c r="T32">
        <v>84.92</v>
      </c>
      <c r="U32">
        <v>84.92</v>
      </c>
      <c r="V32">
        <v>84.92</v>
      </c>
      <c r="W32">
        <v>84.92</v>
      </c>
      <c r="X32">
        <v>84.92</v>
      </c>
      <c r="Y32">
        <v>84.92</v>
      </c>
      <c r="Z32">
        <v>84.92</v>
      </c>
      <c r="AA32">
        <v>84.92</v>
      </c>
    </row>
    <row r="33" spans="1:27" x14ac:dyDescent="0.25">
      <c r="A33" t="s">
        <v>394</v>
      </c>
      <c r="B33" t="s">
        <v>450</v>
      </c>
      <c r="C33" t="s">
        <v>469</v>
      </c>
      <c r="D33">
        <v>84.92</v>
      </c>
      <c r="E33">
        <v>84.92</v>
      </c>
      <c r="F33">
        <v>84.92</v>
      </c>
      <c r="G33">
        <v>84.92</v>
      </c>
      <c r="H33">
        <v>84.92</v>
      </c>
      <c r="I33">
        <v>84.92</v>
      </c>
      <c r="J33">
        <v>84.92</v>
      </c>
      <c r="K33">
        <v>84.92</v>
      </c>
      <c r="L33">
        <v>84.92</v>
      </c>
      <c r="M33">
        <v>84.92</v>
      </c>
      <c r="N33">
        <v>84.92</v>
      </c>
      <c r="O33">
        <v>84.92</v>
      </c>
      <c r="P33">
        <v>84.92</v>
      </c>
      <c r="Q33">
        <v>84.92</v>
      </c>
      <c r="R33">
        <v>84.92</v>
      </c>
      <c r="S33">
        <v>84.92</v>
      </c>
      <c r="T33">
        <v>84.92</v>
      </c>
      <c r="U33">
        <v>84.92</v>
      </c>
      <c r="V33">
        <v>84.92</v>
      </c>
      <c r="W33">
        <v>84.92</v>
      </c>
      <c r="X33">
        <v>84.92</v>
      </c>
      <c r="Y33">
        <v>84.92</v>
      </c>
      <c r="Z33">
        <v>84.92</v>
      </c>
      <c r="AA33">
        <v>84.92</v>
      </c>
    </row>
    <row r="34" spans="1:27" x14ac:dyDescent="0.25">
      <c r="A34" t="s">
        <v>394</v>
      </c>
      <c r="B34" t="s">
        <v>450</v>
      </c>
      <c r="C34" t="s">
        <v>470</v>
      </c>
      <c r="D34">
        <v>84.92</v>
      </c>
      <c r="E34">
        <v>84.92</v>
      </c>
      <c r="F34">
        <v>84.92</v>
      </c>
      <c r="G34">
        <v>84.92</v>
      </c>
      <c r="H34">
        <v>84.92</v>
      </c>
      <c r="I34">
        <v>84.92</v>
      </c>
      <c r="J34">
        <v>84.92</v>
      </c>
      <c r="K34">
        <v>84.92</v>
      </c>
      <c r="L34">
        <v>84.92</v>
      </c>
      <c r="M34">
        <v>84.92</v>
      </c>
      <c r="N34">
        <v>84.92</v>
      </c>
      <c r="O34">
        <v>84.92</v>
      </c>
      <c r="P34">
        <v>84.92</v>
      </c>
      <c r="Q34">
        <v>84.92</v>
      </c>
      <c r="R34">
        <v>84.92</v>
      </c>
      <c r="S34">
        <v>84.92</v>
      </c>
      <c r="T34">
        <v>84.92</v>
      </c>
      <c r="U34">
        <v>84.92</v>
      </c>
      <c r="V34">
        <v>84.92</v>
      </c>
      <c r="W34">
        <v>84.92</v>
      </c>
      <c r="X34">
        <v>84.92</v>
      </c>
      <c r="Y34">
        <v>84.92</v>
      </c>
      <c r="Z34">
        <v>84.92</v>
      </c>
      <c r="AA34">
        <v>84.92</v>
      </c>
    </row>
    <row r="35" spans="1:27" x14ac:dyDescent="0.25">
      <c r="A35" t="s">
        <v>394</v>
      </c>
      <c r="B35" t="s">
        <v>450</v>
      </c>
      <c r="C35" t="s">
        <v>471</v>
      </c>
      <c r="D35">
        <v>84.92</v>
      </c>
      <c r="E35">
        <v>84.92</v>
      </c>
      <c r="F35">
        <v>84.92</v>
      </c>
      <c r="G35">
        <v>84.92</v>
      </c>
      <c r="H35">
        <v>84.92</v>
      </c>
      <c r="I35">
        <v>84.92</v>
      </c>
      <c r="J35">
        <v>84.92</v>
      </c>
      <c r="K35">
        <v>75.02</v>
      </c>
      <c r="L35">
        <v>75.02</v>
      </c>
      <c r="M35">
        <v>75.02</v>
      </c>
      <c r="N35">
        <v>75.02</v>
      </c>
      <c r="O35">
        <v>75.02</v>
      </c>
      <c r="P35">
        <v>75.02</v>
      </c>
      <c r="Q35">
        <v>84.92</v>
      </c>
      <c r="R35">
        <v>84.92</v>
      </c>
      <c r="S35">
        <v>84.92</v>
      </c>
      <c r="T35">
        <v>84.92</v>
      </c>
      <c r="U35">
        <v>84.92</v>
      </c>
      <c r="V35">
        <v>84.92</v>
      </c>
      <c r="W35">
        <v>84.92</v>
      </c>
      <c r="X35">
        <v>84.92</v>
      </c>
      <c r="Y35">
        <v>84.92</v>
      </c>
      <c r="Z35">
        <v>84.92</v>
      </c>
      <c r="AA35">
        <v>84.92</v>
      </c>
    </row>
    <row r="36" spans="1:27" x14ac:dyDescent="0.25">
      <c r="A36" t="s">
        <v>394</v>
      </c>
      <c r="B36" t="s">
        <v>450</v>
      </c>
      <c r="C36" t="s">
        <v>472</v>
      </c>
      <c r="D36">
        <v>84.92</v>
      </c>
      <c r="E36">
        <v>84.92</v>
      </c>
      <c r="F36">
        <v>84.92</v>
      </c>
      <c r="G36">
        <v>84.92</v>
      </c>
      <c r="H36">
        <v>84.92</v>
      </c>
      <c r="I36">
        <v>84.92</v>
      </c>
      <c r="J36">
        <v>84.92</v>
      </c>
      <c r="K36">
        <v>75.02</v>
      </c>
      <c r="L36">
        <v>75.02</v>
      </c>
      <c r="M36">
        <v>75.02</v>
      </c>
      <c r="N36">
        <v>75.02</v>
      </c>
      <c r="O36">
        <v>75.02</v>
      </c>
      <c r="P36">
        <v>75.02</v>
      </c>
      <c r="Q36">
        <v>84.92</v>
      </c>
      <c r="R36">
        <v>84.92</v>
      </c>
      <c r="S36">
        <v>84.92</v>
      </c>
      <c r="T36">
        <v>84.92</v>
      </c>
      <c r="U36">
        <v>84.92</v>
      </c>
      <c r="V36">
        <v>84.92</v>
      </c>
      <c r="W36">
        <v>84.92</v>
      </c>
      <c r="X36">
        <v>84.92</v>
      </c>
      <c r="Y36">
        <v>84.92</v>
      </c>
      <c r="Z36">
        <v>84.92</v>
      </c>
      <c r="AA36">
        <v>84.92</v>
      </c>
    </row>
    <row r="37" spans="1:27" x14ac:dyDescent="0.25">
      <c r="A37" t="s">
        <v>394</v>
      </c>
      <c r="B37" t="s">
        <v>450</v>
      </c>
      <c r="C37" t="s">
        <v>473</v>
      </c>
      <c r="D37">
        <v>84.92</v>
      </c>
      <c r="E37">
        <v>84.92</v>
      </c>
      <c r="F37">
        <v>84.92</v>
      </c>
      <c r="G37">
        <v>84.92</v>
      </c>
      <c r="H37">
        <v>84.92</v>
      </c>
      <c r="I37">
        <v>84.92</v>
      </c>
      <c r="J37">
        <v>84.92</v>
      </c>
      <c r="K37">
        <v>75.02</v>
      </c>
      <c r="L37">
        <v>75.02</v>
      </c>
      <c r="M37">
        <v>75.02</v>
      </c>
      <c r="N37">
        <v>75.02</v>
      </c>
      <c r="O37">
        <v>75.02</v>
      </c>
      <c r="P37">
        <v>75.02</v>
      </c>
      <c r="Q37">
        <v>84.92</v>
      </c>
      <c r="R37">
        <v>84.92</v>
      </c>
      <c r="S37">
        <v>84.92</v>
      </c>
      <c r="T37">
        <v>84.92</v>
      </c>
      <c r="U37">
        <v>84.92</v>
      </c>
      <c r="V37">
        <v>84.92</v>
      </c>
      <c r="W37">
        <v>84.92</v>
      </c>
      <c r="X37">
        <v>84.92</v>
      </c>
      <c r="Y37">
        <v>84.92</v>
      </c>
      <c r="Z37">
        <v>84.92</v>
      </c>
      <c r="AA37">
        <v>84.92</v>
      </c>
    </row>
    <row r="38" spans="1:27" x14ac:dyDescent="0.25">
      <c r="A38" t="s">
        <v>394</v>
      </c>
      <c r="B38" t="s">
        <v>450</v>
      </c>
      <c r="C38" t="s">
        <v>474</v>
      </c>
      <c r="D38">
        <v>84.92</v>
      </c>
      <c r="E38">
        <v>84.92</v>
      </c>
      <c r="F38">
        <v>84.92</v>
      </c>
      <c r="G38">
        <v>84.92</v>
      </c>
      <c r="H38">
        <v>84.92</v>
      </c>
      <c r="I38">
        <v>84.92</v>
      </c>
      <c r="J38">
        <v>84.92</v>
      </c>
      <c r="K38">
        <v>75.02</v>
      </c>
      <c r="L38">
        <v>75.02</v>
      </c>
      <c r="M38">
        <v>75.02</v>
      </c>
      <c r="N38">
        <v>75.02</v>
      </c>
      <c r="O38">
        <v>75.02</v>
      </c>
      <c r="P38">
        <v>75.02</v>
      </c>
      <c r="Q38">
        <v>84.92</v>
      </c>
      <c r="R38">
        <v>84.92</v>
      </c>
      <c r="S38">
        <v>84.92</v>
      </c>
      <c r="T38">
        <v>84.92</v>
      </c>
      <c r="U38">
        <v>84.92</v>
      </c>
      <c r="V38">
        <v>84.92</v>
      </c>
      <c r="W38">
        <v>84.92</v>
      </c>
      <c r="X38">
        <v>84.92</v>
      </c>
      <c r="Y38">
        <v>84.92</v>
      </c>
      <c r="Z38">
        <v>84.92</v>
      </c>
      <c r="AA38">
        <v>84.92</v>
      </c>
    </row>
    <row r="39" spans="1:27" x14ac:dyDescent="0.25">
      <c r="A39" t="s">
        <v>394</v>
      </c>
      <c r="B39" t="s">
        <v>450</v>
      </c>
      <c r="C39" t="s">
        <v>475</v>
      </c>
      <c r="D39">
        <v>84.92</v>
      </c>
      <c r="E39">
        <v>84.92</v>
      </c>
      <c r="F39">
        <v>84.92</v>
      </c>
      <c r="G39">
        <v>84.92</v>
      </c>
      <c r="H39">
        <v>84.92</v>
      </c>
      <c r="I39">
        <v>84.92</v>
      </c>
      <c r="J39">
        <v>75.02</v>
      </c>
      <c r="K39">
        <v>75.02</v>
      </c>
      <c r="L39">
        <v>75.02</v>
      </c>
      <c r="M39">
        <v>75.02</v>
      </c>
      <c r="N39">
        <v>75.02</v>
      </c>
      <c r="O39">
        <v>75.02</v>
      </c>
      <c r="P39">
        <v>75.02</v>
      </c>
      <c r="Q39">
        <v>75.02</v>
      </c>
      <c r="R39">
        <v>75.02</v>
      </c>
      <c r="S39">
        <v>75.02</v>
      </c>
      <c r="T39">
        <v>75.02</v>
      </c>
      <c r="U39">
        <v>75.02</v>
      </c>
      <c r="V39">
        <v>75.02</v>
      </c>
      <c r="W39">
        <v>75.02</v>
      </c>
      <c r="X39">
        <v>75.02</v>
      </c>
      <c r="Y39">
        <v>75.02</v>
      </c>
      <c r="Z39">
        <v>84.92</v>
      </c>
      <c r="AA39">
        <v>84.92</v>
      </c>
    </row>
    <row r="40" spans="1:27" x14ac:dyDescent="0.25">
      <c r="A40" t="s">
        <v>394</v>
      </c>
      <c r="B40" t="s">
        <v>450</v>
      </c>
      <c r="C40" t="s">
        <v>476</v>
      </c>
      <c r="D40">
        <v>84.92</v>
      </c>
      <c r="E40">
        <v>84.92</v>
      </c>
      <c r="F40">
        <v>84.92</v>
      </c>
      <c r="G40">
        <v>84.92</v>
      </c>
      <c r="H40">
        <v>84.92</v>
      </c>
      <c r="I40">
        <v>84.92</v>
      </c>
      <c r="J40">
        <v>75.02</v>
      </c>
      <c r="K40">
        <v>75.02</v>
      </c>
      <c r="L40">
        <v>75.02</v>
      </c>
      <c r="M40">
        <v>75.02</v>
      </c>
      <c r="N40">
        <v>75.02</v>
      </c>
      <c r="O40">
        <v>75.02</v>
      </c>
      <c r="P40">
        <v>75.02</v>
      </c>
      <c r="Q40">
        <v>75.02</v>
      </c>
      <c r="R40">
        <v>75.02</v>
      </c>
      <c r="S40">
        <v>75.02</v>
      </c>
      <c r="T40">
        <v>75.02</v>
      </c>
      <c r="U40">
        <v>75.02</v>
      </c>
      <c r="V40">
        <v>75.02</v>
      </c>
      <c r="W40">
        <v>75.02</v>
      </c>
      <c r="X40">
        <v>75.02</v>
      </c>
      <c r="Y40">
        <v>75.02</v>
      </c>
      <c r="Z40">
        <v>84.92</v>
      </c>
      <c r="AA40">
        <v>84.92</v>
      </c>
    </row>
    <row r="41" spans="1:27" x14ac:dyDescent="0.25">
      <c r="A41" t="s">
        <v>394</v>
      </c>
      <c r="B41" t="s">
        <v>450</v>
      </c>
      <c r="C41" t="s">
        <v>477</v>
      </c>
      <c r="D41">
        <v>84.92</v>
      </c>
      <c r="E41">
        <v>84.92</v>
      </c>
      <c r="F41">
        <v>84.92</v>
      </c>
      <c r="G41">
        <v>84.92</v>
      </c>
      <c r="H41">
        <v>84.92</v>
      </c>
      <c r="I41">
        <v>84.92</v>
      </c>
      <c r="J41">
        <v>75.02</v>
      </c>
      <c r="K41">
        <v>75.02</v>
      </c>
      <c r="L41">
        <v>75.02</v>
      </c>
      <c r="M41">
        <v>75.02</v>
      </c>
      <c r="N41">
        <v>75.02</v>
      </c>
      <c r="O41">
        <v>75.02</v>
      </c>
      <c r="P41">
        <v>75.02</v>
      </c>
      <c r="Q41">
        <v>75.02</v>
      </c>
      <c r="R41">
        <v>75.02</v>
      </c>
      <c r="S41">
        <v>75.02</v>
      </c>
      <c r="T41">
        <v>75.02</v>
      </c>
      <c r="U41">
        <v>75.02</v>
      </c>
      <c r="V41">
        <v>75.02</v>
      </c>
      <c r="W41">
        <v>75.02</v>
      </c>
      <c r="X41">
        <v>75.02</v>
      </c>
      <c r="Y41">
        <v>75.02</v>
      </c>
      <c r="Z41">
        <v>84.92</v>
      </c>
      <c r="AA41">
        <v>84.92</v>
      </c>
    </row>
    <row r="42" spans="1:27" x14ac:dyDescent="0.25">
      <c r="A42" t="s">
        <v>394</v>
      </c>
      <c r="B42" t="s">
        <v>450</v>
      </c>
      <c r="C42" t="s">
        <v>478</v>
      </c>
      <c r="D42">
        <v>84.92</v>
      </c>
      <c r="E42">
        <v>84.92</v>
      </c>
      <c r="F42">
        <v>84.92</v>
      </c>
      <c r="G42">
        <v>84.92</v>
      </c>
      <c r="H42">
        <v>84.92</v>
      </c>
      <c r="I42">
        <v>84.92</v>
      </c>
      <c r="J42">
        <v>75.02</v>
      </c>
      <c r="K42">
        <v>75.02</v>
      </c>
      <c r="L42">
        <v>75.02</v>
      </c>
      <c r="M42">
        <v>75.02</v>
      </c>
      <c r="N42">
        <v>75.02</v>
      </c>
      <c r="O42">
        <v>75.02</v>
      </c>
      <c r="P42">
        <v>75.02</v>
      </c>
      <c r="Q42">
        <v>75.02</v>
      </c>
      <c r="R42">
        <v>75.02</v>
      </c>
      <c r="S42">
        <v>75.02</v>
      </c>
      <c r="T42">
        <v>75.02</v>
      </c>
      <c r="U42">
        <v>75.02</v>
      </c>
      <c r="V42">
        <v>75.02</v>
      </c>
      <c r="W42">
        <v>75.02</v>
      </c>
      <c r="X42">
        <v>75.02</v>
      </c>
      <c r="Y42">
        <v>75.02</v>
      </c>
      <c r="Z42">
        <v>84.92</v>
      </c>
      <c r="AA42">
        <v>84.92</v>
      </c>
    </row>
    <row r="43" spans="1:27" x14ac:dyDescent="0.25">
      <c r="A43" t="s">
        <v>394</v>
      </c>
      <c r="B43" t="s">
        <v>454</v>
      </c>
      <c r="C43" t="s">
        <v>462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394</v>
      </c>
      <c r="B44" t="s">
        <v>454</v>
      </c>
      <c r="C44" t="s">
        <v>463</v>
      </c>
      <c r="D44">
        <v>0.03</v>
      </c>
      <c r="E44">
        <v>0.03</v>
      </c>
      <c r="F44">
        <v>0.03</v>
      </c>
      <c r="G44">
        <v>0.03</v>
      </c>
      <c r="H44">
        <v>0.03</v>
      </c>
      <c r="I44">
        <v>0.03</v>
      </c>
      <c r="J44">
        <v>0.03</v>
      </c>
      <c r="K44">
        <v>0.03</v>
      </c>
      <c r="L44">
        <v>0.03</v>
      </c>
      <c r="M44">
        <v>0.05</v>
      </c>
      <c r="N44">
        <v>0.05</v>
      </c>
      <c r="O44">
        <v>0.05</v>
      </c>
      <c r="P44">
        <v>0.05</v>
      </c>
      <c r="Q44">
        <v>0.03</v>
      </c>
      <c r="R44">
        <v>0.03</v>
      </c>
      <c r="S44">
        <v>0.03</v>
      </c>
      <c r="T44">
        <v>0.03</v>
      </c>
      <c r="U44">
        <v>0.03</v>
      </c>
      <c r="V44">
        <v>0.03</v>
      </c>
      <c r="W44">
        <v>0.03</v>
      </c>
      <c r="X44">
        <v>0.03</v>
      </c>
      <c r="Y44">
        <v>0.03</v>
      </c>
      <c r="Z44">
        <v>0.03</v>
      </c>
      <c r="AA44">
        <v>0.03</v>
      </c>
    </row>
    <row r="45" spans="1:27" x14ac:dyDescent="0.25">
      <c r="A45" t="s">
        <v>394</v>
      </c>
      <c r="B45" t="s">
        <v>454</v>
      </c>
      <c r="C45" t="s">
        <v>464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394</v>
      </c>
      <c r="B46" t="s">
        <v>454</v>
      </c>
      <c r="C46" t="s">
        <v>465</v>
      </c>
      <c r="D46">
        <v>0.03</v>
      </c>
      <c r="E46">
        <v>0.03</v>
      </c>
      <c r="F46">
        <v>0.03</v>
      </c>
      <c r="G46">
        <v>0.03</v>
      </c>
      <c r="H46">
        <v>0.03</v>
      </c>
      <c r="I46">
        <v>0.03</v>
      </c>
      <c r="J46">
        <v>0.03</v>
      </c>
      <c r="K46">
        <v>0.03</v>
      </c>
      <c r="L46">
        <v>0.03</v>
      </c>
      <c r="M46">
        <v>0.05</v>
      </c>
      <c r="N46">
        <v>0.05</v>
      </c>
      <c r="O46">
        <v>0.05</v>
      </c>
      <c r="P46">
        <v>0.05</v>
      </c>
      <c r="Q46">
        <v>0.03</v>
      </c>
      <c r="R46">
        <v>0.03</v>
      </c>
      <c r="S46">
        <v>0.03</v>
      </c>
      <c r="T46">
        <v>0.03</v>
      </c>
      <c r="U46">
        <v>0.03</v>
      </c>
      <c r="V46">
        <v>0.03</v>
      </c>
      <c r="W46">
        <v>0.03</v>
      </c>
      <c r="X46">
        <v>0.03</v>
      </c>
      <c r="Y46">
        <v>0.03</v>
      </c>
      <c r="Z46">
        <v>0.03</v>
      </c>
      <c r="AA46">
        <v>0.03</v>
      </c>
    </row>
    <row r="47" spans="1:27" x14ac:dyDescent="0.25">
      <c r="A47" t="s">
        <v>394</v>
      </c>
      <c r="B47" t="s">
        <v>454</v>
      </c>
      <c r="C47" t="s">
        <v>466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394</v>
      </c>
      <c r="B48" t="s">
        <v>454</v>
      </c>
      <c r="C48" t="s">
        <v>467</v>
      </c>
      <c r="D48">
        <v>0.03</v>
      </c>
      <c r="E48">
        <v>0.03</v>
      </c>
      <c r="F48">
        <v>0.03</v>
      </c>
      <c r="G48">
        <v>0.03</v>
      </c>
      <c r="H48">
        <v>0.03</v>
      </c>
      <c r="I48">
        <v>0.03</v>
      </c>
      <c r="J48">
        <v>0.03</v>
      </c>
      <c r="K48">
        <v>0.03</v>
      </c>
      <c r="L48">
        <v>0.03</v>
      </c>
      <c r="M48">
        <v>0.05</v>
      </c>
      <c r="N48">
        <v>0.05</v>
      </c>
      <c r="O48">
        <v>0.05</v>
      </c>
      <c r="P48">
        <v>0.05</v>
      </c>
      <c r="Q48">
        <v>0.03</v>
      </c>
      <c r="R48">
        <v>0.03</v>
      </c>
      <c r="S48">
        <v>0.03</v>
      </c>
      <c r="T48">
        <v>0.03</v>
      </c>
      <c r="U48">
        <v>0.03</v>
      </c>
      <c r="V48">
        <v>0.03</v>
      </c>
      <c r="W48">
        <v>0.03</v>
      </c>
      <c r="X48">
        <v>0.03</v>
      </c>
      <c r="Y48">
        <v>0.03</v>
      </c>
      <c r="Z48">
        <v>0.03</v>
      </c>
      <c r="AA48">
        <v>0.03</v>
      </c>
    </row>
    <row r="49" spans="1:27" x14ac:dyDescent="0.25">
      <c r="A49" t="s">
        <v>394</v>
      </c>
      <c r="B49" t="s">
        <v>454</v>
      </c>
      <c r="C49" t="s">
        <v>468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394</v>
      </c>
      <c r="B50" t="s">
        <v>454</v>
      </c>
      <c r="C50" t="s">
        <v>469</v>
      </c>
      <c r="D50">
        <v>0.03</v>
      </c>
      <c r="E50">
        <v>0.03</v>
      </c>
      <c r="F50">
        <v>0.03</v>
      </c>
      <c r="G50">
        <v>0.03</v>
      </c>
      <c r="H50">
        <v>0.03</v>
      </c>
      <c r="I50">
        <v>0.03</v>
      </c>
      <c r="J50">
        <v>0.03</v>
      </c>
      <c r="K50">
        <v>0.03</v>
      </c>
      <c r="L50">
        <v>0.03</v>
      </c>
      <c r="M50">
        <v>0.05</v>
      </c>
      <c r="N50">
        <v>0.05</v>
      </c>
      <c r="O50">
        <v>0.05</v>
      </c>
      <c r="P50">
        <v>0.05</v>
      </c>
      <c r="Q50">
        <v>0.03</v>
      </c>
      <c r="R50">
        <v>0.03</v>
      </c>
      <c r="S50">
        <v>0.03</v>
      </c>
      <c r="T50">
        <v>0.03</v>
      </c>
      <c r="U50">
        <v>0.03</v>
      </c>
      <c r="V50">
        <v>0.03</v>
      </c>
      <c r="W50">
        <v>0.03</v>
      </c>
      <c r="X50">
        <v>0.03</v>
      </c>
      <c r="Y50">
        <v>0.03</v>
      </c>
      <c r="Z50">
        <v>0.03</v>
      </c>
      <c r="AA50">
        <v>0.03</v>
      </c>
    </row>
    <row r="51" spans="1:27" x14ac:dyDescent="0.25">
      <c r="A51" t="s">
        <v>394</v>
      </c>
      <c r="B51" t="s">
        <v>454</v>
      </c>
      <c r="C51" t="s">
        <v>470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394</v>
      </c>
      <c r="B52" t="s">
        <v>454</v>
      </c>
      <c r="C52" t="s">
        <v>471</v>
      </c>
      <c r="D52">
        <v>0.03</v>
      </c>
      <c r="E52">
        <v>0.03</v>
      </c>
      <c r="F52">
        <v>0.03</v>
      </c>
      <c r="G52">
        <v>0.03</v>
      </c>
      <c r="H52">
        <v>0.03</v>
      </c>
      <c r="I52">
        <v>0.03</v>
      </c>
      <c r="J52">
        <v>0.03</v>
      </c>
      <c r="K52">
        <v>0.03</v>
      </c>
      <c r="L52">
        <v>0.03</v>
      </c>
      <c r="M52">
        <v>0.05</v>
      </c>
      <c r="N52">
        <v>0.05</v>
      </c>
      <c r="O52">
        <v>0.05</v>
      </c>
      <c r="P52">
        <v>0.05</v>
      </c>
      <c r="Q52">
        <v>0.03</v>
      </c>
      <c r="R52">
        <v>0.03</v>
      </c>
      <c r="S52">
        <v>0.03</v>
      </c>
      <c r="T52">
        <v>0.03</v>
      </c>
      <c r="U52">
        <v>0.03</v>
      </c>
      <c r="V52">
        <v>0.03</v>
      </c>
      <c r="W52">
        <v>0.03</v>
      </c>
      <c r="X52">
        <v>0.03</v>
      </c>
      <c r="Y52">
        <v>0.03</v>
      </c>
      <c r="Z52">
        <v>0.03</v>
      </c>
      <c r="AA52">
        <v>0.03</v>
      </c>
    </row>
    <row r="53" spans="1:27" x14ac:dyDescent="0.25">
      <c r="A53" t="s">
        <v>394</v>
      </c>
      <c r="B53" t="s">
        <v>454</v>
      </c>
      <c r="C53" t="s">
        <v>472</v>
      </c>
      <c r="D53">
        <v>0.03</v>
      </c>
      <c r="E53">
        <v>0.03</v>
      </c>
      <c r="F53">
        <v>0.03</v>
      </c>
      <c r="G53">
        <v>0.03</v>
      </c>
      <c r="H53">
        <v>0.03</v>
      </c>
      <c r="I53">
        <v>0.03</v>
      </c>
      <c r="J53">
        <v>0.03</v>
      </c>
      <c r="K53">
        <v>0.03</v>
      </c>
      <c r="L53">
        <v>0.03</v>
      </c>
      <c r="M53">
        <v>0.05</v>
      </c>
      <c r="N53">
        <v>0.05</v>
      </c>
      <c r="O53">
        <v>0.05</v>
      </c>
      <c r="P53">
        <v>0.05</v>
      </c>
      <c r="Q53">
        <v>0.03</v>
      </c>
      <c r="R53">
        <v>0.03</v>
      </c>
      <c r="S53">
        <v>0.03</v>
      </c>
      <c r="T53">
        <v>0.03</v>
      </c>
      <c r="U53">
        <v>0.03</v>
      </c>
      <c r="V53">
        <v>0.03</v>
      </c>
      <c r="W53">
        <v>0.03</v>
      </c>
      <c r="X53">
        <v>0.03</v>
      </c>
      <c r="Y53">
        <v>0.03</v>
      </c>
      <c r="Z53">
        <v>0.03</v>
      </c>
      <c r="AA53">
        <v>0.03</v>
      </c>
    </row>
    <row r="54" spans="1:27" x14ac:dyDescent="0.25">
      <c r="A54" t="s">
        <v>394</v>
      </c>
      <c r="B54" t="s">
        <v>454</v>
      </c>
      <c r="C54" t="s">
        <v>473</v>
      </c>
      <c r="D54">
        <v>0.03</v>
      </c>
      <c r="E54">
        <v>0.03</v>
      </c>
      <c r="F54">
        <v>0.03</v>
      </c>
      <c r="G54">
        <v>0.03</v>
      </c>
      <c r="H54">
        <v>0.03</v>
      </c>
      <c r="I54">
        <v>0.03</v>
      </c>
      <c r="J54">
        <v>0.03</v>
      </c>
      <c r="K54">
        <v>0.03</v>
      </c>
      <c r="L54">
        <v>0.03</v>
      </c>
      <c r="M54">
        <v>0.05</v>
      </c>
      <c r="N54">
        <v>0.05</v>
      </c>
      <c r="O54">
        <v>0.05</v>
      </c>
      <c r="P54">
        <v>0.05</v>
      </c>
      <c r="Q54">
        <v>0.03</v>
      </c>
      <c r="R54">
        <v>0.03</v>
      </c>
      <c r="S54">
        <v>0.03</v>
      </c>
      <c r="T54">
        <v>0.03</v>
      </c>
      <c r="U54">
        <v>0.03</v>
      </c>
      <c r="V54">
        <v>0.03</v>
      </c>
      <c r="W54">
        <v>0.03</v>
      </c>
      <c r="X54">
        <v>0.03</v>
      </c>
      <c r="Y54">
        <v>0.03</v>
      </c>
      <c r="Z54">
        <v>0.03</v>
      </c>
      <c r="AA54">
        <v>0.03</v>
      </c>
    </row>
    <row r="55" spans="1:27" x14ac:dyDescent="0.25">
      <c r="A55" t="s">
        <v>394</v>
      </c>
      <c r="B55" t="s">
        <v>454</v>
      </c>
      <c r="C55" t="s">
        <v>474</v>
      </c>
      <c r="D55">
        <v>0.03</v>
      </c>
      <c r="E55">
        <v>0.03</v>
      </c>
      <c r="F55">
        <v>0.03</v>
      </c>
      <c r="G55">
        <v>0.03</v>
      </c>
      <c r="H55">
        <v>0.03</v>
      </c>
      <c r="I55">
        <v>0.03</v>
      </c>
      <c r="J55">
        <v>0.03</v>
      </c>
      <c r="K55">
        <v>0.03</v>
      </c>
      <c r="L55">
        <v>0.03</v>
      </c>
      <c r="M55">
        <v>0.05</v>
      </c>
      <c r="N55">
        <v>0.05</v>
      </c>
      <c r="O55">
        <v>0.05</v>
      </c>
      <c r="P55">
        <v>0.05</v>
      </c>
      <c r="Q55">
        <v>0.03</v>
      </c>
      <c r="R55">
        <v>0.03</v>
      </c>
      <c r="S55">
        <v>0.03</v>
      </c>
      <c r="T55">
        <v>0.03</v>
      </c>
      <c r="U55">
        <v>0.03</v>
      </c>
      <c r="V55">
        <v>0.03</v>
      </c>
      <c r="W55">
        <v>0.03</v>
      </c>
      <c r="X55">
        <v>0.03</v>
      </c>
      <c r="Y55">
        <v>0.03</v>
      </c>
      <c r="Z55">
        <v>0.03</v>
      </c>
      <c r="AA55">
        <v>0.03</v>
      </c>
    </row>
    <row r="56" spans="1:27" x14ac:dyDescent="0.25">
      <c r="A56" t="s">
        <v>394</v>
      </c>
      <c r="B56" t="s">
        <v>454</v>
      </c>
      <c r="C56" t="s">
        <v>475</v>
      </c>
      <c r="D56">
        <v>0.05</v>
      </c>
      <c r="E56">
        <v>0.05</v>
      </c>
      <c r="F56">
        <v>0.05</v>
      </c>
      <c r="G56">
        <v>0.05</v>
      </c>
      <c r="H56">
        <v>0.05</v>
      </c>
      <c r="I56">
        <v>0.05</v>
      </c>
      <c r="J56">
        <v>0.05</v>
      </c>
      <c r="K56">
        <v>0.1</v>
      </c>
      <c r="L56">
        <v>0.34</v>
      </c>
      <c r="M56">
        <v>0.6</v>
      </c>
      <c r="N56">
        <v>0.63</v>
      </c>
      <c r="O56">
        <v>0.72</v>
      </c>
      <c r="P56">
        <v>0.79</v>
      </c>
      <c r="Q56">
        <v>0.83</v>
      </c>
      <c r="R56">
        <v>0.61</v>
      </c>
      <c r="S56">
        <v>0.65</v>
      </c>
      <c r="T56">
        <v>0.1</v>
      </c>
      <c r="U56">
        <v>0.1</v>
      </c>
      <c r="V56">
        <v>0.19</v>
      </c>
      <c r="W56">
        <v>0.25</v>
      </c>
      <c r="X56">
        <v>0.22</v>
      </c>
      <c r="Y56">
        <v>0.22</v>
      </c>
      <c r="Z56">
        <v>0.12</v>
      </c>
      <c r="AA56">
        <v>0.09</v>
      </c>
    </row>
    <row r="57" spans="1:27" x14ac:dyDescent="0.25">
      <c r="A57" t="s">
        <v>394</v>
      </c>
      <c r="B57" t="s">
        <v>454</v>
      </c>
      <c r="C57" t="s">
        <v>476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0.05</v>
      </c>
      <c r="K57">
        <v>0.1</v>
      </c>
      <c r="L57">
        <v>0.34</v>
      </c>
      <c r="M57">
        <v>0.6</v>
      </c>
      <c r="N57">
        <v>0.63</v>
      </c>
      <c r="O57">
        <v>0.72</v>
      </c>
      <c r="P57">
        <v>0.79</v>
      </c>
      <c r="Q57">
        <v>0.83</v>
      </c>
      <c r="R57">
        <v>0.61</v>
      </c>
      <c r="S57">
        <v>0.65</v>
      </c>
      <c r="T57">
        <v>0.1</v>
      </c>
      <c r="U57">
        <v>0.1</v>
      </c>
      <c r="V57">
        <v>0.19</v>
      </c>
      <c r="W57">
        <v>0.25</v>
      </c>
      <c r="X57">
        <v>0.22</v>
      </c>
      <c r="Y57">
        <v>0.22</v>
      </c>
      <c r="Z57">
        <v>0.12</v>
      </c>
      <c r="AA57">
        <v>0.09</v>
      </c>
    </row>
    <row r="58" spans="1:27" x14ac:dyDescent="0.25">
      <c r="A58" t="s">
        <v>394</v>
      </c>
      <c r="B58" t="s">
        <v>454</v>
      </c>
      <c r="C58" t="s">
        <v>477</v>
      </c>
      <c r="D58">
        <v>0.05</v>
      </c>
      <c r="E58">
        <v>0.05</v>
      </c>
      <c r="F58">
        <v>0.05</v>
      </c>
      <c r="G58">
        <v>0.05</v>
      </c>
      <c r="H58">
        <v>0.05</v>
      </c>
      <c r="I58">
        <v>0.05</v>
      </c>
      <c r="J58">
        <v>0.05</v>
      </c>
      <c r="K58">
        <v>0.1</v>
      </c>
      <c r="L58">
        <v>0.34</v>
      </c>
      <c r="M58">
        <v>0.6</v>
      </c>
      <c r="N58">
        <v>0.63</v>
      </c>
      <c r="O58">
        <v>0.72</v>
      </c>
      <c r="P58">
        <v>0.79</v>
      </c>
      <c r="Q58">
        <v>0.83</v>
      </c>
      <c r="R58">
        <v>0.61</v>
      </c>
      <c r="S58">
        <v>0.65</v>
      </c>
      <c r="T58">
        <v>0.1</v>
      </c>
      <c r="U58">
        <v>0.1</v>
      </c>
      <c r="V58">
        <v>0.19</v>
      </c>
      <c r="W58">
        <v>0.25</v>
      </c>
      <c r="X58">
        <v>0.22</v>
      </c>
      <c r="Y58">
        <v>0.22</v>
      </c>
      <c r="Z58">
        <v>0.12</v>
      </c>
      <c r="AA58">
        <v>0.09</v>
      </c>
    </row>
    <row r="59" spans="1:27" x14ac:dyDescent="0.25">
      <c r="A59" t="s">
        <v>394</v>
      </c>
      <c r="B59" t="s">
        <v>454</v>
      </c>
      <c r="C59" t="s">
        <v>478</v>
      </c>
      <c r="D59">
        <v>0.05</v>
      </c>
      <c r="E59">
        <v>0.05</v>
      </c>
      <c r="F59">
        <v>0.05</v>
      </c>
      <c r="G59">
        <v>0.05</v>
      </c>
      <c r="H59">
        <v>0.05</v>
      </c>
      <c r="I59">
        <v>0.05</v>
      </c>
      <c r="J59">
        <v>0.05</v>
      </c>
      <c r="K59">
        <v>0.1</v>
      </c>
      <c r="L59">
        <v>0.34</v>
      </c>
      <c r="M59">
        <v>0.6</v>
      </c>
      <c r="N59">
        <v>0.63</v>
      </c>
      <c r="O59">
        <v>0.72</v>
      </c>
      <c r="P59">
        <v>0.79</v>
      </c>
      <c r="Q59">
        <v>0.83</v>
      </c>
      <c r="R59">
        <v>0.61</v>
      </c>
      <c r="S59">
        <v>0.65</v>
      </c>
      <c r="T59">
        <v>0.1</v>
      </c>
      <c r="U59">
        <v>0.1</v>
      </c>
      <c r="V59">
        <v>0.19</v>
      </c>
      <c r="W59">
        <v>0.25</v>
      </c>
      <c r="X59">
        <v>0.22</v>
      </c>
      <c r="Y59">
        <v>0.22</v>
      </c>
      <c r="Z59">
        <v>0.12</v>
      </c>
      <c r="AA59">
        <v>0.09</v>
      </c>
    </row>
    <row r="60" spans="1:27" x14ac:dyDescent="0.25">
      <c r="A60" t="s">
        <v>394</v>
      </c>
      <c r="B60" t="s">
        <v>455</v>
      </c>
      <c r="C60" t="s">
        <v>456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 x14ac:dyDescent="0.25">
      <c r="A61" t="s">
        <v>394</v>
      </c>
      <c r="B61" t="s">
        <v>455</v>
      </c>
      <c r="C61" t="s">
        <v>462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394</v>
      </c>
      <c r="B62" t="s">
        <v>455</v>
      </c>
      <c r="C62" t="s">
        <v>463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</row>
    <row r="63" spans="1:27" x14ac:dyDescent="0.25">
      <c r="A63" t="s">
        <v>394</v>
      </c>
      <c r="B63" t="s">
        <v>455</v>
      </c>
      <c r="C63" t="s">
        <v>464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394</v>
      </c>
      <c r="B64" t="s">
        <v>455</v>
      </c>
      <c r="C64" t="s">
        <v>465</v>
      </c>
      <c r="D64">
        <v>0.05</v>
      </c>
      <c r="E64">
        <v>0.05</v>
      </c>
      <c r="F64">
        <v>0.05</v>
      </c>
      <c r="G64">
        <v>0.05</v>
      </c>
      <c r="H64">
        <v>0.05</v>
      </c>
      <c r="I64">
        <v>0.05</v>
      </c>
      <c r="J64">
        <v>0.05</v>
      </c>
      <c r="K64">
        <v>0.05</v>
      </c>
      <c r="L64">
        <v>0.05</v>
      </c>
      <c r="M64">
        <v>0.05</v>
      </c>
      <c r="N64">
        <v>0.05</v>
      </c>
      <c r="O64">
        <v>0.05</v>
      </c>
      <c r="P64">
        <v>0.05</v>
      </c>
      <c r="Q64">
        <v>0.05</v>
      </c>
      <c r="R64">
        <v>0.05</v>
      </c>
      <c r="S64">
        <v>0.05</v>
      </c>
      <c r="T64">
        <v>0.05</v>
      </c>
      <c r="U64">
        <v>0.05</v>
      </c>
      <c r="V64">
        <v>0.05</v>
      </c>
      <c r="W64">
        <v>0.05</v>
      </c>
      <c r="X64">
        <v>0.05</v>
      </c>
      <c r="Y64">
        <v>0.05</v>
      </c>
      <c r="Z64">
        <v>0.05</v>
      </c>
      <c r="AA64">
        <v>0.05</v>
      </c>
    </row>
    <row r="65" spans="1:27" x14ac:dyDescent="0.25">
      <c r="A65" t="s">
        <v>394</v>
      </c>
      <c r="B65" t="s">
        <v>455</v>
      </c>
      <c r="C65" t="s">
        <v>466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394</v>
      </c>
      <c r="B66" t="s">
        <v>455</v>
      </c>
      <c r="C66" t="s">
        <v>467</v>
      </c>
      <c r="D66">
        <v>0.05</v>
      </c>
      <c r="E66">
        <v>0.05</v>
      </c>
      <c r="F66">
        <v>0.05</v>
      </c>
      <c r="G66">
        <v>0.05</v>
      </c>
      <c r="H66">
        <v>0.05</v>
      </c>
      <c r="I66">
        <v>0.05</v>
      </c>
      <c r="J66">
        <v>0.05</v>
      </c>
      <c r="K66">
        <v>0.05</v>
      </c>
      <c r="L66">
        <v>0.05</v>
      </c>
      <c r="M66">
        <v>0.05</v>
      </c>
      <c r="N66">
        <v>0.05</v>
      </c>
      <c r="O66">
        <v>0.05</v>
      </c>
      <c r="P66">
        <v>0.05</v>
      </c>
      <c r="Q66">
        <v>0.05</v>
      </c>
      <c r="R66">
        <v>0.05</v>
      </c>
      <c r="S66">
        <v>0.05</v>
      </c>
      <c r="T66">
        <v>0.05</v>
      </c>
      <c r="U66">
        <v>0.05</v>
      </c>
      <c r="V66">
        <v>0.05</v>
      </c>
      <c r="W66">
        <v>0.05</v>
      </c>
      <c r="X66">
        <v>0.05</v>
      </c>
      <c r="Y66">
        <v>0.05</v>
      </c>
      <c r="Z66">
        <v>0.05</v>
      </c>
      <c r="AA66">
        <v>0.05</v>
      </c>
    </row>
    <row r="67" spans="1:27" x14ac:dyDescent="0.25">
      <c r="A67" t="s">
        <v>394</v>
      </c>
      <c r="B67" t="s">
        <v>455</v>
      </c>
      <c r="C67" t="s">
        <v>468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394</v>
      </c>
      <c r="B68" t="s">
        <v>455</v>
      </c>
      <c r="C68" t="s">
        <v>469</v>
      </c>
      <c r="D68">
        <v>0.05</v>
      </c>
      <c r="E68">
        <v>0.05</v>
      </c>
      <c r="F68">
        <v>0.05</v>
      </c>
      <c r="G68">
        <v>0.05</v>
      </c>
      <c r="H68">
        <v>0.05</v>
      </c>
      <c r="I68">
        <v>0.05</v>
      </c>
      <c r="J68">
        <v>0.05</v>
      </c>
      <c r="K68">
        <v>0.05</v>
      </c>
      <c r="L68">
        <v>0.05</v>
      </c>
      <c r="M68">
        <v>0.05</v>
      </c>
      <c r="N68">
        <v>0.05</v>
      </c>
      <c r="O68">
        <v>0.05</v>
      </c>
      <c r="P68">
        <v>0.05</v>
      </c>
      <c r="Q68">
        <v>0.05</v>
      </c>
      <c r="R68">
        <v>0.05</v>
      </c>
      <c r="S68">
        <v>0.05</v>
      </c>
      <c r="T68">
        <v>0.05</v>
      </c>
      <c r="U68">
        <v>0.05</v>
      </c>
      <c r="V68">
        <v>0.05</v>
      </c>
      <c r="W68">
        <v>0.05</v>
      </c>
      <c r="X68">
        <v>0.05</v>
      </c>
      <c r="Y68">
        <v>0.05</v>
      </c>
      <c r="Z68">
        <v>0.05</v>
      </c>
      <c r="AA68">
        <v>0.05</v>
      </c>
    </row>
    <row r="69" spans="1:27" x14ac:dyDescent="0.25">
      <c r="A69" t="s">
        <v>394</v>
      </c>
      <c r="B69" t="s">
        <v>455</v>
      </c>
      <c r="C69" t="s">
        <v>470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394</v>
      </c>
      <c r="B70" t="s">
        <v>455</v>
      </c>
      <c r="C70" t="s">
        <v>471</v>
      </c>
      <c r="D70">
        <v>0.05</v>
      </c>
      <c r="E70">
        <v>0.05</v>
      </c>
      <c r="F70">
        <v>0.05</v>
      </c>
      <c r="G70">
        <v>0.05</v>
      </c>
      <c r="H70">
        <v>0.05</v>
      </c>
      <c r="I70">
        <v>0.05</v>
      </c>
      <c r="J70">
        <v>0.05</v>
      </c>
      <c r="K70">
        <v>0.05</v>
      </c>
      <c r="L70">
        <v>0.15</v>
      </c>
      <c r="M70">
        <v>0.15</v>
      </c>
      <c r="N70">
        <v>0.15</v>
      </c>
      <c r="O70">
        <v>0.15</v>
      </c>
      <c r="P70">
        <v>0.15</v>
      </c>
      <c r="Q70">
        <v>0.05</v>
      </c>
      <c r="R70">
        <v>0.05</v>
      </c>
      <c r="S70">
        <v>0.05</v>
      </c>
      <c r="T70">
        <v>0.05</v>
      </c>
      <c r="U70">
        <v>0.05</v>
      </c>
      <c r="V70">
        <v>0.05</v>
      </c>
      <c r="W70">
        <v>0.05</v>
      </c>
      <c r="X70">
        <v>0.05</v>
      </c>
      <c r="Y70">
        <v>0.05</v>
      </c>
      <c r="Z70">
        <v>0.05</v>
      </c>
      <c r="AA70">
        <v>0.05</v>
      </c>
    </row>
    <row r="71" spans="1:27" x14ac:dyDescent="0.25">
      <c r="A71" t="s">
        <v>394</v>
      </c>
      <c r="B71" t="s">
        <v>455</v>
      </c>
      <c r="C71" t="s">
        <v>472</v>
      </c>
      <c r="D71">
        <v>0.05</v>
      </c>
      <c r="E71">
        <v>0.05</v>
      </c>
      <c r="F71">
        <v>0.05</v>
      </c>
      <c r="G71">
        <v>0.05</v>
      </c>
      <c r="H71">
        <v>0.05</v>
      </c>
      <c r="I71">
        <v>0.05</v>
      </c>
      <c r="J71">
        <v>0.05</v>
      </c>
      <c r="K71">
        <v>0.05</v>
      </c>
      <c r="L71">
        <v>0.15</v>
      </c>
      <c r="M71">
        <v>0.15</v>
      </c>
      <c r="N71">
        <v>0.15</v>
      </c>
      <c r="O71">
        <v>0.15</v>
      </c>
      <c r="P71">
        <v>0.15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</row>
    <row r="72" spans="1:27" x14ac:dyDescent="0.25">
      <c r="A72" t="s">
        <v>394</v>
      </c>
      <c r="B72" t="s">
        <v>455</v>
      </c>
      <c r="C72" t="s">
        <v>473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0.15</v>
      </c>
      <c r="M72">
        <v>0.15</v>
      </c>
      <c r="N72">
        <v>0.15</v>
      </c>
      <c r="O72">
        <v>0.15</v>
      </c>
      <c r="P72">
        <v>0.15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</row>
    <row r="73" spans="1:27" x14ac:dyDescent="0.25">
      <c r="A73" t="s">
        <v>394</v>
      </c>
      <c r="B73" t="s">
        <v>455</v>
      </c>
      <c r="C73" t="s">
        <v>474</v>
      </c>
      <c r="D73">
        <v>0.05</v>
      </c>
      <c r="E73">
        <v>0.05</v>
      </c>
      <c r="F73">
        <v>0.05</v>
      </c>
      <c r="G73">
        <v>0.05</v>
      </c>
      <c r="H73">
        <v>0.05</v>
      </c>
      <c r="I73">
        <v>0.05</v>
      </c>
      <c r="J73">
        <v>0.05</v>
      </c>
      <c r="K73">
        <v>0.05</v>
      </c>
      <c r="L73">
        <v>0.15</v>
      </c>
      <c r="M73">
        <v>0.15</v>
      </c>
      <c r="N73">
        <v>0.15</v>
      </c>
      <c r="O73">
        <v>0.15</v>
      </c>
      <c r="P73">
        <v>0.15</v>
      </c>
      <c r="Q73">
        <v>0.05</v>
      </c>
      <c r="R73">
        <v>0.05</v>
      </c>
      <c r="S73">
        <v>0.05</v>
      </c>
      <c r="T73">
        <v>0.05</v>
      </c>
      <c r="U73">
        <v>0.05</v>
      </c>
      <c r="V73">
        <v>0.05</v>
      </c>
      <c r="W73">
        <v>0.05</v>
      </c>
      <c r="X73">
        <v>0.05</v>
      </c>
      <c r="Y73">
        <v>0.05</v>
      </c>
      <c r="Z73">
        <v>0.05</v>
      </c>
      <c r="AA73">
        <v>0.05</v>
      </c>
    </row>
    <row r="74" spans="1:27" x14ac:dyDescent="0.25">
      <c r="A74" t="s">
        <v>394</v>
      </c>
      <c r="B74" t="s">
        <v>455</v>
      </c>
      <c r="C74" t="s">
        <v>475</v>
      </c>
      <c r="D74">
        <v>0.05</v>
      </c>
      <c r="E74">
        <v>0.05</v>
      </c>
      <c r="F74">
        <v>0.05</v>
      </c>
      <c r="G74">
        <v>0.05</v>
      </c>
      <c r="H74">
        <v>0.05</v>
      </c>
      <c r="I74">
        <v>0.05</v>
      </c>
      <c r="J74">
        <v>0.05</v>
      </c>
      <c r="K74">
        <v>0.3</v>
      </c>
      <c r="L74">
        <v>0.85</v>
      </c>
      <c r="M74">
        <v>0.95</v>
      </c>
      <c r="N74">
        <v>0.95</v>
      </c>
      <c r="O74">
        <v>0.95</v>
      </c>
      <c r="P74">
        <v>0.8</v>
      </c>
      <c r="Q74">
        <v>0.8</v>
      </c>
      <c r="R74">
        <v>0.8</v>
      </c>
      <c r="S74">
        <v>0.7</v>
      </c>
      <c r="T74">
        <v>0.5</v>
      </c>
      <c r="U74">
        <v>0.5</v>
      </c>
      <c r="V74">
        <v>0.35</v>
      </c>
      <c r="W74">
        <v>0.35</v>
      </c>
      <c r="X74">
        <v>0.35</v>
      </c>
      <c r="Y74">
        <v>0.3</v>
      </c>
      <c r="Z74">
        <v>0.05</v>
      </c>
      <c r="AA74">
        <v>0.05</v>
      </c>
    </row>
    <row r="75" spans="1:27" x14ac:dyDescent="0.25">
      <c r="A75" t="s">
        <v>394</v>
      </c>
      <c r="B75" t="s">
        <v>455</v>
      </c>
      <c r="C75" t="s">
        <v>476</v>
      </c>
      <c r="D75">
        <v>0.05</v>
      </c>
      <c r="E75">
        <v>0.05</v>
      </c>
      <c r="F75">
        <v>0.05</v>
      </c>
      <c r="G75">
        <v>0.05</v>
      </c>
      <c r="H75">
        <v>0.05</v>
      </c>
      <c r="I75">
        <v>0.05</v>
      </c>
      <c r="J75">
        <v>0.05</v>
      </c>
      <c r="K75">
        <v>0.3</v>
      </c>
      <c r="L75">
        <v>0.85</v>
      </c>
      <c r="M75">
        <v>0.95</v>
      </c>
      <c r="N75">
        <v>0.95</v>
      </c>
      <c r="O75">
        <v>0.95</v>
      </c>
      <c r="P75">
        <v>0.8</v>
      </c>
      <c r="Q75">
        <v>0.8</v>
      </c>
      <c r="R75">
        <v>0.8</v>
      </c>
      <c r="S75">
        <v>0.7</v>
      </c>
      <c r="T75">
        <v>0.5</v>
      </c>
      <c r="U75">
        <v>0.5</v>
      </c>
      <c r="V75">
        <v>0.35</v>
      </c>
      <c r="W75">
        <v>0.35</v>
      </c>
      <c r="X75">
        <v>0.35</v>
      </c>
      <c r="Y75">
        <v>0.3</v>
      </c>
      <c r="Z75">
        <v>0.05</v>
      </c>
      <c r="AA75">
        <v>0.05</v>
      </c>
    </row>
    <row r="76" spans="1:27" x14ac:dyDescent="0.25">
      <c r="A76" t="s">
        <v>394</v>
      </c>
      <c r="B76" t="s">
        <v>455</v>
      </c>
      <c r="C76" t="s">
        <v>477</v>
      </c>
      <c r="D76">
        <v>0.05</v>
      </c>
      <c r="E76">
        <v>0.05</v>
      </c>
      <c r="F76">
        <v>0.05</v>
      </c>
      <c r="G76">
        <v>0.05</v>
      </c>
      <c r="H76">
        <v>0.05</v>
      </c>
      <c r="I76">
        <v>0.05</v>
      </c>
      <c r="J76">
        <v>0.05</v>
      </c>
      <c r="K76">
        <v>0.3</v>
      </c>
      <c r="L76">
        <v>0.85</v>
      </c>
      <c r="M76">
        <v>0.95</v>
      </c>
      <c r="N76">
        <v>0.95</v>
      </c>
      <c r="O76">
        <v>0.95</v>
      </c>
      <c r="P76">
        <v>0.8</v>
      </c>
      <c r="Q76">
        <v>0.8</v>
      </c>
      <c r="R76">
        <v>0.8</v>
      </c>
      <c r="S76">
        <v>0.7</v>
      </c>
      <c r="T76">
        <v>0.5</v>
      </c>
      <c r="U76">
        <v>0.5</v>
      </c>
      <c r="V76">
        <v>0.35</v>
      </c>
      <c r="W76">
        <v>0.35</v>
      </c>
      <c r="X76">
        <v>0.35</v>
      </c>
      <c r="Y76">
        <v>0.3</v>
      </c>
      <c r="Z76">
        <v>0.05</v>
      </c>
      <c r="AA76">
        <v>0.05</v>
      </c>
    </row>
    <row r="77" spans="1:27" x14ac:dyDescent="0.25">
      <c r="A77" t="s">
        <v>394</v>
      </c>
      <c r="B77" t="s">
        <v>455</v>
      </c>
      <c r="C77" t="s">
        <v>478</v>
      </c>
      <c r="D77">
        <v>0.05</v>
      </c>
      <c r="E77">
        <v>0.05</v>
      </c>
      <c r="F77">
        <v>0.05</v>
      </c>
      <c r="G77">
        <v>0.05</v>
      </c>
      <c r="H77">
        <v>0.05</v>
      </c>
      <c r="I77">
        <v>0.05</v>
      </c>
      <c r="J77">
        <v>0.05</v>
      </c>
      <c r="K77">
        <v>0.3</v>
      </c>
      <c r="L77">
        <v>0.85</v>
      </c>
      <c r="M77">
        <v>0.95</v>
      </c>
      <c r="N77">
        <v>0.95</v>
      </c>
      <c r="O77">
        <v>0.95</v>
      </c>
      <c r="P77">
        <v>0.8</v>
      </c>
      <c r="Q77">
        <v>0.8</v>
      </c>
      <c r="R77">
        <v>0.8</v>
      </c>
      <c r="S77">
        <v>0.7</v>
      </c>
      <c r="T77">
        <v>0.5</v>
      </c>
      <c r="U77">
        <v>0.5</v>
      </c>
      <c r="V77">
        <v>0.35</v>
      </c>
      <c r="W77">
        <v>0.35</v>
      </c>
      <c r="X77">
        <v>0.35</v>
      </c>
      <c r="Y77">
        <v>0.3</v>
      </c>
      <c r="Z77">
        <v>0.05</v>
      </c>
      <c r="AA77">
        <v>0.05</v>
      </c>
    </row>
    <row r="78" spans="1:27" x14ac:dyDescent="0.25">
      <c r="A78" t="s">
        <v>394</v>
      </c>
      <c r="B78" t="s">
        <v>457</v>
      </c>
      <c r="C78" t="s">
        <v>462</v>
      </c>
      <c r="D78">
        <v>60.08</v>
      </c>
      <c r="E78">
        <v>60.08</v>
      </c>
      <c r="F78">
        <v>60.08</v>
      </c>
      <c r="G78">
        <v>60.08</v>
      </c>
      <c r="H78">
        <v>60.08</v>
      </c>
      <c r="I78">
        <v>60.08</v>
      </c>
      <c r="J78">
        <v>60.08</v>
      </c>
      <c r="K78">
        <v>60.08</v>
      </c>
      <c r="L78">
        <v>60.08</v>
      </c>
      <c r="M78">
        <v>60.08</v>
      </c>
      <c r="N78">
        <v>60.08</v>
      </c>
      <c r="O78">
        <v>60.08</v>
      </c>
      <c r="P78">
        <v>60.08</v>
      </c>
      <c r="Q78">
        <v>60.08</v>
      </c>
      <c r="R78">
        <v>60.08</v>
      </c>
      <c r="S78">
        <v>60.08</v>
      </c>
      <c r="T78">
        <v>60.08</v>
      </c>
      <c r="U78">
        <v>60.08</v>
      </c>
      <c r="V78">
        <v>60.08</v>
      </c>
      <c r="W78">
        <v>60.08</v>
      </c>
      <c r="X78">
        <v>60.08</v>
      </c>
      <c r="Y78">
        <v>60.08</v>
      </c>
      <c r="Z78">
        <v>60.08</v>
      </c>
      <c r="AA78">
        <v>60.08</v>
      </c>
    </row>
    <row r="79" spans="1:27" x14ac:dyDescent="0.25">
      <c r="A79" t="s">
        <v>394</v>
      </c>
      <c r="B79" t="s">
        <v>457</v>
      </c>
      <c r="C79" t="s">
        <v>463</v>
      </c>
      <c r="D79">
        <v>60.08</v>
      </c>
      <c r="E79">
        <v>60.08</v>
      </c>
      <c r="F79">
        <v>60.08</v>
      </c>
      <c r="G79">
        <v>60.08</v>
      </c>
      <c r="H79">
        <v>60.08</v>
      </c>
      <c r="I79">
        <v>60.08</v>
      </c>
      <c r="J79">
        <v>60.08</v>
      </c>
      <c r="K79">
        <v>60.08</v>
      </c>
      <c r="L79">
        <v>60.08</v>
      </c>
      <c r="M79">
        <v>60.08</v>
      </c>
      <c r="N79">
        <v>60.08</v>
      </c>
      <c r="O79">
        <v>60.08</v>
      </c>
      <c r="P79">
        <v>60.08</v>
      </c>
      <c r="Q79">
        <v>60.08</v>
      </c>
      <c r="R79">
        <v>60.08</v>
      </c>
      <c r="S79">
        <v>60.08</v>
      </c>
      <c r="T79">
        <v>60.08</v>
      </c>
      <c r="U79">
        <v>60.08</v>
      </c>
      <c r="V79">
        <v>60.08</v>
      </c>
      <c r="W79">
        <v>60.08</v>
      </c>
      <c r="X79">
        <v>60.08</v>
      </c>
      <c r="Y79">
        <v>60.08</v>
      </c>
      <c r="Z79">
        <v>60.08</v>
      </c>
      <c r="AA79">
        <v>60.08</v>
      </c>
    </row>
    <row r="80" spans="1:27" x14ac:dyDescent="0.25">
      <c r="A80" t="s">
        <v>394</v>
      </c>
      <c r="B80" t="s">
        <v>457</v>
      </c>
      <c r="C80" t="s">
        <v>464</v>
      </c>
      <c r="D80">
        <v>60.08</v>
      </c>
      <c r="E80">
        <v>60.08</v>
      </c>
      <c r="F80">
        <v>60.08</v>
      </c>
      <c r="G80">
        <v>60.08</v>
      </c>
      <c r="H80">
        <v>60.08</v>
      </c>
      <c r="I80">
        <v>60.08</v>
      </c>
      <c r="J80">
        <v>60.08</v>
      </c>
      <c r="K80">
        <v>60.08</v>
      </c>
      <c r="L80">
        <v>60.08</v>
      </c>
      <c r="M80">
        <v>60.08</v>
      </c>
      <c r="N80">
        <v>60.08</v>
      </c>
      <c r="O80">
        <v>60.08</v>
      </c>
      <c r="P80">
        <v>60.08</v>
      </c>
      <c r="Q80">
        <v>60.08</v>
      </c>
      <c r="R80">
        <v>60.08</v>
      </c>
      <c r="S80">
        <v>60.08</v>
      </c>
      <c r="T80">
        <v>60.08</v>
      </c>
      <c r="U80">
        <v>60.08</v>
      </c>
      <c r="V80">
        <v>60.08</v>
      </c>
      <c r="W80">
        <v>60.08</v>
      </c>
      <c r="X80">
        <v>60.08</v>
      </c>
      <c r="Y80">
        <v>60.08</v>
      </c>
      <c r="Z80">
        <v>60.08</v>
      </c>
      <c r="AA80">
        <v>60.08</v>
      </c>
    </row>
    <row r="81" spans="1:27" x14ac:dyDescent="0.25">
      <c r="A81" t="s">
        <v>394</v>
      </c>
      <c r="B81" t="s">
        <v>457</v>
      </c>
      <c r="C81" t="s">
        <v>465</v>
      </c>
      <c r="D81">
        <v>60.08</v>
      </c>
      <c r="E81">
        <v>60.08</v>
      </c>
      <c r="F81">
        <v>60.08</v>
      </c>
      <c r="G81">
        <v>60.08</v>
      </c>
      <c r="H81">
        <v>60.08</v>
      </c>
      <c r="I81">
        <v>60.08</v>
      </c>
      <c r="J81">
        <v>60.08</v>
      </c>
      <c r="K81">
        <v>60.08</v>
      </c>
      <c r="L81">
        <v>60.08</v>
      </c>
      <c r="M81">
        <v>60.08</v>
      </c>
      <c r="N81">
        <v>60.08</v>
      </c>
      <c r="O81">
        <v>60.08</v>
      </c>
      <c r="P81">
        <v>60.08</v>
      </c>
      <c r="Q81">
        <v>60.08</v>
      </c>
      <c r="R81">
        <v>60.08</v>
      </c>
      <c r="S81">
        <v>60.08</v>
      </c>
      <c r="T81">
        <v>60.08</v>
      </c>
      <c r="U81">
        <v>60.08</v>
      </c>
      <c r="V81">
        <v>60.08</v>
      </c>
      <c r="W81">
        <v>60.08</v>
      </c>
      <c r="X81">
        <v>60.08</v>
      </c>
      <c r="Y81">
        <v>60.08</v>
      </c>
      <c r="Z81">
        <v>60.08</v>
      </c>
      <c r="AA81">
        <v>60.08</v>
      </c>
    </row>
    <row r="82" spans="1:27" x14ac:dyDescent="0.25">
      <c r="A82" t="s">
        <v>394</v>
      </c>
      <c r="B82" t="s">
        <v>457</v>
      </c>
      <c r="C82" t="s">
        <v>466</v>
      </c>
      <c r="D82">
        <v>60.08</v>
      </c>
      <c r="E82">
        <v>60.08</v>
      </c>
      <c r="F82">
        <v>60.08</v>
      </c>
      <c r="G82">
        <v>60.08</v>
      </c>
      <c r="H82">
        <v>60.08</v>
      </c>
      <c r="I82">
        <v>60.08</v>
      </c>
      <c r="J82">
        <v>60.08</v>
      </c>
      <c r="K82">
        <v>60.08</v>
      </c>
      <c r="L82">
        <v>60.08</v>
      </c>
      <c r="M82">
        <v>60.08</v>
      </c>
      <c r="N82">
        <v>60.08</v>
      </c>
      <c r="O82">
        <v>60.08</v>
      </c>
      <c r="P82">
        <v>60.08</v>
      </c>
      <c r="Q82">
        <v>60.08</v>
      </c>
      <c r="R82">
        <v>60.08</v>
      </c>
      <c r="S82">
        <v>60.08</v>
      </c>
      <c r="T82">
        <v>60.08</v>
      </c>
      <c r="U82">
        <v>60.08</v>
      </c>
      <c r="V82">
        <v>60.08</v>
      </c>
      <c r="W82">
        <v>60.08</v>
      </c>
      <c r="X82">
        <v>60.08</v>
      </c>
      <c r="Y82">
        <v>60.08</v>
      </c>
      <c r="Z82">
        <v>60.08</v>
      </c>
      <c r="AA82">
        <v>60.08</v>
      </c>
    </row>
    <row r="83" spans="1:27" x14ac:dyDescent="0.25">
      <c r="A83" t="s">
        <v>394</v>
      </c>
      <c r="B83" t="s">
        <v>457</v>
      </c>
      <c r="C83" t="s">
        <v>467</v>
      </c>
      <c r="D83">
        <v>60.08</v>
      </c>
      <c r="E83">
        <v>60.08</v>
      </c>
      <c r="F83">
        <v>60.08</v>
      </c>
      <c r="G83">
        <v>60.08</v>
      </c>
      <c r="H83">
        <v>60.08</v>
      </c>
      <c r="I83">
        <v>60.08</v>
      </c>
      <c r="J83">
        <v>60.08</v>
      </c>
      <c r="K83">
        <v>60.08</v>
      </c>
      <c r="L83">
        <v>60.08</v>
      </c>
      <c r="M83">
        <v>60.08</v>
      </c>
      <c r="N83">
        <v>60.08</v>
      </c>
      <c r="O83">
        <v>60.08</v>
      </c>
      <c r="P83">
        <v>60.08</v>
      </c>
      <c r="Q83">
        <v>60.08</v>
      </c>
      <c r="R83">
        <v>60.08</v>
      </c>
      <c r="S83">
        <v>60.08</v>
      </c>
      <c r="T83">
        <v>60.08</v>
      </c>
      <c r="U83">
        <v>60.08</v>
      </c>
      <c r="V83">
        <v>60.08</v>
      </c>
      <c r="W83">
        <v>60.08</v>
      </c>
      <c r="X83">
        <v>60.08</v>
      </c>
      <c r="Y83">
        <v>60.08</v>
      </c>
      <c r="Z83">
        <v>60.08</v>
      </c>
      <c r="AA83">
        <v>60.08</v>
      </c>
    </row>
    <row r="84" spans="1:27" x14ac:dyDescent="0.25">
      <c r="A84" t="s">
        <v>394</v>
      </c>
      <c r="B84" t="s">
        <v>457</v>
      </c>
      <c r="C84" t="s">
        <v>468</v>
      </c>
      <c r="D84">
        <v>60.08</v>
      </c>
      <c r="E84">
        <v>60.08</v>
      </c>
      <c r="F84">
        <v>60.08</v>
      </c>
      <c r="G84">
        <v>60.08</v>
      </c>
      <c r="H84">
        <v>60.08</v>
      </c>
      <c r="I84">
        <v>60.08</v>
      </c>
      <c r="J84">
        <v>60.08</v>
      </c>
      <c r="K84">
        <v>60.08</v>
      </c>
      <c r="L84">
        <v>60.08</v>
      </c>
      <c r="M84">
        <v>60.08</v>
      </c>
      <c r="N84">
        <v>60.08</v>
      </c>
      <c r="O84">
        <v>60.08</v>
      </c>
      <c r="P84">
        <v>60.08</v>
      </c>
      <c r="Q84">
        <v>60.08</v>
      </c>
      <c r="R84">
        <v>60.08</v>
      </c>
      <c r="S84">
        <v>60.08</v>
      </c>
      <c r="T84">
        <v>60.08</v>
      </c>
      <c r="U84">
        <v>60.08</v>
      </c>
      <c r="V84">
        <v>60.08</v>
      </c>
      <c r="W84">
        <v>60.08</v>
      </c>
      <c r="X84">
        <v>60.08</v>
      </c>
      <c r="Y84">
        <v>60.08</v>
      </c>
      <c r="Z84">
        <v>60.08</v>
      </c>
      <c r="AA84">
        <v>60.08</v>
      </c>
    </row>
    <row r="85" spans="1:27" x14ac:dyDescent="0.25">
      <c r="A85" t="s">
        <v>394</v>
      </c>
      <c r="B85" t="s">
        <v>457</v>
      </c>
      <c r="C85" t="s">
        <v>469</v>
      </c>
      <c r="D85">
        <v>60.08</v>
      </c>
      <c r="E85">
        <v>60.08</v>
      </c>
      <c r="F85">
        <v>60.08</v>
      </c>
      <c r="G85">
        <v>60.08</v>
      </c>
      <c r="H85">
        <v>60.08</v>
      </c>
      <c r="I85">
        <v>60.08</v>
      </c>
      <c r="J85">
        <v>60.08</v>
      </c>
      <c r="K85">
        <v>60.08</v>
      </c>
      <c r="L85">
        <v>60.08</v>
      </c>
      <c r="M85">
        <v>60.08</v>
      </c>
      <c r="N85">
        <v>60.08</v>
      </c>
      <c r="O85">
        <v>60.08</v>
      </c>
      <c r="P85">
        <v>60.08</v>
      </c>
      <c r="Q85">
        <v>60.08</v>
      </c>
      <c r="R85">
        <v>60.08</v>
      </c>
      <c r="S85">
        <v>60.08</v>
      </c>
      <c r="T85">
        <v>60.08</v>
      </c>
      <c r="U85">
        <v>60.08</v>
      </c>
      <c r="V85">
        <v>60.08</v>
      </c>
      <c r="W85">
        <v>60.08</v>
      </c>
      <c r="X85">
        <v>60.08</v>
      </c>
      <c r="Y85">
        <v>60.08</v>
      </c>
      <c r="Z85">
        <v>60.08</v>
      </c>
      <c r="AA85">
        <v>60.08</v>
      </c>
    </row>
    <row r="86" spans="1:27" x14ac:dyDescent="0.25">
      <c r="A86" t="s">
        <v>394</v>
      </c>
      <c r="B86" t="s">
        <v>457</v>
      </c>
      <c r="C86" t="s">
        <v>470</v>
      </c>
      <c r="D86">
        <v>60.08</v>
      </c>
      <c r="E86">
        <v>60.08</v>
      </c>
      <c r="F86">
        <v>60.08</v>
      </c>
      <c r="G86">
        <v>60.08</v>
      </c>
      <c r="H86">
        <v>60.08</v>
      </c>
      <c r="I86">
        <v>60.08</v>
      </c>
      <c r="J86">
        <v>60.08</v>
      </c>
      <c r="K86">
        <v>60.08</v>
      </c>
      <c r="L86">
        <v>60.08</v>
      </c>
      <c r="M86">
        <v>60.08</v>
      </c>
      <c r="N86">
        <v>60.08</v>
      </c>
      <c r="O86">
        <v>60.08</v>
      </c>
      <c r="P86">
        <v>60.08</v>
      </c>
      <c r="Q86">
        <v>60.08</v>
      </c>
      <c r="R86">
        <v>60.08</v>
      </c>
      <c r="S86">
        <v>60.08</v>
      </c>
      <c r="T86">
        <v>60.08</v>
      </c>
      <c r="U86">
        <v>60.08</v>
      </c>
      <c r="V86">
        <v>60.08</v>
      </c>
      <c r="W86">
        <v>60.08</v>
      </c>
      <c r="X86">
        <v>60.08</v>
      </c>
      <c r="Y86">
        <v>60.08</v>
      </c>
      <c r="Z86">
        <v>60.08</v>
      </c>
      <c r="AA86">
        <v>60.08</v>
      </c>
    </row>
    <row r="87" spans="1:27" x14ac:dyDescent="0.25">
      <c r="A87" t="s">
        <v>394</v>
      </c>
      <c r="B87" t="s">
        <v>457</v>
      </c>
      <c r="C87" t="s">
        <v>471</v>
      </c>
      <c r="D87">
        <v>60.08</v>
      </c>
      <c r="E87">
        <v>60.08</v>
      </c>
      <c r="F87">
        <v>60.08</v>
      </c>
      <c r="G87">
        <v>60.08</v>
      </c>
      <c r="H87">
        <v>60.08</v>
      </c>
      <c r="I87">
        <v>60.08</v>
      </c>
      <c r="J87">
        <v>60.08</v>
      </c>
      <c r="K87">
        <v>69.98</v>
      </c>
      <c r="L87">
        <v>69.98</v>
      </c>
      <c r="M87">
        <v>69.98</v>
      </c>
      <c r="N87">
        <v>69.98</v>
      </c>
      <c r="O87">
        <v>69.98</v>
      </c>
      <c r="P87">
        <v>69.98</v>
      </c>
      <c r="Q87">
        <v>60.08</v>
      </c>
      <c r="R87">
        <v>60.08</v>
      </c>
      <c r="S87">
        <v>60.08</v>
      </c>
      <c r="T87">
        <v>60.08</v>
      </c>
      <c r="U87">
        <v>60.08</v>
      </c>
      <c r="V87">
        <v>60.08</v>
      </c>
      <c r="W87">
        <v>60.08</v>
      </c>
      <c r="X87">
        <v>60.08</v>
      </c>
      <c r="Y87">
        <v>60.08</v>
      </c>
      <c r="Z87">
        <v>60.08</v>
      </c>
      <c r="AA87">
        <v>60.08</v>
      </c>
    </row>
    <row r="88" spans="1:27" x14ac:dyDescent="0.25">
      <c r="A88" t="s">
        <v>394</v>
      </c>
      <c r="B88" t="s">
        <v>457</v>
      </c>
      <c r="C88" t="s">
        <v>472</v>
      </c>
      <c r="D88">
        <v>60.08</v>
      </c>
      <c r="E88">
        <v>60.08</v>
      </c>
      <c r="F88">
        <v>60.08</v>
      </c>
      <c r="G88">
        <v>60.08</v>
      </c>
      <c r="H88">
        <v>60.08</v>
      </c>
      <c r="I88">
        <v>60.08</v>
      </c>
      <c r="J88">
        <v>60.08</v>
      </c>
      <c r="K88">
        <v>69.98</v>
      </c>
      <c r="L88">
        <v>69.98</v>
      </c>
      <c r="M88">
        <v>69.98</v>
      </c>
      <c r="N88">
        <v>69.98</v>
      </c>
      <c r="O88">
        <v>69.98</v>
      </c>
      <c r="P88">
        <v>69.98</v>
      </c>
      <c r="Q88">
        <v>60.08</v>
      </c>
      <c r="R88">
        <v>60.08</v>
      </c>
      <c r="S88">
        <v>60.08</v>
      </c>
      <c r="T88">
        <v>60.08</v>
      </c>
      <c r="U88">
        <v>60.08</v>
      </c>
      <c r="V88">
        <v>60.08</v>
      </c>
      <c r="W88">
        <v>60.08</v>
      </c>
      <c r="X88">
        <v>60.08</v>
      </c>
      <c r="Y88">
        <v>60.08</v>
      </c>
      <c r="Z88">
        <v>60.08</v>
      </c>
      <c r="AA88">
        <v>60.08</v>
      </c>
    </row>
    <row r="89" spans="1:27" x14ac:dyDescent="0.25">
      <c r="A89" t="s">
        <v>394</v>
      </c>
      <c r="B89" t="s">
        <v>457</v>
      </c>
      <c r="C89" t="s">
        <v>473</v>
      </c>
      <c r="D89">
        <v>60.08</v>
      </c>
      <c r="E89">
        <v>60.08</v>
      </c>
      <c r="F89">
        <v>60.08</v>
      </c>
      <c r="G89">
        <v>60.08</v>
      </c>
      <c r="H89">
        <v>60.08</v>
      </c>
      <c r="I89">
        <v>60.08</v>
      </c>
      <c r="J89">
        <v>60.08</v>
      </c>
      <c r="K89">
        <v>69.98</v>
      </c>
      <c r="L89">
        <v>69.98</v>
      </c>
      <c r="M89">
        <v>69.98</v>
      </c>
      <c r="N89">
        <v>69.98</v>
      </c>
      <c r="O89">
        <v>69.98</v>
      </c>
      <c r="P89">
        <v>69.98</v>
      </c>
      <c r="Q89">
        <v>60.08</v>
      </c>
      <c r="R89">
        <v>60.08</v>
      </c>
      <c r="S89">
        <v>60.08</v>
      </c>
      <c r="T89">
        <v>60.08</v>
      </c>
      <c r="U89">
        <v>60.08</v>
      </c>
      <c r="V89">
        <v>60.08</v>
      </c>
      <c r="W89">
        <v>60.08</v>
      </c>
      <c r="X89">
        <v>60.08</v>
      </c>
      <c r="Y89">
        <v>60.08</v>
      </c>
      <c r="Z89">
        <v>60.08</v>
      </c>
      <c r="AA89">
        <v>60.08</v>
      </c>
    </row>
    <row r="90" spans="1:27" x14ac:dyDescent="0.25">
      <c r="A90" t="s">
        <v>394</v>
      </c>
      <c r="B90" t="s">
        <v>457</v>
      </c>
      <c r="C90" t="s">
        <v>474</v>
      </c>
      <c r="D90">
        <v>60.08</v>
      </c>
      <c r="E90">
        <v>60.08</v>
      </c>
      <c r="F90">
        <v>60.08</v>
      </c>
      <c r="G90">
        <v>60.08</v>
      </c>
      <c r="H90">
        <v>60.08</v>
      </c>
      <c r="I90">
        <v>60.08</v>
      </c>
      <c r="J90">
        <v>60.08</v>
      </c>
      <c r="K90">
        <v>69.98</v>
      </c>
      <c r="L90">
        <v>69.98</v>
      </c>
      <c r="M90">
        <v>69.98</v>
      </c>
      <c r="N90">
        <v>69.98</v>
      </c>
      <c r="O90">
        <v>69.98</v>
      </c>
      <c r="P90">
        <v>69.98</v>
      </c>
      <c r="Q90">
        <v>60.08</v>
      </c>
      <c r="R90">
        <v>60.08</v>
      </c>
      <c r="S90">
        <v>60.08</v>
      </c>
      <c r="T90">
        <v>60.08</v>
      </c>
      <c r="U90">
        <v>60.08</v>
      </c>
      <c r="V90">
        <v>60.08</v>
      </c>
      <c r="W90">
        <v>60.08</v>
      </c>
      <c r="X90">
        <v>60.08</v>
      </c>
      <c r="Y90">
        <v>60.08</v>
      </c>
      <c r="Z90">
        <v>60.08</v>
      </c>
      <c r="AA90">
        <v>60.08</v>
      </c>
    </row>
    <row r="91" spans="1:27" x14ac:dyDescent="0.25">
      <c r="A91" t="s">
        <v>394</v>
      </c>
      <c r="B91" t="s">
        <v>457</v>
      </c>
      <c r="C91" t="s">
        <v>475</v>
      </c>
      <c r="D91">
        <v>60.08</v>
      </c>
      <c r="E91">
        <v>60.08</v>
      </c>
      <c r="F91">
        <v>60.08</v>
      </c>
      <c r="G91">
        <v>60.08</v>
      </c>
      <c r="H91">
        <v>60.08</v>
      </c>
      <c r="I91">
        <v>60.08</v>
      </c>
      <c r="J91">
        <v>69.98</v>
      </c>
      <c r="K91">
        <v>69.98</v>
      </c>
      <c r="L91">
        <v>69.98</v>
      </c>
      <c r="M91">
        <v>69.98</v>
      </c>
      <c r="N91">
        <v>69.98</v>
      </c>
      <c r="O91">
        <v>69.98</v>
      </c>
      <c r="P91">
        <v>69.98</v>
      </c>
      <c r="Q91">
        <v>69.98</v>
      </c>
      <c r="R91">
        <v>69.98</v>
      </c>
      <c r="S91">
        <v>69.98</v>
      </c>
      <c r="T91">
        <v>69.98</v>
      </c>
      <c r="U91">
        <v>69.98</v>
      </c>
      <c r="V91">
        <v>69.98</v>
      </c>
      <c r="W91">
        <v>69.98</v>
      </c>
      <c r="X91">
        <v>69.98</v>
      </c>
      <c r="Y91">
        <v>69.98</v>
      </c>
      <c r="Z91">
        <v>60.08</v>
      </c>
      <c r="AA91">
        <v>60.08</v>
      </c>
    </row>
    <row r="92" spans="1:27" x14ac:dyDescent="0.25">
      <c r="A92" t="s">
        <v>394</v>
      </c>
      <c r="B92" t="s">
        <v>457</v>
      </c>
      <c r="C92" t="s">
        <v>476</v>
      </c>
      <c r="D92">
        <v>60.08</v>
      </c>
      <c r="E92">
        <v>60.08</v>
      </c>
      <c r="F92">
        <v>60.08</v>
      </c>
      <c r="G92">
        <v>60.08</v>
      </c>
      <c r="H92">
        <v>60.08</v>
      </c>
      <c r="I92">
        <v>60.08</v>
      </c>
      <c r="J92">
        <v>69.98</v>
      </c>
      <c r="K92">
        <v>69.98</v>
      </c>
      <c r="L92">
        <v>69.98</v>
      </c>
      <c r="M92">
        <v>69.98</v>
      </c>
      <c r="N92">
        <v>69.98</v>
      </c>
      <c r="O92">
        <v>69.98</v>
      </c>
      <c r="P92">
        <v>69.98</v>
      </c>
      <c r="Q92">
        <v>69.98</v>
      </c>
      <c r="R92">
        <v>69.98</v>
      </c>
      <c r="S92">
        <v>69.98</v>
      </c>
      <c r="T92">
        <v>69.98</v>
      </c>
      <c r="U92">
        <v>69.98</v>
      </c>
      <c r="V92">
        <v>69.98</v>
      </c>
      <c r="W92">
        <v>69.98</v>
      </c>
      <c r="X92">
        <v>69.98</v>
      </c>
      <c r="Y92">
        <v>69.98</v>
      </c>
      <c r="Z92">
        <v>60.08</v>
      </c>
      <c r="AA92">
        <v>60.08</v>
      </c>
    </row>
    <row r="93" spans="1:27" x14ac:dyDescent="0.25">
      <c r="A93" t="s">
        <v>394</v>
      </c>
      <c r="B93" t="s">
        <v>457</v>
      </c>
      <c r="C93" t="s">
        <v>477</v>
      </c>
      <c r="D93">
        <v>60.08</v>
      </c>
      <c r="E93">
        <v>60.08</v>
      </c>
      <c r="F93">
        <v>60.08</v>
      </c>
      <c r="G93">
        <v>60.08</v>
      </c>
      <c r="H93">
        <v>60.08</v>
      </c>
      <c r="I93">
        <v>60.08</v>
      </c>
      <c r="J93">
        <v>69.98</v>
      </c>
      <c r="K93">
        <v>69.98</v>
      </c>
      <c r="L93">
        <v>69.98</v>
      </c>
      <c r="M93">
        <v>69.98</v>
      </c>
      <c r="N93">
        <v>69.98</v>
      </c>
      <c r="O93">
        <v>69.98</v>
      </c>
      <c r="P93">
        <v>69.98</v>
      </c>
      <c r="Q93">
        <v>69.98</v>
      </c>
      <c r="R93">
        <v>69.98</v>
      </c>
      <c r="S93">
        <v>69.98</v>
      </c>
      <c r="T93">
        <v>69.98</v>
      </c>
      <c r="U93">
        <v>69.98</v>
      </c>
      <c r="V93">
        <v>69.98</v>
      </c>
      <c r="W93">
        <v>69.98</v>
      </c>
      <c r="X93">
        <v>69.98</v>
      </c>
      <c r="Y93">
        <v>69.98</v>
      </c>
      <c r="Z93">
        <v>60.08</v>
      </c>
      <c r="AA93">
        <v>60.08</v>
      </c>
    </row>
    <row r="94" spans="1:27" x14ac:dyDescent="0.25">
      <c r="A94" t="s">
        <v>394</v>
      </c>
      <c r="B94" t="s">
        <v>457</v>
      </c>
      <c r="C94" t="s">
        <v>478</v>
      </c>
      <c r="D94">
        <v>60.08</v>
      </c>
      <c r="E94">
        <v>60.08</v>
      </c>
      <c r="F94">
        <v>60.08</v>
      </c>
      <c r="G94">
        <v>60.08</v>
      </c>
      <c r="H94">
        <v>60.08</v>
      </c>
      <c r="I94">
        <v>60.08</v>
      </c>
      <c r="J94">
        <v>69.98</v>
      </c>
      <c r="K94">
        <v>69.98</v>
      </c>
      <c r="L94">
        <v>69.98</v>
      </c>
      <c r="M94">
        <v>69.98</v>
      </c>
      <c r="N94">
        <v>69.98</v>
      </c>
      <c r="O94">
        <v>69.98</v>
      </c>
      <c r="P94">
        <v>69.98</v>
      </c>
      <c r="Q94">
        <v>69.98</v>
      </c>
      <c r="R94">
        <v>69.98</v>
      </c>
      <c r="S94">
        <v>69.98</v>
      </c>
      <c r="T94">
        <v>69.98</v>
      </c>
      <c r="U94">
        <v>69.98</v>
      </c>
      <c r="V94">
        <v>69.98</v>
      </c>
      <c r="W94">
        <v>69.98</v>
      </c>
      <c r="X94">
        <v>69.98</v>
      </c>
      <c r="Y94">
        <v>69.98</v>
      </c>
      <c r="Z94">
        <v>60.08</v>
      </c>
      <c r="AA94">
        <v>60.08</v>
      </c>
    </row>
    <row r="95" spans="1:27" x14ac:dyDescent="0.25">
      <c r="A95" t="s">
        <v>394</v>
      </c>
      <c r="B95" t="s">
        <v>458</v>
      </c>
      <c r="C95" t="s">
        <v>456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 x14ac:dyDescent="0.25">
      <c r="A96" t="s">
        <v>394</v>
      </c>
      <c r="B96" t="s">
        <v>459</v>
      </c>
      <c r="C96" t="s">
        <v>462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394</v>
      </c>
      <c r="B97" t="s">
        <v>459</v>
      </c>
      <c r="C97" t="s">
        <v>463</v>
      </c>
      <c r="D97">
        <v>0.05</v>
      </c>
      <c r="E97">
        <v>0.05</v>
      </c>
      <c r="F97">
        <v>0.05</v>
      </c>
      <c r="G97">
        <v>0.05</v>
      </c>
      <c r="H97">
        <v>0.05</v>
      </c>
      <c r="I97">
        <v>0.05</v>
      </c>
      <c r="J97">
        <v>0.05</v>
      </c>
      <c r="K97">
        <v>0.05</v>
      </c>
      <c r="L97">
        <v>0.05</v>
      </c>
      <c r="M97">
        <v>0.05</v>
      </c>
      <c r="N97">
        <v>0.05</v>
      </c>
      <c r="O97">
        <v>0.05</v>
      </c>
      <c r="P97">
        <v>0.05</v>
      </c>
      <c r="Q97">
        <v>0.05</v>
      </c>
      <c r="R97">
        <v>0.05</v>
      </c>
      <c r="S97">
        <v>0.05</v>
      </c>
      <c r="T97">
        <v>0.05</v>
      </c>
      <c r="U97">
        <v>0.05</v>
      </c>
      <c r="V97">
        <v>0.05</v>
      </c>
      <c r="W97">
        <v>0.05</v>
      </c>
      <c r="X97">
        <v>0.05</v>
      </c>
      <c r="Y97">
        <v>0.05</v>
      </c>
      <c r="Z97">
        <v>0.05</v>
      </c>
      <c r="AA97">
        <v>0.05</v>
      </c>
    </row>
    <row r="98" spans="1:27" x14ac:dyDescent="0.25">
      <c r="A98" t="s">
        <v>394</v>
      </c>
      <c r="B98" t="s">
        <v>459</v>
      </c>
      <c r="C98" t="s">
        <v>464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394</v>
      </c>
      <c r="B99" t="s">
        <v>459</v>
      </c>
      <c r="C99" t="s">
        <v>465</v>
      </c>
      <c r="D99">
        <v>0.05</v>
      </c>
      <c r="E99">
        <v>0.05</v>
      </c>
      <c r="F99">
        <v>0.05</v>
      </c>
      <c r="G99">
        <v>0.05</v>
      </c>
      <c r="H99">
        <v>0.05</v>
      </c>
      <c r="I99">
        <v>0.05</v>
      </c>
      <c r="J99">
        <v>0.05</v>
      </c>
      <c r="K99">
        <v>0.05</v>
      </c>
      <c r="L99">
        <v>0.05</v>
      </c>
      <c r="M99">
        <v>0.05</v>
      </c>
      <c r="N99">
        <v>0.05</v>
      </c>
      <c r="O99">
        <v>0.05</v>
      </c>
      <c r="P99">
        <v>0.05</v>
      </c>
      <c r="Q99">
        <v>0.05</v>
      </c>
      <c r="R99">
        <v>0.05</v>
      </c>
      <c r="S99">
        <v>0.05</v>
      </c>
      <c r="T99">
        <v>0.05</v>
      </c>
      <c r="U99">
        <v>0.05</v>
      </c>
      <c r="V99">
        <v>0.05</v>
      </c>
      <c r="W99">
        <v>0.05</v>
      </c>
      <c r="X99">
        <v>0.05</v>
      </c>
      <c r="Y99">
        <v>0.05</v>
      </c>
      <c r="Z99">
        <v>0.05</v>
      </c>
      <c r="AA99">
        <v>0.05</v>
      </c>
    </row>
    <row r="100" spans="1:27" x14ac:dyDescent="0.25">
      <c r="A100" t="s">
        <v>394</v>
      </c>
      <c r="B100" t="s">
        <v>459</v>
      </c>
      <c r="C100" t="s">
        <v>466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394</v>
      </c>
      <c r="B101" t="s">
        <v>459</v>
      </c>
      <c r="C101" t="s">
        <v>467</v>
      </c>
      <c r="D101">
        <v>0.05</v>
      </c>
      <c r="E101">
        <v>0.05</v>
      </c>
      <c r="F101">
        <v>0.05</v>
      </c>
      <c r="G101">
        <v>0.05</v>
      </c>
      <c r="H101">
        <v>0.05</v>
      </c>
      <c r="I101">
        <v>0.05</v>
      </c>
      <c r="J101">
        <v>0.05</v>
      </c>
      <c r="K101">
        <v>0.05</v>
      </c>
      <c r="L101">
        <v>0.05</v>
      </c>
      <c r="M101">
        <v>0.05</v>
      </c>
      <c r="N101">
        <v>0.05</v>
      </c>
      <c r="O101">
        <v>0.05</v>
      </c>
      <c r="P101">
        <v>0.05</v>
      </c>
      <c r="Q101">
        <v>0.05</v>
      </c>
      <c r="R101">
        <v>0.05</v>
      </c>
      <c r="S101">
        <v>0.05</v>
      </c>
      <c r="T101">
        <v>0.05</v>
      </c>
      <c r="U101">
        <v>0.05</v>
      </c>
      <c r="V101">
        <v>0.05</v>
      </c>
      <c r="W101">
        <v>0.05</v>
      </c>
      <c r="X101">
        <v>0.05</v>
      </c>
      <c r="Y101">
        <v>0.05</v>
      </c>
      <c r="Z101">
        <v>0.05</v>
      </c>
      <c r="AA101">
        <v>0.05</v>
      </c>
    </row>
    <row r="102" spans="1:27" x14ac:dyDescent="0.25">
      <c r="A102" t="s">
        <v>394</v>
      </c>
      <c r="B102" t="s">
        <v>459</v>
      </c>
      <c r="C102" t="s">
        <v>468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394</v>
      </c>
      <c r="B103" t="s">
        <v>459</v>
      </c>
      <c r="C103" t="s">
        <v>469</v>
      </c>
      <c r="D103">
        <v>0.05</v>
      </c>
      <c r="E103">
        <v>0.05</v>
      </c>
      <c r="F103">
        <v>0.05</v>
      </c>
      <c r="G103">
        <v>0.05</v>
      </c>
      <c r="H103">
        <v>0.05</v>
      </c>
      <c r="I103">
        <v>0.05</v>
      </c>
      <c r="J103">
        <v>0.05</v>
      </c>
      <c r="K103">
        <v>0.05</v>
      </c>
      <c r="L103">
        <v>0.05</v>
      </c>
      <c r="M103">
        <v>0.05</v>
      </c>
      <c r="N103">
        <v>0.05</v>
      </c>
      <c r="O103">
        <v>0.05</v>
      </c>
      <c r="P103">
        <v>0.05</v>
      </c>
      <c r="Q103">
        <v>0.05</v>
      </c>
      <c r="R103">
        <v>0.05</v>
      </c>
      <c r="S103">
        <v>0.05</v>
      </c>
      <c r="T103">
        <v>0.05</v>
      </c>
      <c r="U103">
        <v>0.05</v>
      </c>
      <c r="V103">
        <v>0.05</v>
      </c>
      <c r="W103">
        <v>0.05</v>
      </c>
      <c r="X103">
        <v>0.05</v>
      </c>
      <c r="Y103">
        <v>0.05</v>
      </c>
      <c r="Z103">
        <v>0.05</v>
      </c>
      <c r="AA103">
        <v>0.05</v>
      </c>
    </row>
    <row r="104" spans="1:27" x14ac:dyDescent="0.25">
      <c r="A104" t="s">
        <v>394</v>
      </c>
      <c r="B104" t="s">
        <v>459</v>
      </c>
      <c r="C104" t="s">
        <v>470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394</v>
      </c>
      <c r="B105" t="s">
        <v>459</v>
      </c>
      <c r="C105" t="s">
        <v>471</v>
      </c>
      <c r="D105">
        <v>0.05</v>
      </c>
      <c r="E105">
        <v>0.05</v>
      </c>
      <c r="F105">
        <v>0.05</v>
      </c>
      <c r="G105">
        <v>0.05</v>
      </c>
      <c r="H105">
        <v>0.05</v>
      </c>
      <c r="I105">
        <v>0.05</v>
      </c>
      <c r="J105">
        <v>0.05</v>
      </c>
      <c r="K105">
        <v>0.05</v>
      </c>
      <c r="L105">
        <v>0.15</v>
      </c>
      <c r="M105">
        <v>0.15</v>
      </c>
      <c r="N105">
        <v>0.15</v>
      </c>
      <c r="O105">
        <v>0.15</v>
      </c>
      <c r="P105">
        <v>0.15</v>
      </c>
      <c r="Q105">
        <v>0.05</v>
      </c>
      <c r="R105">
        <v>0.05</v>
      </c>
      <c r="S105">
        <v>0.05</v>
      </c>
      <c r="T105">
        <v>0.05</v>
      </c>
      <c r="U105">
        <v>0.05</v>
      </c>
      <c r="V105">
        <v>0.05</v>
      </c>
      <c r="W105">
        <v>0.05</v>
      </c>
      <c r="X105">
        <v>0.05</v>
      </c>
      <c r="Y105">
        <v>0.05</v>
      </c>
      <c r="Z105">
        <v>0.05</v>
      </c>
      <c r="AA105">
        <v>0.05</v>
      </c>
    </row>
    <row r="106" spans="1:27" x14ac:dyDescent="0.25">
      <c r="A106" t="s">
        <v>394</v>
      </c>
      <c r="B106" t="s">
        <v>459</v>
      </c>
      <c r="C106" t="s">
        <v>472</v>
      </c>
      <c r="D106">
        <v>0.05</v>
      </c>
      <c r="E106">
        <v>0.05</v>
      </c>
      <c r="F106">
        <v>0.05</v>
      </c>
      <c r="G106">
        <v>0.05</v>
      </c>
      <c r="H106">
        <v>0.05</v>
      </c>
      <c r="I106">
        <v>0.05</v>
      </c>
      <c r="J106">
        <v>0.05</v>
      </c>
      <c r="K106">
        <v>0.05</v>
      </c>
      <c r="L106">
        <v>0.15</v>
      </c>
      <c r="M106">
        <v>0.15</v>
      </c>
      <c r="N106">
        <v>0.15</v>
      </c>
      <c r="O106">
        <v>0.15</v>
      </c>
      <c r="P106">
        <v>0.15</v>
      </c>
      <c r="Q106">
        <v>0.05</v>
      </c>
      <c r="R106">
        <v>0.05</v>
      </c>
      <c r="S106">
        <v>0.05</v>
      </c>
      <c r="T106">
        <v>0.05</v>
      </c>
      <c r="U106">
        <v>0.05</v>
      </c>
      <c r="V106">
        <v>0.05</v>
      </c>
      <c r="W106">
        <v>0.05</v>
      </c>
      <c r="X106">
        <v>0.05</v>
      </c>
      <c r="Y106">
        <v>0.05</v>
      </c>
      <c r="Z106">
        <v>0.05</v>
      </c>
      <c r="AA106">
        <v>0.05</v>
      </c>
    </row>
    <row r="107" spans="1:27" x14ac:dyDescent="0.25">
      <c r="A107" t="s">
        <v>394</v>
      </c>
      <c r="B107" t="s">
        <v>459</v>
      </c>
      <c r="C107" t="s">
        <v>473</v>
      </c>
      <c r="D107">
        <v>0.05</v>
      </c>
      <c r="E107">
        <v>0.05</v>
      </c>
      <c r="F107">
        <v>0.05</v>
      </c>
      <c r="G107">
        <v>0.05</v>
      </c>
      <c r="H107">
        <v>0.05</v>
      </c>
      <c r="I107">
        <v>0.05</v>
      </c>
      <c r="J107">
        <v>0.05</v>
      </c>
      <c r="K107">
        <v>0.05</v>
      </c>
      <c r="L107">
        <v>0.15</v>
      </c>
      <c r="M107">
        <v>0.15</v>
      </c>
      <c r="N107">
        <v>0.15</v>
      </c>
      <c r="O107">
        <v>0.15</v>
      </c>
      <c r="P107">
        <v>0.15</v>
      </c>
      <c r="Q107">
        <v>0.05</v>
      </c>
      <c r="R107">
        <v>0.05</v>
      </c>
      <c r="S107">
        <v>0.05</v>
      </c>
      <c r="T107">
        <v>0.05</v>
      </c>
      <c r="U107">
        <v>0.05</v>
      </c>
      <c r="V107">
        <v>0.05</v>
      </c>
      <c r="W107">
        <v>0.05</v>
      </c>
      <c r="X107">
        <v>0.05</v>
      </c>
      <c r="Y107">
        <v>0.05</v>
      </c>
      <c r="Z107">
        <v>0.05</v>
      </c>
      <c r="AA107">
        <v>0.05</v>
      </c>
    </row>
    <row r="108" spans="1:27" x14ac:dyDescent="0.25">
      <c r="A108" t="s">
        <v>394</v>
      </c>
      <c r="B108" t="s">
        <v>459</v>
      </c>
      <c r="C108" t="s">
        <v>474</v>
      </c>
      <c r="D108">
        <v>0.05</v>
      </c>
      <c r="E108">
        <v>0.05</v>
      </c>
      <c r="F108">
        <v>0.05</v>
      </c>
      <c r="G108">
        <v>0.05</v>
      </c>
      <c r="H108">
        <v>0.05</v>
      </c>
      <c r="I108">
        <v>0.05</v>
      </c>
      <c r="J108">
        <v>0.05</v>
      </c>
      <c r="K108">
        <v>0.05</v>
      </c>
      <c r="L108">
        <v>0.15</v>
      </c>
      <c r="M108">
        <v>0.15</v>
      </c>
      <c r="N108">
        <v>0.15</v>
      </c>
      <c r="O108">
        <v>0.15</v>
      </c>
      <c r="P108">
        <v>0.15</v>
      </c>
      <c r="Q108">
        <v>0.05</v>
      </c>
      <c r="R108">
        <v>0.05</v>
      </c>
      <c r="S108">
        <v>0.05</v>
      </c>
      <c r="T108">
        <v>0.05</v>
      </c>
      <c r="U108">
        <v>0.05</v>
      </c>
      <c r="V108">
        <v>0.05</v>
      </c>
      <c r="W108">
        <v>0.05</v>
      </c>
      <c r="X108">
        <v>0.05</v>
      </c>
      <c r="Y108">
        <v>0.05</v>
      </c>
      <c r="Z108">
        <v>0.05</v>
      </c>
      <c r="AA108">
        <v>0.05</v>
      </c>
    </row>
    <row r="109" spans="1:27" x14ac:dyDescent="0.25">
      <c r="A109" t="s">
        <v>394</v>
      </c>
      <c r="B109" t="s">
        <v>459</v>
      </c>
      <c r="C109" t="s">
        <v>475</v>
      </c>
      <c r="D109">
        <v>0.05</v>
      </c>
      <c r="E109">
        <v>0.05</v>
      </c>
      <c r="F109">
        <v>0.05</v>
      </c>
      <c r="G109">
        <v>0.05</v>
      </c>
      <c r="H109">
        <v>0.05</v>
      </c>
      <c r="I109">
        <v>0.05</v>
      </c>
      <c r="J109">
        <v>0.05</v>
      </c>
      <c r="K109">
        <v>0.3</v>
      </c>
      <c r="L109">
        <v>0.6</v>
      </c>
      <c r="M109">
        <v>0.65</v>
      </c>
      <c r="N109">
        <v>0.65</v>
      </c>
      <c r="O109">
        <v>0.65</v>
      </c>
      <c r="P109">
        <v>0.55000000000000004</v>
      </c>
      <c r="Q109">
        <v>0.55000000000000004</v>
      </c>
      <c r="R109">
        <v>0.55000000000000004</v>
      </c>
      <c r="S109">
        <v>0.5</v>
      </c>
      <c r="T109">
        <v>0.35</v>
      </c>
      <c r="U109">
        <v>0.35</v>
      </c>
      <c r="V109">
        <v>0.35</v>
      </c>
      <c r="W109">
        <v>0.35</v>
      </c>
      <c r="X109">
        <v>0.35</v>
      </c>
      <c r="Y109">
        <v>0.3</v>
      </c>
      <c r="Z109">
        <v>0.05</v>
      </c>
      <c r="AA109">
        <v>0.05</v>
      </c>
    </row>
    <row r="110" spans="1:27" x14ac:dyDescent="0.25">
      <c r="A110" t="s">
        <v>394</v>
      </c>
      <c r="B110" t="s">
        <v>459</v>
      </c>
      <c r="C110" t="s">
        <v>476</v>
      </c>
      <c r="D110">
        <v>0.05</v>
      </c>
      <c r="E110">
        <v>0.05</v>
      </c>
      <c r="F110">
        <v>0.05</v>
      </c>
      <c r="G110">
        <v>0.05</v>
      </c>
      <c r="H110">
        <v>0.05</v>
      </c>
      <c r="I110">
        <v>0.05</v>
      </c>
      <c r="J110">
        <v>0.05</v>
      </c>
      <c r="K110">
        <v>0.3</v>
      </c>
      <c r="L110">
        <v>0.6</v>
      </c>
      <c r="M110">
        <v>0.65</v>
      </c>
      <c r="N110">
        <v>0.65</v>
      </c>
      <c r="O110">
        <v>0.65</v>
      </c>
      <c r="P110">
        <v>0.55000000000000004</v>
      </c>
      <c r="Q110">
        <v>0.55000000000000004</v>
      </c>
      <c r="R110">
        <v>0.55000000000000004</v>
      </c>
      <c r="S110">
        <v>0.5</v>
      </c>
      <c r="T110">
        <v>0.35</v>
      </c>
      <c r="U110">
        <v>0.35</v>
      </c>
      <c r="V110">
        <v>0.35</v>
      </c>
      <c r="W110">
        <v>0.35</v>
      </c>
      <c r="X110">
        <v>0.35</v>
      </c>
      <c r="Y110">
        <v>0.3</v>
      </c>
      <c r="Z110">
        <v>0.05</v>
      </c>
      <c r="AA110">
        <v>0.05</v>
      </c>
    </row>
    <row r="111" spans="1:27" x14ac:dyDescent="0.25">
      <c r="A111" t="s">
        <v>394</v>
      </c>
      <c r="B111" t="s">
        <v>459</v>
      </c>
      <c r="C111" t="s">
        <v>477</v>
      </c>
      <c r="D111">
        <v>0.05</v>
      </c>
      <c r="E111">
        <v>0.05</v>
      </c>
      <c r="F111">
        <v>0.05</v>
      </c>
      <c r="G111">
        <v>0.05</v>
      </c>
      <c r="H111">
        <v>0.05</v>
      </c>
      <c r="I111">
        <v>0.05</v>
      </c>
      <c r="J111">
        <v>0.05</v>
      </c>
      <c r="K111">
        <v>0.3</v>
      </c>
      <c r="L111">
        <v>0.6</v>
      </c>
      <c r="M111">
        <v>0.65</v>
      </c>
      <c r="N111">
        <v>0.65</v>
      </c>
      <c r="O111">
        <v>0.65</v>
      </c>
      <c r="P111">
        <v>0.55000000000000004</v>
      </c>
      <c r="Q111">
        <v>0.55000000000000004</v>
      </c>
      <c r="R111">
        <v>0.55000000000000004</v>
      </c>
      <c r="S111">
        <v>0.5</v>
      </c>
      <c r="T111">
        <v>0.35</v>
      </c>
      <c r="U111">
        <v>0.35</v>
      </c>
      <c r="V111">
        <v>0.35</v>
      </c>
      <c r="W111">
        <v>0.35</v>
      </c>
      <c r="X111">
        <v>0.35</v>
      </c>
      <c r="Y111">
        <v>0.3</v>
      </c>
      <c r="Z111">
        <v>0.05</v>
      </c>
      <c r="AA111">
        <v>0.05</v>
      </c>
    </row>
    <row r="112" spans="1:27" x14ac:dyDescent="0.25">
      <c r="A112" t="s">
        <v>394</v>
      </c>
      <c r="B112" t="s">
        <v>459</v>
      </c>
      <c r="C112" t="s">
        <v>478</v>
      </c>
      <c r="D112">
        <v>0.05</v>
      </c>
      <c r="E112">
        <v>0.05</v>
      </c>
      <c r="F112">
        <v>0.05</v>
      </c>
      <c r="G112">
        <v>0.05</v>
      </c>
      <c r="H112">
        <v>0.05</v>
      </c>
      <c r="I112">
        <v>0.05</v>
      </c>
      <c r="J112">
        <v>0.05</v>
      </c>
      <c r="K112">
        <v>0.3</v>
      </c>
      <c r="L112">
        <v>0.6</v>
      </c>
      <c r="M112">
        <v>0.65</v>
      </c>
      <c r="N112">
        <v>0.65</v>
      </c>
      <c r="O112">
        <v>0.65</v>
      </c>
      <c r="P112">
        <v>0.55000000000000004</v>
      </c>
      <c r="Q112">
        <v>0.55000000000000004</v>
      </c>
      <c r="R112">
        <v>0.55000000000000004</v>
      </c>
      <c r="S112">
        <v>0.5</v>
      </c>
      <c r="T112">
        <v>0.35</v>
      </c>
      <c r="U112">
        <v>0.35</v>
      </c>
      <c r="V112">
        <v>0.35</v>
      </c>
      <c r="W112">
        <v>0.35</v>
      </c>
      <c r="X112">
        <v>0.35</v>
      </c>
      <c r="Y112">
        <v>0.3</v>
      </c>
      <c r="Z112">
        <v>0.05</v>
      </c>
      <c r="AA112">
        <v>0.05</v>
      </c>
    </row>
    <row r="113" spans="1:27" x14ac:dyDescent="0.25">
      <c r="A113" t="s">
        <v>394</v>
      </c>
      <c r="B113" t="s">
        <v>460</v>
      </c>
      <c r="C113" t="s">
        <v>462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394</v>
      </c>
      <c r="B114" t="s">
        <v>460</v>
      </c>
      <c r="C114" t="s">
        <v>463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394</v>
      </c>
      <c r="B115" t="s">
        <v>460</v>
      </c>
      <c r="C115" t="s">
        <v>464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394</v>
      </c>
      <c r="B116" t="s">
        <v>460</v>
      </c>
      <c r="C116" t="s">
        <v>465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394</v>
      </c>
      <c r="B117" t="s">
        <v>460</v>
      </c>
      <c r="C117" t="s">
        <v>466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394</v>
      </c>
      <c r="B118" t="s">
        <v>460</v>
      </c>
      <c r="C118" t="s">
        <v>467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394</v>
      </c>
      <c r="B119" t="s">
        <v>460</v>
      </c>
      <c r="C119" t="s">
        <v>468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394</v>
      </c>
      <c r="B120" t="s">
        <v>460</v>
      </c>
      <c r="C120" t="s">
        <v>469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394</v>
      </c>
      <c r="B121" t="s">
        <v>460</v>
      </c>
      <c r="C121" t="s">
        <v>470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394</v>
      </c>
      <c r="B122" t="s">
        <v>460</v>
      </c>
      <c r="C122" t="s">
        <v>471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394</v>
      </c>
      <c r="B123" t="s">
        <v>460</v>
      </c>
      <c r="C123" t="s">
        <v>472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394</v>
      </c>
      <c r="B124" t="s">
        <v>460</v>
      </c>
      <c r="C124" t="s">
        <v>473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394</v>
      </c>
      <c r="B125" t="s">
        <v>460</v>
      </c>
      <c r="C125" t="s">
        <v>474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394</v>
      </c>
      <c r="B126" t="s">
        <v>460</v>
      </c>
      <c r="C126" t="s">
        <v>475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</row>
    <row r="127" spans="1:27" x14ac:dyDescent="0.25">
      <c r="A127" t="s">
        <v>394</v>
      </c>
      <c r="B127" t="s">
        <v>460</v>
      </c>
      <c r="C127" t="s">
        <v>476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0</v>
      </c>
    </row>
    <row r="128" spans="1:27" x14ac:dyDescent="0.25">
      <c r="A128" t="s">
        <v>394</v>
      </c>
      <c r="B128" t="s">
        <v>460</v>
      </c>
      <c r="C128" t="s">
        <v>477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</row>
    <row r="129" spans="1:27" x14ac:dyDescent="0.25">
      <c r="A129" t="s">
        <v>394</v>
      </c>
      <c r="B129" t="s">
        <v>460</v>
      </c>
      <c r="C129" t="s">
        <v>478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</row>
    <row r="130" spans="1:27" x14ac:dyDescent="0.25">
      <c r="A130" t="s">
        <v>394</v>
      </c>
      <c r="B130" t="s">
        <v>461</v>
      </c>
      <c r="C130" t="s">
        <v>462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394</v>
      </c>
      <c r="B131" t="s">
        <v>461</v>
      </c>
      <c r="C131" t="s">
        <v>463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394</v>
      </c>
      <c r="B132" t="s">
        <v>461</v>
      </c>
      <c r="C132" t="s">
        <v>464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394</v>
      </c>
      <c r="B133" t="s">
        <v>461</v>
      </c>
      <c r="C133" t="s">
        <v>465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394</v>
      </c>
      <c r="B134" t="s">
        <v>461</v>
      </c>
      <c r="C134" t="s">
        <v>466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394</v>
      </c>
      <c r="B135" t="s">
        <v>461</v>
      </c>
      <c r="C135" t="s">
        <v>467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t="s">
        <v>394</v>
      </c>
      <c r="B136" t="s">
        <v>461</v>
      </c>
      <c r="C136" t="s">
        <v>468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">
        <v>394</v>
      </c>
      <c r="B137" t="s">
        <v>461</v>
      </c>
      <c r="C137" t="s">
        <v>469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394</v>
      </c>
      <c r="B138" t="s">
        <v>461</v>
      </c>
      <c r="C138" t="s">
        <v>470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394</v>
      </c>
      <c r="B139" t="s">
        <v>461</v>
      </c>
      <c r="C139" t="s">
        <v>471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0.1</v>
      </c>
      <c r="M139">
        <v>0.1</v>
      </c>
      <c r="N139">
        <v>0.1</v>
      </c>
      <c r="O139">
        <v>0.1</v>
      </c>
      <c r="P139">
        <v>0.1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394</v>
      </c>
      <c r="B140" t="s">
        <v>461</v>
      </c>
      <c r="C140" t="s">
        <v>472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</v>
      </c>
      <c r="M140">
        <v>0.1</v>
      </c>
      <c r="N140">
        <v>0.1</v>
      </c>
      <c r="O140">
        <v>0.1</v>
      </c>
      <c r="P140">
        <v>0.1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394</v>
      </c>
      <c r="B141" t="s">
        <v>461</v>
      </c>
      <c r="C141" t="s">
        <v>473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0.1</v>
      </c>
      <c r="M141">
        <v>0.1</v>
      </c>
      <c r="N141">
        <v>0.1</v>
      </c>
      <c r="O141">
        <v>0.1</v>
      </c>
      <c r="P141">
        <v>0.1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394</v>
      </c>
      <c r="B142" t="s">
        <v>461</v>
      </c>
      <c r="C142" t="s">
        <v>474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394</v>
      </c>
      <c r="B143" t="s">
        <v>461</v>
      </c>
      <c r="C143" t="s">
        <v>475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0.05</v>
      </c>
      <c r="L143">
        <v>0.75</v>
      </c>
      <c r="M143">
        <v>0.9</v>
      </c>
      <c r="N143">
        <v>0.9</v>
      </c>
      <c r="O143">
        <v>0.8</v>
      </c>
      <c r="P143">
        <v>0.8</v>
      </c>
      <c r="Q143">
        <v>0.8</v>
      </c>
      <c r="R143">
        <v>0.8</v>
      </c>
      <c r="S143">
        <v>0.45</v>
      </c>
      <c r="T143">
        <v>0.15</v>
      </c>
      <c r="U143">
        <v>0.05</v>
      </c>
      <c r="V143">
        <v>0.15</v>
      </c>
      <c r="W143">
        <v>0.2</v>
      </c>
      <c r="X143">
        <v>0.2</v>
      </c>
      <c r="Y143">
        <v>0.1</v>
      </c>
      <c r="Z143">
        <v>0</v>
      </c>
      <c r="AA143">
        <v>0</v>
      </c>
    </row>
    <row r="144" spans="1:27" x14ac:dyDescent="0.25">
      <c r="A144" t="s">
        <v>394</v>
      </c>
      <c r="B144" t="s">
        <v>461</v>
      </c>
      <c r="C144" t="s">
        <v>476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0.05</v>
      </c>
      <c r="L144">
        <v>0.75</v>
      </c>
      <c r="M144">
        <v>0.9</v>
      </c>
      <c r="N144">
        <v>0.9</v>
      </c>
      <c r="O144">
        <v>0.8</v>
      </c>
      <c r="P144">
        <v>0.8</v>
      </c>
      <c r="Q144">
        <v>0.8</v>
      </c>
      <c r="R144">
        <v>0.8</v>
      </c>
      <c r="S144">
        <v>0.45</v>
      </c>
      <c r="T144">
        <v>0.15</v>
      </c>
      <c r="U144">
        <v>0.05</v>
      </c>
      <c r="V144">
        <v>0.15</v>
      </c>
      <c r="W144">
        <v>0.2</v>
      </c>
      <c r="X144">
        <v>0.2</v>
      </c>
      <c r="Y144">
        <v>0.1</v>
      </c>
      <c r="Z144">
        <v>0</v>
      </c>
      <c r="AA144">
        <v>0</v>
      </c>
    </row>
    <row r="145" spans="1:27" x14ac:dyDescent="0.25">
      <c r="A145" t="s">
        <v>394</v>
      </c>
      <c r="B145" t="s">
        <v>461</v>
      </c>
      <c r="C145" t="s">
        <v>477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0.05</v>
      </c>
      <c r="L145">
        <v>0.75</v>
      </c>
      <c r="M145">
        <v>0.9</v>
      </c>
      <c r="N145">
        <v>0.9</v>
      </c>
      <c r="O145">
        <v>0.8</v>
      </c>
      <c r="P145">
        <v>0.8</v>
      </c>
      <c r="Q145">
        <v>0.8</v>
      </c>
      <c r="R145">
        <v>0.8</v>
      </c>
      <c r="S145">
        <v>0.45</v>
      </c>
      <c r="T145">
        <v>0.15</v>
      </c>
      <c r="U145">
        <v>0.05</v>
      </c>
      <c r="V145">
        <v>0.15</v>
      </c>
      <c r="W145">
        <v>0.2</v>
      </c>
      <c r="X145">
        <v>0.2</v>
      </c>
      <c r="Y145">
        <v>0.1</v>
      </c>
      <c r="Z145">
        <v>0</v>
      </c>
      <c r="AA145">
        <v>0</v>
      </c>
    </row>
    <row r="146" spans="1:27" x14ac:dyDescent="0.25">
      <c r="A146" t="s">
        <v>394</v>
      </c>
      <c r="B146" t="s">
        <v>461</v>
      </c>
      <c r="C146" t="s">
        <v>478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0.05</v>
      </c>
      <c r="L146">
        <v>0.75</v>
      </c>
      <c r="M146">
        <v>0.9</v>
      </c>
      <c r="N146">
        <v>0.9</v>
      </c>
      <c r="O146">
        <v>0.8</v>
      </c>
      <c r="P146">
        <v>0.8</v>
      </c>
      <c r="Q146">
        <v>0.8</v>
      </c>
      <c r="R146">
        <v>0.8</v>
      </c>
      <c r="S146">
        <v>0.45</v>
      </c>
      <c r="T146">
        <v>0.15</v>
      </c>
      <c r="U146">
        <v>0.05</v>
      </c>
      <c r="V146">
        <v>0.15</v>
      </c>
      <c r="W146">
        <v>0.2</v>
      </c>
      <c r="X146">
        <v>0.2</v>
      </c>
      <c r="Y146">
        <v>0.1</v>
      </c>
      <c r="Z146">
        <v>0</v>
      </c>
      <c r="AA146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Education - Primary School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Zones!$H$14</f>
        <v>40749.5</v>
      </c>
      <c r="E3" s="38">
        <f>SUMIFS(Raw_totalendusesannual!$D:$D,
        Raw_totalendusesannual!$B:$B,$A3,
        Raw_totalendusesannual!$C:$C,$B3,
        Raw_totalendusesannual!$A:$A,$C3) / $D3</f>
        <v>16.219330543933054</v>
      </c>
      <c r="F3" s="38">
        <f>SUMIFS(Raw_totalendusesannual!$E:$E,
        Raw_totalendusesannual!$B:$B,$A3,
        Raw_totalendusesannual!$C:$C,$B3,
        Raw_totalendusesannual!$A:$A,$C3) / $D3</f>
        <v>18.324894293181512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Zones!$H$14</f>
        <v>40749.5</v>
      </c>
      <c r="E4" s="38">
        <f>SUMIFS(Raw_totalendusesannual!$D:$D,
        Raw_totalendusesannual!$B:$B,$A4,
        Raw_totalendusesannual!$C:$C,$B4,
        Raw_totalendusesannual!$A:$A,$C4) / $D4</f>
        <v>13.08778291758181</v>
      </c>
      <c r="F4" s="38">
        <f>SUMIFS(Raw_totalendusesannual!$E:$E,
        Raw_totalendusesannual!$B:$B,$A4,
        Raw_totalendusesannual!$C:$C,$B4,
        Raw_totalendusesannual!$A:$A,$C4) / $D4</f>
        <v>18.570881605909275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Zones!$H$14</f>
        <v>40749.5</v>
      </c>
      <c r="E5" s="38">
        <f>SUMIFS(Raw_totalendusesannual!$D:$D,
        Raw_totalendusesannual!$B:$B,$A5,
        Raw_totalendusesannual!$C:$C,$B5,
        Raw_totalendusesannual!$A:$A,$C5) / $D5</f>
        <v>18.898678020589212</v>
      </c>
      <c r="F5" s="38">
        <f>SUMIFS(Raw_totalendusesannual!$E:$E,
        Raw_totalendusesannual!$B:$B,$A5,
        Raw_totalendusesannual!$C:$C,$B5,
        Raw_totalendusesannual!$A:$A,$C5) / $D5</f>
        <v>15.375780316322899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Zones!$H$14</f>
        <v>40749.5</v>
      </c>
      <c r="E6" s="38">
        <f>SUMIFS(Raw_totalendusesannual!$D:$D,
        Raw_totalendusesannual!$B:$B,$A6,
        Raw_totalendusesannual!$C:$C,$B6,
        Raw_totalendusesannual!$A:$A,$C6) / $D6</f>
        <v>14.391539037288801</v>
      </c>
      <c r="F6" s="38">
        <f>SUMIFS(Raw_totalendusesannual!$E:$E,
        Raw_totalendusesannual!$B:$B,$A6,
        Raw_totalendusesannual!$C:$C,$B6,
        Raw_totalendusesannual!$A:$A,$C6) / $D6</f>
        <v>16.424242506043019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Zones!$H$14</f>
        <v>40749.5</v>
      </c>
      <c r="E7" s="38">
        <f>SUMIFS(Raw_totalendusesannual!$D:$D,
        Raw_totalendusesannual!$B:$B,$A7,
        Raw_totalendusesannual!$C:$C,$B7,
        Raw_totalendusesannual!$A:$A,$C7) / $D7</f>
        <v>19.985979705272459</v>
      </c>
      <c r="F7" s="38">
        <f>SUMIFS(Raw_totalendusesannual!$E:$E,
        Raw_totalendusesannual!$B:$B,$A7,
        Raw_totalendusesannual!$C:$C,$B7,
        Raw_totalendusesannual!$A:$A,$C7) / $D7</f>
        <v>10.87685272211929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Zones!$H$14</f>
        <v>40749.5</v>
      </c>
      <c r="E8" s="38">
        <f>SUMIFS(Raw_totalendusesannual!$D:$D,
        Raw_totalendusesannual!$B:$B,$A8,
        Raw_totalendusesannual!$C:$C,$B8,
        Raw_totalendusesannual!$A:$A,$C8) / $D8</f>
        <v>15.716400446631246</v>
      </c>
      <c r="F8" s="38">
        <f>SUMIFS(Raw_totalendusesannual!$E:$E,
        Raw_totalendusesannual!$B:$B,$A8,
        Raw_totalendusesannual!$C:$C,$B8,
        Raw_totalendusesannual!$A:$A,$C8) / $D8</f>
        <v>10.869208701947263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Zones!$H$14</f>
        <v>40749.5</v>
      </c>
      <c r="E9" s="38">
        <f>SUMIFS(Raw_totalendusesannual!$D:$D,
        Raw_totalendusesannual!$B:$B,$A9,
        Raw_totalendusesannual!$C:$C,$B9,
        Raw_totalendusesannual!$A:$A,$C9) / $D9</f>
        <v>18.920924919324165</v>
      </c>
      <c r="F9" s="38">
        <f>SUMIFS(Raw_totalendusesannual!$E:$E,
        Raw_totalendusesannual!$B:$B,$A9,
        Raw_totalendusesannual!$C:$C,$B9,
        Raw_totalendusesannual!$A:$A,$C9) / $D9</f>
        <v>10.877775187425613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Zones!$H$14</f>
        <v>40749.5</v>
      </c>
      <c r="E10" s="38">
        <f>SUMIFS(Raw_totalendusesannual!$D:$D,
        Raw_totalendusesannual!$B:$B,$A10,
        Raw_totalendusesannual!$C:$C,$B10,
        Raw_totalendusesannual!$A:$A,$C10) / $D10</f>
        <v>14.379859139375942</v>
      </c>
      <c r="F10" s="38">
        <f>SUMIFS(Raw_totalendusesannual!$E:$E,
        Raw_totalendusesannual!$B:$B,$A10,
        Raw_totalendusesannual!$C:$C,$B10,
        Raw_totalendusesannual!$A:$A,$C10) / $D10</f>
        <v>10.871340752647273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Zones!$H$14</f>
        <v>40749.5</v>
      </c>
      <c r="E11" s="38">
        <f>SUMIFS(Raw_totalendusesannual!$D:$D,
        Raw_totalendusesannual!$B:$B,$A11,
        Raw_totalendusesannual!$C:$C,$B11,
        Raw_totalendusesannual!$A:$A,$C11) / $D11</f>
        <v>15.579714106921559</v>
      </c>
      <c r="F11" s="38">
        <f>SUMIFS(Raw_totalendusesannual!$E:$E,
        Raw_totalendusesannual!$B:$B,$A11,
        Raw_totalendusesannual!$C:$C,$B11,
        Raw_totalendusesannual!$A:$A,$C11) / $D11</f>
        <v>17.466609897053953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Zones!$H$14</f>
        <v>40749.5</v>
      </c>
      <c r="E12" s="38">
        <f>SUMIFS(Raw_totalendusesannual!$D:$D,
        Raw_totalendusesannual!$B:$B,$A12,
        Raw_totalendusesannual!$C:$C,$B12,
        Raw_totalendusesannual!$A:$A,$C12) / $D12</f>
        <v>12.126428545135523</v>
      </c>
      <c r="F12" s="38">
        <f>SUMIFS(Raw_totalendusesannual!$E:$E,
        Raw_totalendusesannual!$B:$B,$A12,
        Raw_totalendusesannual!$C:$C,$B12,
        Raw_totalendusesannual!$A:$A,$C12) / $D12</f>
        <v>18.076692965557857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Zones!$H$14</f>
        <v>40749.5</v>
      </c>
      <c r="E13" s="38">
        <f>SUMIFS(Raw_totalendusesannual!$D:$D,
        Raw_totalendusesannual!$B:$B,$A13,
        Raw_totalendusesannual!$C:$C,$B13,
        Raw_totalendusesannual!$A:$A,$C13) / $D13</f>
        <v>20.122620154848526</v>
      </c>
      <c r="F13" s="38">
        <f>SUMIFS(Raw_totalendusesannual!$E:$E,
        Raw_totalendusesannual!$B:$B,$A13,
        Raw_totalendusesannual!$C:$C,$B13,
        Raw_totalendusesannual!$A:$A,$C13) / $D13</f>
        <v>14.711087988809679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Zones!$H$14</f>
        <v>40749.5</v>
      </c>
      <c r="E14" s="38">
        <f>SUMIFS(Raw_totalendusesannual!$D:$D,
        Raw_totalendusesannual!$B:$B,$A14,
        Raw_totalendusesannual!$C:$C,$B14,
        Raw_totalendusesannual!$A:$A,$C14) / $D14</f>
        <v>15.813657590890687</v>
      </c>
      <c r="F14" s="38">
        <f>SUMIFS(Raw_totalendusesannual!$E:$E,
        Raw_totalendusesannual!$B:$B,$A14,
        Raw_totalendusesannual!$C:$C,$B14,
        Raw_totalendusesannual!$A:$A,$C14) / $D14</f>
        <v>14.795665959091522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Zones!$H$14</f>
        <v>40749.5</v>
      </c>
      <c r="E15" s="38">
        <f>SUMIFS(Raw_totalendusesannual!$D:$D,
        Raw_totalendusesannual!$B:$B,$A15,
        Raw_totalendusesannual!$C:$C,$B15,
        Raw_totalendusesannual!$A:$A,$C15) / $D15</f>
        <v>21.830416814930242</v>
      </c>
      <c r="F15" s="38">
        <f>SUMIFS(Raw_totalendusesannual!$E:$E,
        Raw_totalendusesannual!$B:$B,$A15,
        Raw_totalendusesannual!$C:$C,$B15,
        Raw_totalendusesannual!$A:$A,$C15) / $D15</f>
        <v>12.753927778254948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Zones!$H$14</f>
        <v>40749.5</v>
      </c>
      <c r="E16" s="38">
        <f>SUMIFS(Raw_totalendusesannual!$D:$D,
        Raw_totalendusesannual!$B:$B,$A16,
        Raw_totalendusesannual!$C:$C,$B16,
        Raw_totalendusesannual!$A:$A,$C16) / $D16</f>
        <v>16.355518472619295</v>
      </c>
      <c r="F16" s="38">
        <f>SUMIFS(Raw_totalendusesannual!$E:$E,
        Raw_totalendusesannual!$B:$B,$A16,
        Raw_totalendusesannual!$C:$C,$B16,
        Raw_totalendusesannual!$A:$A,$C16) / $D16</f>
        <v>13.158689799874846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Zones!$H$14</f>
        <v>40749.5</v>
      </c>
      <c r="E17" s="38">
        <f>SUMIFS(Raw_totalendusesannual!$D:$D,
        Raw_totalendusesannual!$B:$B,$A17,
        Raw_totalendusesannual!$C:$C,$B17,
        Raw_totalendusesannual!$A:$A,$C17) / $D17</f>
        <v>22.468241818918024</v>
      </c>
      <c r="F17" s="38">
        <f>SUMIFS(Raw_totalendusesannual!$E:$E,
        Raw_totalendusesannual!$B:$B,$A17,
        Raw_totalendusesannual!$C:$C,$B17,
        Raw_totalendusesannual!$A:$A,$C17) / $D17</f>
        <v>10.275032822488619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Zones!$H$14</f>
        <v>40749.5</v>
      </c>
      <c r="E18" s="38">
        <f>SUMIFS(Raw_totalendusesannual!$D:$D,
        Raw_totalendusesannual!$B:$B,$A18,
        Raw_totalendusesannual!$C:$C,$B18,
        Raw_totalendusesannual!$A:$A,$C18) / $D18</f>
        <v>17.079470913753543</v>
      </c>
      <c r="F18" s="38">
        <f>SUMIFS(Raw_totalendusesannual!$E:$E,
        Raw_totalendusesannual!$B:$B,$A18,
        Raw_totalendusesannual!$C:$C,$B18,
        Raw_totalendusesannual!$A:$A,$C18) / $D18</f>
        <v>10.266942416471368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Zones!$H$14</f>
        <v>40749.5</v>
      </c>
      <c r="E19" s="38">
        <f>SUMIFS(Raw_totalendusesannual!$D:$D,
        Raw_totalendusesannual!$B:$B,$A19,
        Raw_totalendusesannual!$C:$C,$B19,
        Raw_totalendusesannual!$A:$A,$C19) / $D19</f>
        <v>21.824297476042648</v>
      </c>
      <c r="F19" s="38">
        <f>SUMIFS(Raw_totalendusesannual!$E:$E,
        Raw_totalendusesannual!$B:$B,$A19,
        Raw_totalendusesannual!$C:$C,$B19,
        Raw_totalendusesannual!$A:$A,$C19) / $D19</f>
        <v>10.275430864182383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Zones!$H$14</f>
        <v>40749.5</v>
      </c>
      <c r="E20" s="38">
        <f>SUMIFS(Raw_totalendusesannual!$D:$D,
        Raw_totalendusesannual!$B:$B,$A20,
        Raw_totalendusesannual!$C:$C,$B20,
        Raw_totalendusesannual!$A:$A,$C20) / $D20</f>
        <v>16.302374262260887</v>
      </c>
      <c r="F20" s="38">
        <f>SUMIFS(Raw_totalendusesannual!$E:$E,
        Raw_totalendusesannual!$B:$B,$A20,
        Raw_totalendusesannual!$C:$C,$B20,
        Raw_totalendusesannual!$A:$A,$C20) / $D20</f>
        <v>10.268288199855213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Zones!$H$14</f>
        <v>40749.5</v>
      </c>
      <c r="E21" s="38">
        <f>SUMIFS(Raw_totalendusesannual!$D:$D,
        Raw_totalendusesannual!$B:$B,$A21,
        Raw_totalendusesannual!$C:$C,$B21,
        Raw_totalendusesannual!$A:$A,$C21) / $D21</f>
        <v>18.358310408716672</v>
      </c>
      <c r="F21" s="38">
        <f>SUMIFS(Raw_totalendusesannual!$E:$E,
        Raw_totalendusesannual!$B:$B,$A21,
        Raw_totalendusesannual!$C:$C,$B21,
        Raw_totalendusesannual!$A:$A,$C21) / $D21</f>
        <v>13.919226002773041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Zones!$H$14</f>
        <v>40749.5</v>
      </c>
      <c r="E22" s="38">
        <f>SUMIFS(Raw_totalendusesannual!$D:$D,
        Raw_totalendusesannual!$B:$B,$A22,
        Raw_totalendusesannual!$C:$C,$B22,
        Raw_totalendusesannual!$A:$A,$C22) / $D22</f>
        <v>14.021889593737347</v>
      </c>
      <c r="F22" s="38">
        <f>SUMIFS(Raw_totalendusesannual!$E:$E,
        Raw_totalendusesannual!$B:$B,$A22,
        Raw_totalendusesannual!$C:$C,$B22,
        Raw_totalendusesannual!$A:$A,$C22) / $D22</f>
        <v>14.098081448852133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Zones!$H$14</f>
        <v>40749.5</v>
      </c>
      <c r="E23" s="38">
        <f>SUMIFS(Raw_totalendusesannual!$D:$D,
        Raw_totalendusesannual!$B:$B,$A23,
        Raw_totalendusesannual!$C:$C,$B23,
        Raw_totalendusesannual!$A:$A,$C23) / $D23</f>
        <v>17.986309279868465</v>
      </c>
      <c r="F23" s="38">
        <f>SUMIFS(Raw_totalendusesannual!$E:$E,
        Raw_totalendusesannual!$B:$B,$A23,
        Raw_totalendusesannual!$C:$C,$B23,
        Raw_totalendusesannual!$A:$A,$C23) / $D23</f>
        <v>13.256890759395821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Zones!$H$14</f>
        <v>40749.5</v>
      </c>
      <c r="E24" s="38">
        <f>SUMIFS(Raw_totalendusesannual!$D:$D,
        Raw_totalendusesannual!$B:$B,$A24,
        Raw_totalendusesannual!$C:$C,$B24,
        Raw_totalendusesannual!$A:$A,$C24) / $D24</f>
        <v>14.242333034761161</v>
      </c>
      <c r="F24" s="38">
        <f>SUMIFS(Raw_totalendusesannual!$E:$E,
        Raw_totalendusesannual!$B:$B,$A24,
        Raw_totalendusesannual!$C:$C,$B24,
        Raw_totalendusesannual!$A:$A,$C24) / $D24</f>
        <v>13.433377096651494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Zones!$H$14</f>
        <v>40749.5</v>
      </c>
      <c r="E25" s="38">
        <f>SUMIFS(Raw_totalendusesannual!$D:$D,
        Raw_totalendusesannual!$B:$B,$A25,
        Raw_totalendusesannual!$C:$C,$B25,
        Raw_totalendusesannual!$A:$A,$C25) / $D25</f>
        <v>20.635722892305427</v>
      </c>
      <c r="F25" s="38">
        <f>SUMIFS(Raw_totalendusesannual!$E:$E,
        Raw_totalendusesannual!$B:$B,$A25,
        Raw_totalendusesannual!$C:$C,$B25,
        Raw_totalendusesannual!$A:$A,$C25) / $D25</f>
        <v>11.705505098222064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Zones!$H$14</f>
        <v>40749.5</v>
      </c>
      <c r="E26" s="38">
        <f>SUMIFS(Raw_totalendusesannual!$D:$D,
        Raw_totalendusesannual!$B:$B,$A26,
        Raw_totalendusesannual!$C:$C,$B26,
        Raw_totalendusesannual!$A:$A,$C26) / $D26</f>
        <v>15.606357378618142</v>
      </c>
      <c r="F26" s="38">
        <f>SUMIFS(Raw_totalendusesannual!$E:$E,
        Raw_totalendusesannual!$B:$B,$A26,
        Raw_totalendusesannual!$C:$C,$B26,
        Raw_totalendusesannual!$A:$A,$C26) / $D26</f>
        <v>12.241631921864071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Zones!$H$14</f>
        <v>40749.5</v>
      </c>
      <c r="E27" s="38">
        <f>SUMIFS(Raw_totalendusesannual!$D:$D,
        Raw_totalendusesannual!$B:$B,$A27,
        Raw_totalendusesannual!$C:$C,$B27,
        Raw_totalendusesannual!$A:$A,$C27) / $D27</f>
        <v>20.97183670965288</v>
      </c>
      <c r="F27" s="38">
        <f>SUMIFS(Raw_totalendusesannual!$E:$E,
        Raw_totalendusesannual!$B:$B,$A27,
        Raw_totalendusesannual!$C:$C,$B27,
        Raw_totalendusesannual!$A:$A,$C27) / $D27</f>
        <v>10.253889495576633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Zones!$H$14</f>
        <v>40749.5</v>
      </c>
      <c r="E28" s="38">
        <f>SUMIFS(Raw_totalendusesannual!$D:$D,
        Raw_totalendusesannual!$B:$B,$A28,
        Raw_totalendusesannual!$C:$C,$B28,
        Raw_totalendusesannual!$A:$A,$C28) / $D28</f>
        <v>16.072648498754585</v>
      </c>
      <c r="F28" s="38">
        <f>SUMIFS(Raw_totalendusesannual!$E:$E,
        Raw_totalendusesannual!$B:$B,$A28,
        Raw_totalendusesannual!$C:$C,$B28,
        Raw_totalendusesannual!$A:$A,$C28) / $D28</f>
        <v>10.245798844157596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Zones!$H$14</f>
        <v>40749.5</v>
      </c>
      <c r="E29" s="38">
        <f>SUMIFS(Raw_totalendusesannual!$D:$D,
        Raw_totalendusesannual!$B:$B,$A29,
        Raw_totalendusesannual!$C:$C,$B29,
        Raw_totalendusesannual!$A:$A,$C29) / $D29</f>
        <v>20.626721064062135</v>
      </c>
      <c r="F29" s="38">
        <f>SUMIFS(Raw_totalendusesannual!$E:$E,
        Raw_totalendusesannual!$B:$B,$A29,
        Raw_totalendusesannual!$C:$C,$B29,
        Raw_totalendusesannual!$A:$A,$C29) / $D29</f>
        <v>10.254847053338079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Zones!$H$14</f>
        <v>40749.5</v>
      </c>
      <c r="E30" s="38">
        <f>SUMIFS(Raw_totalendusesannual!$D:$D,
        Raw_totalendusesannual!$B:$B,$A30,
        Raw_totalendusesannual!$C:$C,$B30,
        Raw_totalendusesannual!$A:$A,$C30) / $D30</f>
        <v>15.574335636020074</v>
      </c>
      <c r="F30" s="38">
        <f>SUMIFS(Raw_totalendusesannual!$E:$E,
        Raw_totalendusesannual!$B:$B,$A30,
        Raw_totalendusesannual!$C:$C,$B30,
        Raw_totalendusesannual!$A:$A,$C30) / $D30</f>
        <v>10.247003766917386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Zones!$H$14</f>
        <v>40749.5</v>
      </c>
      <c r="E31" s="38">
        <f>SUMIFS(Raw_totalendusesannual!$D:$D,
        Raw_totalendusesannual!$B:$B,$A31,
        Raw_totalendusesannual!$C:$C,$B31,
        Raw_totalendusesannual!$A:$A,$C31) / $D31</f>
        <v>17.328358139363676</v>
      </c>
      <c r="F31" s="38">
        <f>SUMIFS(Raw_totalendusesannual!$E:$E,
        Raw_totalendusesannual!$B:$B,$A31,
        Raw_totalendusesannual!$C:$C,$B31,
        Raw_totalendusesannual!$A:$A,$C31) / $D31</f>
        <v>12.581747506104369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Zones!$H$14</f>
        <v>40749.5</v>
      </c>
      <c r="E32" s="38">
        <f>SUMIFS(Raw_totalendusesannual!$D:$D,
        Raw_totalendusesannual!$B:$B,$A32,
        Raw_totalendusesannual!$C:$C,$B32,
        Raw_totalendusesannual!$A:$A,$C32) / $D32</f>
        <v>13.271172161621616</v>
      </c>
      <c r="F32" s="38">
        <f>SUMIFS(Raw_totalendusesannual!$E:$E,
        Raw_totalendusesannual!$B:$B,$A32,
        Raw_totalendusesannual!$C:$C,$B32,
        Raw_totalendusesannual!$A:$A,$C32) / $D32</f>
        <v>13.072731444557602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Zones!$H$14</f>
        <v>40749.5</v>
      </c>
      <c r="E33" s="38">
        <f>SUMIFS(Raw_totalendusesannual!$D:$D,
        Raw_totalendusesannual!$B:$B,$A33,
        Raw_totalendusesannual!$C:$C,$B33,
        Raw_totalendusesannual!$A:$A,$C33) / $D33</f>
        <v>20.177042908501946</v>
      </c>
      <c r="F33" s="38">
        <f>SUMIFS(Raw_totalendusesannual!$E:$E,
        Raw_totalendusesannual!$B:$B,$A33,
        Raw_totalendusesannual!$C:$C,$B33,
        Raw_totalendusesannual!$A:$A,$C33) / $D33</f>
        <v>12.823648879127353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Zones!$H$14</f>
        <v>40749.5</v>
      </c>
      <c r="E34" s="38">
        <f>SUMIFS(Raw_totalendusesannual!$D:$D,
        Raw_totalendusesannual!$B:$B,$A34,
        Raw_totalendusesannual!$C:$C,$B34,
        Raw_totalendusesannual!$A:$A,$C34) / $D34</f>
        <v>15.73967312482362</v>
      </c>
      <c r="F34" s="38">
        <f>SUMIFS(Raw_totalendusesannual!$E:$E,
        Raw_totalendusesannual!$B:$B,$A34,
        Raw_totalendusesannual!$C:$C,$B34,
        Raw_totalendusesannual!$A:$A,$C34) / $D34</f>
        <v>12.851893397464998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Zones!$H$14</f>
        <v>40749.5</v>
      </c>
      <c r="E35" s="38">
        <f>SUMIFS(Raw_totalendusesannual!$D:$D,
        Raw_totalendusesannual!$B:$B,$A35,
        Raw_totalendusesannual!$C:$C,$B35,
        Raw_totalendusesannual!$A:$A,$C35) / $D35</f>
        <v>22.446788549552757</v>
      </c>
      <c r="F35" s="38">
        <f>SUMIFS(Raw_totalendusesannual!$E:$E,
        Raw_totalendusesannual!$B:$B,$A35,
        Raw_totalendusesannual!$C:$C,$B35,
        Raw_totalendusesannual!$A:$A,$C35) / $D35</f>
        <v>11.295311108111756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Zones!$H$14</f>
        <v>40749.5</v>
      </c>
      <c r="E36" s="38">
        <f>SUMIFS(Raw_totalendusesannual!$D:$D,
        Raw_totalendusesannual!$B:$B,$A36,
        Raw_totalendusesannual!$C:$C,$B36,
        Raw_totalendusesannual!$A:$A,$C36) / $D36</f>
        <v>16.750523073902745</v>
      </c>
      <c r="F36" s="38">
        <f>SUMIFS(Raw_totalendusesannual!$E:$E,
        Raw_totalendusesannual!$B:$B,$A36,
        Raw_totalendusesannual!$C:$C,$B36,
        Raw_totalendusesannual!$A:$A,$C36) / $D36</f>
        <v>11.686094798709187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Zones!$H$14</f>
        <v>40749.5</v>
      </c>
      <c r="E37" s="38">
        <f>SUMIFS(Raw_totalendusesannual!$D:$D,
        Raw_totalendusesannual!$B:$B,$A37,
        Raw_totalendusesannual!$C:$C,$B37,
        Raw_totalendusesannual!$A:$A,$C37) / $D37</f>
        <v>22.745755408041816</v>
      </c>
      <c r="F37" s="38">
        <f>SUMIFS(Raw_totalendusesannual!$E:$E,
        Raw_totalendusesannual!$B:$B,$A37,
        Raw_totalendusesannual!$C:$C,$B37,
        Raw_totalendusesannual!$A:$A,$C37) / $D37</f>
        <v>10.018032613897104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Zones!$H$14</f>
        <v>40749.5</v>
      </c>
      <c r="E38" s="38">
        <f>SUMIFS(Raw_totalendusesannual!$D:$D,
        Raw_totalendusesannual!$B:$B,$A38,
        Raw_totalendusesannual!$C:$C,$B38,
        Raw_totalendusesannual!$A:$A,$C38) / $D38</f>
        <v>17.148568203290836</v>
      </c>
      <c r="F38" s="38">
        <f>SUMIFS(Raw_totalendusesannual!$E:$E,
        Raw_totalendusesannual!$B:$B,$A38,
        Raw_totalendusesannual!$C:$C,$B38,
        Raw_totalendusesannual!$A:$A,$C38) / $D38</f>
        <v>10.008565503871212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Zones!$H$14</f>
        <v>40749.5</v>
      </c>
      <c r="E39" s="38">
        <f>SUMIFS(Raw_totalendusesannual!$D:$D,
        Raw_totalendusesannual!$B:$B,$A39,
        Raw_totalendusesannual!$C:$C,$B39,
        Raw_totalendusesannual!$A:$A,$C39) / $D39</f>
        <v>22.433503233168505</v>
      </c>
      <c r="F39" s="38">
        <f>SUMIFS(Raw_totalendusesannual!$E:$E,
        Raw_totalendusesannual!$B:$B,$A39,
        Raw_totalendusesannual!$C:$C,$B39,
        Raw_totalendusesannual!$A:$A,$C39) / $D39</f>
        <v>10.01872022969607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Zones!$H$14</f>
        <v>40749.5</v>
      </c>
      <c r="E40" s="38">
        <f>SUMIFS(Raw_totalendusesannual!$D:$D,
        Raw_totalendusesannual!$B:$B,$A40,
        Raw_totalendusesannual!$C:$C,$B40,
        Raw_totalendusesannual!$A:$A,$C40) / $D40</f>
        <v>16.710103927655553</v>
      </c>
      <c r="F40" s="38">
        <f>SUMIFS(Raw_totalendusesannual!$E:$E,
        Raw_totalendusesannual!$B:$B,$A40,
        Raw_totalendusesannual!$C:$C,$B40,
        Raw_totalendusesannual!$A:$A,$C40) / $D40</f>
        <v>10.009419256677996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Zones!$H$14</f>
        <v>40749.5</v>
      </c>
      <c r="E41" s="38">
        <f>SUMIFS(Raw_totalendusesannual!$D:$D,
        Raw_totalendusesannual!$B:$B,$A41,
        Raw_totalendusesannual!$C:$C,$B41,
        Raw_totalendusesannual!$A:$A,$C41) / $D41</f>
        <v>19.018633357464509</v>
      </c>
      <c r="F41" s="38">
        <f>SUMIFS(Raw_totalendusesannual!$E:$E,
        Raw_totalendusesannual!$B:$B,$A41,
        Raw_totalendusesannual!$C:$C,$B41,
        Raw_totalendusesannual!$A:$A,$C41) / $D41</f>
        <v>12.083743604216004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Zones!$H$14</f>
        <v>40749.5</v>
      </c>
      <c r="E42" s="38">
        <f>SUMIFS(Raw_totalendusesannual!$D:$D,
        Raw_totalendusesannual!$B:$B,$A42,
        Raw_totalendusesannual!$C:$C,$B42,
        Raw_totalendusesannual!$A:$A,$C42) / $D42</f>
        <v>14.441699407354692</v>
      </c>
      <c r="F42" s="38">
        <f>SUMIFS(Raw_totalendusesannual!$E:$E,
        Raw_totalendusesannual!$B:$B,$A42,
        Raw_totalendusesannual!$C:$C,$B42,
        Raw_totalendusesannual!$A:$A,$C42) / $D42</f>
        <v>12.390325280064786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Zones!$H$14</f>
        <v>40749.5</v>
      </c>
      <c r="E43" s="38">
        <f>SUMIFS(Raw_totalendusesannual!$D:$D,
        Raw_totalendusesannual!$B:$B,$A43,
        Raw_totalendusesannual!$C:$C,$B43,
        Raw_totalendusesannual!$A:$A,$C43) / $D43</f>
        <v>18.337650768721087</v>
      </c>
      <c r="F43" s="38">
        <f>SUMIFS(Raw_totalendusesannual!$E:$E,
        Raw_totalendusesannual!$B:$B,$A43,
        Raw_totalendusesannual!$C:$C,$B43,
        Raw_totalendusesannual!$A:$A,$C43) / $D43</f>
        <v>13.201773027889914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Zones!$H$14</f>
        <v>40749.5</v>
      </c>
      <c r="E44" s="38">
        <f>SUMIFS(Raw_totalendusesannual!$D:$D,
        Raw_totalendusesannual!$B:$B,$A44,
        Raw_totalendusesannual!$C:$C,$B44,
        Raw_totalendusesannual!$A:$A,$C44) / $D44</f>
        <v>14.465589516435786</v>
      </c>
      <c r="F44" s="38">
        <f>SUMIFS(Raw_totalendusesannual!$E:$E,
        Raw_totalendusesannual!$B:$B,$A44,
        Raw_totalendusesannual!$C:$C,$B44,
        Raw_totalendusesannual!$A:$A,$C44) / $D44</f>
        <v>13.422736475294176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Zones!$H$14</f>
        <v>40749.5</v>
      </c>
      <c r="E45" s="38">
        <f>SUMIFS(Raw_totalendusesannual!$D:$D,
        Raw_totalendusesannual!$B:$B,$A45,
        Raw_totalendusesannual!$C:$C,$B45,
        Raw_totalendusesannual!$A:$A,$C45) / $D45</f>
        <v>20.993316237009044</v>
      </c>
      <c r="F45" s="38">
        <f>SUMIFS(Raw_totalendusesannual!$E:$E,
        Raw_totalendusesannual!$B:$B,$A45,
        Raw_totalendusesannual!$C:$C,$B45,
        Raw_totalendusesannual!$A:$A,$C45) / $D45</f>
        <v>11.569295819580608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Zones!$H$14</f>
        <v>40749.5</v>
      </c>
      <c r="E46" s="38">
        <f>SUMIFS(Raw_totalendusesannual!$D:$D,
        Raw_totalendusesannual!$B:$B,$A46,
        Raw_totalendusesannual!$C:$C,$B46,
        Raw_totalendusesannual!$A:$A,$C46) / $D46</f>
        <v>15.879323181879531</v>
      </c>
      <c r="F46" s="38">
        <f>SUMIFS(Raw_totalendusesannual!$E:$E,
        Raw_totalendusesannual!$B:$B,$A46,
        Raw_totalendusesannual!$C:$C,$B46,
        Raw_totalendusesannual!$A:$A,$C46) / $D46</f>
        <v>12.139706254064468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Zones!$H$14</f>
        <v>40749.5</v>
      </c>
      <c r="E47" s="38">
        <f>SUMIFS(Raw_totalendusesannual!$D:$D,
        Raw_totalendusesannual!$B:$B,$A47,
        Raw_totalendusesannual!$C:$C,$B47,
        Raw_totalendusesannual!$A:$A,$C47) / $D47</f>
        <v>21.309173609492142</v>
      </c>
      <c r="F47" s="38">
        <f>SUMIFS(Raw_totalendusesannual!$E:$E,
        Raw_totalendusesannual!$B:$B,$A47,
        Raw_totalendusesannual!$C:$C,$B47,
        Raw_totalendusesannual!$A:$A,$C47) / $D47</f>
        <v>10.255507184137228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Zones!$H$14</f>
        <v>40749.5</v>
      </c>
      <c r="E48" s="38">
        <f>SUMIFS(Raw_totalendusesannual!$D:$D,
        Raw_totalendusesannual!$B:$B,$A48,
        Raw_totalendusesannual!$C:$C,$B48,
        Raw_totalendusesannual!$A:$A,$C48) / $D48</f>
        <v>16.333312310580499</v>
      </c>
      <c r="F48" s="38">
        <f>SUMIFS(Raw_totalendusesannual!$E:$E,
        Raw_totalendusesannual!$B:$B,$A48,
        Raw_totalendusesannual!$C:$C,$B48,
        Raw_totalendusesannual!$A:$A,$C48) / $D48</f>
        <v>10.243339427477638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Zones!$H$14</f>
        <v>40749.5</v>
      </c>
      <c r="E49" s="38">
        <f>SUMIFS(Raw_totalendusesannual!$D:$D,
        Raw_totalendusesannual!$B:$B,$A49,
        Raw_totalendusesannual!$C:$C,$B49,
        Raw_totalendusesannual!$A:$A,$C49) / $D49</f>
        <v>20.974298089547112</v>
      </c>
      <c r="F49" s="38">
        <f>SUMIFS(Raw_totalendusesannual!$E:$E,
        Raw_totalendusesannual!$B:$B,$A49,
        Raw_totalendusesannual!$C:$C,$B49,
        Raw_totalendusesannual!$A:$A,$C49) / $D49</f>
        <v>10.255175891728733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Zones!$H$14</f>
        <v>40749.5</v>
      </c>
      <c r="E50" s="38">
        <f>SUMIFS(Raw_totalendusesannual!$D:$D,
        Raw_totalendusesannual!$B:$B,$A50,
        Raw_totalendusesannual!$C:$C,$B50,
        Raw_totalendusesannual!$A:$A,$C50) / $D50</f>
        <v>15.822316347439845</v>
      </c>
      <c r="F50" s="38">
        <f>SUMIFS(Raw_totalendusesannual!$E:$E,
        Raw_totalendusesannual!$B:$B,$A50,
        Raw_totalendusesannual!$C:$C,$B50,
        Raw_totalendusesannual!$A:$A,$C50) / $D50</f>
        <v>10.244171339525638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Zones!$H$14</f>
        <v>40749.5</v>
      </c>
      <c r="E51" s="38">
        <f>SUMIFS(Raw_totalendusesannual!$D:$D,
        Raw_totalendusesannual!$B:$B,$A51,
        Raw_totalendusesannual!$C:$C,$B51,
        Raw_totalendusesannual!$A:$A,$C51) / $D51</f>
        <v>17.778956306212343</v>
      </c>
      <c r="F51" s="38">
        <f>SUMIFS(Raw_totalendusesannual!$E:$E,
        Raw_totalendusesannual!$B:$B,$A51,
        Raw_totalendusesannual!$C:$C,$B51,
        Raw_totalendusesannual!$A:$A,$C51) / $D51</f>
        <v>12.326164738217647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Zones!$H$14</f>
        <v>40749.5</v>
      </c>
      <c r="E52" s="38">
        <f>SUMIFS(Raw_totalendusesannual!$D:$D,
        Raw_totalendusesannual!$B:$B,$A52,
        Raw_totalendusesannual!$C:$C,$B52,
        Raw_totalendusesannual!$A:$A,$C52) / $D52</f>
        <v>13.586024613798941</v>
      </c>
      <c r="F52" s="38">
        <f>SUMIFS(Raw_totalendusesannual!$E:$E,
        Raw_totalendusesannual!$B:$B,$A52,
        Raw_totalendusesannual!$C:$C,$B52,
        Raw_totalendusesannual!$A:$A,$C52) / $D52</f>
        <v>12.902792181499159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Zones!$H$14</f>
        <v>40749.5</v>
      </c>
      <c r="E53" s="38">
        <f>SUMIFS(Raw_totalendusesannual!$D:$D,
        Raw_totalendusesannual!$B:$B,$A53,
        Raw_totalendusesannual!$C:$C,$B53,
        Raw_totalendusesannual!$A:$A,$C53) / $D53</f>
        <v>20.967841568608204</v>
      </c>
      <c r="F53" s="38">
        <f>SUMIFS(Raw_totalendusesannual!$E:$E,
        Raw_totalendusesannual!$B:$B,$A53,
        Raw_totalendusesannual!$C:$C,$B53,
        Raw_totalendusesannual!$A:$A,$C53) / $D53</f>
        <v>10.682458680474607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Zones!$H$14</f>
        <v>40749.5</v>
      </c>
      <c r="E54" s="38">
        <f>SUMIFS(Raw_totalendusesannual!$D:$D,
        Raw_totalendusesannual!$B:$B,$A54,
        Raw_totalendusesannual!$C:$C,$B54,
        Raw_totalendusesannual!$A:$A,$C54) / $D54</f>
        <v>16.451649222689849</v>
      </c>
      <c r="F54" s="38">
        <f>SUMIFS(Raw_totalendusesannual!$E:$E,
        Raw_totalendusesannual!$B:$B,$A54,
        Raw_totalendusesannual!$C:$C,$B54,
        Raw_totalendusesannual!$A:$A,$C54) / $D54</f>
        <v>10.979630915716756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Zones!$H$14</f>
        <v>40749.5</v>
      </c>
      <c r="E55" s="38">
        <f>SUMIFS(Raw_totalendusesannual!$D:$D,
        Raw_totalendusesannual!$B:$B,$A55,
        Raw_totalendusesannual!$C:$C,$B55,
        Raw_totalendusesannual!$A:$A,$C55) / $D55</f>
        <v>22.638968330899765</v>
      </c>
      <c r="F55" s="38">
        <f>SUMIFS(Raw_totalendusesannual!$E:$E,
        Raw_totalendusesannual!$B:$B,$A55,
        Raw_totalendusesannual!$C:$C,$B55,
        Raw_totalendusesannual!$A:$A,$C55) / $D55</f>
        <v>10.010717432115731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Zones!$H$14</f>
        <v>40749.5</v>
      </c>
      <c r="E56" s="38">
        <f>SUMIFS(Raw_totalendusesannual!$D:$D,
        Raw_totalendusesannual!$B:$B,$A56,
        Raw_totalendusesannual!$C:$C,$B56,
        Raw_totalendusesannual!$A:$A,$C56) / $D56</f>
        <v>17.175004846685233</v>
      </c>
      <c r="F56" s="38">
        <f>SUMIFS(Raw_totalendusesannual!$E:$E,
        Raw_totalendusesannual!$B:$B,$A56,
        Raw_totalendusesannual!$C:$C,$B56,
        Raw_totalendusesannual!$A:$A,$C56) / $D56</f>
        <v>10.202444447171132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Zones!$H$14</f>
        <v>40749.5</v>
      </c>
      <c r="E57" s="38">
        <f>SUMIFS(Raw_totalendusesannual!$D:$D,
        Raw_totalendusesannual!$B:$B,$A57,
        Raw_totalendusesannual!$C:$C,$B57,
        Raw_totalendusesannual!$A:$A,$C57) / $D57</f>
        <v>22.583473171449956</v>
      </c>
      <c r="F57" s="38">
        <f>SUMIFS(Raw_totalendusesannual!$E:$E,
        Raw_totalendusesannual!$B:$B,$A57,
        Raw_totalendusesannual!$C:$C,$B57,
        Raw_totalendusesannual!$A:$A,$C57) / $D57</f>
        <v>9.7288994956993324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Zones!$H$14</f>
        <v>40749.5</v>
      </c>
      <c r="E58" s="38">
        <f>SUMIFS(Raw_totalendusesannual!$D:$D,
        Raw_totalendusesannual!$B:$B,$A58,
        Raw_totalendusesannual!$C:$C,$B58,
        Raw_totalendusesannual!$A:$A,$C58) / $D58</f>
        <v>17.189498276052465</v>
      </c>
      <c r="F58" s="38">
        <f>SUMIFS(Raw_totalendusesannual!$E:$E,
        Raw_totalendusesannual!$B:$B,$A58,
        Raw_totalendusesannual!$C:$C,$B58,
        Raw_totalendusesannual!$A:$A,$C58) / $D58</f>
        <v>9.7179435330494854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Zones!$H$14</f>
        <v>40749.5</v>
      </c>
      <c r="E59" s="38">
        <f>SUMIFS(Raw_totalendusesannual!$D:$D,
        Raw_totalendusesannual!$B:$B,$A59,
        Raw_totalendusesannual!$C:$C,$B59,
        Raw_totalendusesannual!$A:$A,$C59) / $D59</f>
        <v>22.63352458312372</v>
      </c>
      <c r="F59" s="38">
        <f>SUMIFS(Raw_totalendusesannual!$E:$E,
        Raw_totalendusesannual!$B:$B,$A59,
        Raw_totalendusesannual!$C:$C,$B59,
        Raw_totalendusesannual!$A:$A,$C59) / $D59</f>
        <v>9.7288990048957658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Zones!$H$14</f>
        <v>40749.5</v>
      </c>
      <c r="E60" s="38">
        <f>SUMIFS(Raw_totalendusesannual!$D:$D,
        Raw_totalendusesannual!$B:$B,$A60,
        Raw_totalendusesannual!$C:$C,$B60,
        Raw_totalendusesannual!$A:$A,$C60) / $D60</f>
        <v>17.163626056761434</v>
      </c>
      <c r="F60" s="38">
        <f>SUMIFS(Raw_totalendusesannual!$E:$E,
        Raw_totalendusesannual!$B:$B,$A60,
        Raw_totalendusesannual!$C:$C,$B60,
        Raw_totalendusesannual!$A:$A,$C60) / $D60</f>
        <v>9.7191747138001698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Zones!$H$14</f>
        <v>40749.5</v>
      </c>
      <c r="E61" s="38">
        <f>SUMIFS(Raw_totalendusesannual!$D:$D,
        Raw_totalendusesannual!$B:$B,$A61,
        Raw_totalendusesannual!$C:$C,$B61,
        Raw_totalendusesannual!$A:$A,$C61) / $D61</f>
        <v>19.498425502153399</v>
      </c>
      <c r="F61" s="38">
        <f>SUMIFS(Raw_totalendusesannual!$E:$E,
        Raw_totalendusesannual!$B:$B,$A61,
        Raw_totalendusesannual!$C:$C,$B61,
        Raw_totalendusesannual!$A:$A,$C61) / $D61</f>
        <v>10.277971018049302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Zones!$H$14</f>
        <v>40749.5</v>
      </c>
      <c r="E62" s="38">
        <f>SUMIFS(Raw_totalendusesannual!$D:$D,
        Raw_totalendusesannual!$B:$B,$A62,
        Raw_totalendusesannual!$C:$C,$B62,
        Raw_totalendusesannual!$A:$A,$C62) / $D62</f>
        <v>14.841112160885411</v>
      </c>
      <c r="F62" s="38">
        <f>SUMIFS(Raw_totalendusesannual!$E:$E,
        Raw_totalendusesannual!$B:$B,$A62,
        Raw_totalendusesannual!$C:$C,$B62,
        Raw_totalendusesannual!$A:$A,$C62) / $D62</f>
        <v>10.55800169327231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Zones!$H$14</f>
        <v>40749.5</v>
      </c>
      <c r="E63" s="38">
        <f>SUMIFS(Raw_totalendusesannual!$D:$D,
        Raw_totalendusesannual!$B:$B,$A63,
        Raw_totalendusesannual!$C:$C,$B63,
        Raw_totalendusesannual!$A:$A,$C63) / $D63</f>
        <v>21.391928489920122</v>
      </c>
      <c r="F63" s="38">
        <f>SUMIFS(Raw_totalendusesannual!$E:$E,
        Raw_totalendusesannual!$B:$B,$A63,
        Raw_totalendusesannual!$C:$C,$B63,
        Raw_totalendusesannual!$A:$A,$C63) / $D63</f>
        <v>10.707932858071878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Zones!$H$14</f>
        <v>40749.5</v>
      </c>
      <c r="E64" s="38">
        <f>SUMIFS(Raw_totalendusesannual!$D:$D,
        Raw_totalendusesannual!$B:$B,$A64,
        Raw_totalendusesannual!$C:$C,$B64,
        Raw_totalendusesannual!$A:$A,$C64) / $D64</f>
        <v>16.81786107805004</v>
      </c>
      <c r="F64" s="38">
        <f>SUMIFS(Raw_totalendusesannual!$E:$E,
        Raw_totalendusesannual!$B:$B,$A64,
        Raw_totalendusesannual!$C:$C,$B64,
        Raw_totalendusesannual!$A:$A,$C64) / $D64</f>
        <v>11.003954895152088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Zones!$H$14</f>
        <v>40749.5</v>
      </c>
      <c r="E65" s="38">
        <f>SUMIFS(Raw_totalendusesannual!$D:$D,
        Raw_totalendusesannual!$B:$B,$A65,
        Raw_totalendusesannual!$C:$C,$B65,
        Raw_totalendusesannual!$A:$A,$C65) / $D65</f>
        <v>22.91613835752586</v>
      </c>
      <c r="F65" s="38">
        <f>SUMIFS(Raw_totalendusesannual!$E:$E,
        Raw_totalendusesannual!$B:$B,$A65,
        Raw_totalendusesannual!$C:$C,$B65,
        Raw_totalendusesannual!$A:$A,$C65) / $D65</f>
        <v>9.9209234469134593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Zones!$H$14</f>
        <v>40749.5</v>
      </c>
      <c r="E66" s="38">
        <f>SUMIFS(Raw_totalendusesannual!$D:$D,
        Raw_totalendusesannual!$B:$B,$A66,
        Raw_totalendusesannual!$C:$C,$B66,
        Raw_totalendusesannual!$A:$A,$C66) / $D66</f>
        <v>17.371150320862832</v>
      </c>
      <c r="F66" s="38">
        <f>SUMIFS(Raw_totalendusesannual!$E:$E,
        Raw_totalendusesannual!$B:$B,$A66,
        Raw_totalendusesannual!$C:$C,$B66,
        Raw_totalendusesannual!$A:$A,$C66) / $D66</f>
        <v>10.103579921226027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Zones!$H$14</f>
        <v>40749.5</v>
      </c>
      <c r="E67" s="38">
        <f>SUMIFS(Raw_totalendusesannual!$D:$D,
        Raw_totalendusesannual!$B:$B,$A67,
        Raw_totalendusesannual!$C:$C,$B67,
        Raw_totalendusesannual!$A:$A,$C67) / $D67</f>
        <v>22.899144038577163</v>
      </c>
      <c r="F67" s="38">
        <f>SUMIFS(Raw_totalendusesannual!$E:$E,
        Raw_totalendusesannual!$B:$B,$A67,
        Raw_totalendusesannual!$C:$C,$B67,
        Raw_totalendusesannual!$A:$A,$C67) / $D67</f>
        <v>9.6447845985840317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Zones!$H$14</f>
        <v>40749.5</v>
      </c>
      <c r="E68" s="38">
        <f>SUMIFS(Raw_totalendusesannual!$D:$D,
        Raw_totalendusesannual!$B:$B,$A68,
        Raw_totalendusesannual!$C:$C,$B68,
        Raw_totalendusesannual!$A:$A,$C68) / $D68</f>
        <v>17.421009092136099</v>
      </c>
      <c r="F68" s="38">
        <f>SUMIFS(Raw_totalendusesannual!$E:$E,
        Raw_totalendusesannual!$B:$B,$A68,
        Raw_totalendusesannual!$C:$C,$B68,
        Raw_totalendusesannual!$A:$A,$C68) / $D68</f>
        <v>9.6342033644584593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Zones!$H$14</f>
        <v>40749.5</v>
      </c>
      <c r="E69" s="38">
        <f>SUMIFS(Raw_totalendusesannual!$D:$D,
        Raw_totalendusesannual!$B:$B,$A69,
        Raw_totalendusesannual!$C:$C,$B69,
        Raw_totalendusesannual!$A:$A,$C69) / $D69</f>
        <v>22.91181094246555</v>
      </c>
      <c r="F69" s="38">
        <f>SUMIFS(Raw_totalendusesannual!$E:$E,
        Raw_totalendusesannual!$B:$B,$A69,
        Raw_totalendusesannual!$C:$C,$B69,
        Raw_totalendusesannual!$A:$A,$C69) / $D69</f>
        <v>9.6447350274236499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Zones!$H$14</f>
        <v>40749.5</v>
      </c>
      <c r="E70" s="38">
        <f>SUMIFS(Raw_totalendusesannual!$D:$D,
        Raw_totalendusesannual!$B:$B,$A70,
        Raw_totalendusesannual!$C:$C,$B70,
        Raw_totalendusesannual!$A:$A,$C70) / $D70</f>
        <v>17.360373256113572</v>
      </c>
      <c r="F70" s="38">
        <f>SUMIFS(Raw_totalendusesannual!$E:$E,
        Raw_totalendusesannual!$B:$B,$A70,
        Raw_totalendusesannual!$C:$C,$B70,
        Raw_totalendusesannual!$A:$A,$C70) / $D70</f>
        <v>9.635977619357293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Zones!$H$14</f>
        <v>40749.5</v>
      </c>
      <c r="E71" s="38">
        <f>SUMIFS(Raw_totalendusesannual!$D:$D,
        Raw_totalendusesannual!$B:$B,$A71,
        Raw_totalendusesannual!$C:$C,$B71,
        Raw_totalendusesannual!$A:$A,$C71) / $D71</f>
        <v>19.699961226518116</v>
      </c>
      <c r="F71" s="38">
        <f>SUMIFS(Raw_totalendusesannual!$E:$E,
        Raw_totalendusesannual!$B:$B,$A71,
        Raw_totalendusesannual!$C:$C,$B71,
        Raw_totalendusesannual!$A:$A,$C71) / $D71</f>
        <v>10.177016405109265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Zones!$H$14</f>
        <v>40749.5</v>
      </c>
      <c r="E72" s="38">
        <f>SUMIFS(Raw_totalendusesannual!$D:$D,
        Raw_totalendusesannual!$B:$B,$A72,
        Raw_totalendusesannual!$C:$C,$B72,
        Raw_totalendusesannual!$A:$A,$C72) / $D72</f>
        <v>14.989773126050627</v>
      </c>
      <c r="F72" s="38">
        <f>SUMIFS(Raw_totalendusesannual!$E:$E,
        Raw_totalendusesannual!$B:$B,$A72,
        Raw_totalendusesannual!$C:$C,$B72,
        Raw_totalendusesannual!$A:$A,$C72) / $D72</f>
        <v>10.437129535331723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Zones!$H$14</f>
        <v>40749.5</v>
      </c>
      <c r="E73" s="38">
        <f>SUMIFS(Raw_totalendusesannual!$D:$D,
        Raw_totalendusesannual!$B:$B,$A73,
        Raw_totalendusesannual!$C:$C,$B73,
        Raw_totalendusesannual!$A:$A,$C73) / $D73</f>
        <v>22.167281561736953</v>
      </c>
      <c r="F73" s="38">
        <f>SUMIFS(Raw_totalendusesannual!$E:$E,
        Raw_totalendusesannual!$B:$B,$A73,
        Raw_totalendusesannual!$C:$C,$B73,
        Raw_totalendusesannual!$A:$A,$C73) / $D73</f>
        <v>11.008528939005386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Zones!$H$14</f>
        <v>40749.5</v>
      </c>
      <c r="E74" s="38">
        <f>SUMIFS(Raw_totalendusesannual!$D:$D,
        Raw_totalendusesannual!$B:$B,$A74,
        Raw_totalendusesannual!$C:$C,$B74,
        Raw_totalendusesannual!$A:$A,$C74) / $D74</f>
        <v>17.324892575369024</v>
      </c>
      <c r="F74" s="38">
        <f>SUMIFS(Raw_totalendusesannual!$E:$E,
        Raw_totalendusesannual!$B:$B,$A74,
        Raw_totalendusesannual!$C:$C,$B74,
        Raw_totalendusesannual!$A:$A,$C74) / $D74</f>
        <v>11.246633210223438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Zones!$H$14</f>
        <v>40749.5</v>
      </c>
      <c r="E75" s="38">
        <f>SUMIFS(Raw_totalendusesannual!$D:$D,
        Raw_totalendusesannual!$B:$B,$A75,
        Raw_totalendusesannual!$C:$C,$B75,
        Raw_totalendusesannual!$A:$A,$C75) / $D75</f>
        <v>23.7730364789752</v>
      </c>
      <c r="F75" s="38">
        <f>SUMIFS(Raw_totalendusesannual!$E:$E,
        Raw_totalendusesannual!$B:$B,$A75,
        Raw_totalendusesannual!$C:$C,$B75,
        Raw_totalendusesannual!$A:$A,$C75) / $D75</f>
        <v>10.056909655333193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Zones!$H$14</f>
        <v>40749.5</v>
      </c>
      <c r="E76" s="38">
        <f>SUMIFS(Raw_totalendusesannual!$D:$D,
        Raw_totalendusesannual!$B:$B,$A76,
        Raw_totalendusesannual!$C:$C,$B76,
        Raw_totalendusesannual!$A:$A,$C76) / $D76</f>
        <v>17.940366630265402</v>
      </c>
      <c r="F76" s="38">
        <f>SUMIFS(Raw_totalendusesannual!$E:$E,
        Raw_totalendusesannual!$B:$B,$A76,
        Raw_totalendusesannual!$C:$C,$B76,
        Raw_totalendusesannual!$A:$A,$C76) / $D76</f>
        <v>10.299297169290421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Zones!$H$14</f>
        <v>40749.5</v>
      </c>
      <c r="E77" s="38">
        <f>SUMIFS(Raw_totalendusesannual!$D:$D,
        Raw_totalendusesannual!$B:$B,$A77,
        Raw_totalendusesannual!$C:$C,$B77,
        Raw_totalendusesannual!$A:$A,$C77) / $D77</f>
        <v>23.829607725248163</v>
      </c>
      <c r="F77" s="38">
        <f>SUMIFS(Raw_totalendusesannual!$E:$E,
        Raw_totalendusesannual!$B:$B,$A77,
        Raw_totalendusesannual!$C:$C,$B77,
        Raw_totalendusesannual!$A:$A,$C77) / $D77</f>
        <v>9.6348342924453068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Zones!$H$14</f>
        <v>40749.5</v>
      </c>
      <c r="E78" s="38">
        <f>SUMIFS(Raw_totalendusesannual!$D:$D,
        Raw_totalendusesannual!$B:$B,$A78,
        Raw_totalendusesannual!$C:$C,$B78,
        Raw_totalendusesannual!$A:$A,$C78) / $D78</f>
        <v>18.075415403869986</v>
      </c>
      <c r="F78" s="38">
        <f>SUMIFS(Raw_totalendusesannual!$E:$E,
        Raw_totalendusesannual!$B:$B,$A78,
        Raw_totalendusesannual!$C:$C,$B78,
        Raw_totalendusesannual!$A:$A,$C78) / $D78</f>
        <v>9.626278113841888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Zones!$H$14</f>
        <v>40749.5</v>
      </c>
      <c r="E79" s="38">
        <f>SUMIFS(Raw_totalendusesannual!$D:$D,
        Raw_totalendusesannual!$B:$B,$A79,
        Raw_totalendusesannual!$C:$C,$B79,
        Raw_totalendusesannual!$A:$A,$C79) / $D79</f>
        <v>23.7652673038933</v>
      </c>
      <c r="F79" s="38">
        <f>SUMIFS(Raw_totalendusesannual!$E:$E,
        Raw_totalendusesannual!$B:$B,$A79,
        Raw_totalendusesannual!$C:$C,$B79,
        Raw_totalendusesannual!$A:$A,$C79) / $D79</f>
        <v>9.635026687444018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Zones!$H$14</f>
        <v>40749.5</v>
      </c>
      <c r="E80" s="38">
        <f>SUMIFS(Raw_totalendusesannual!$D:$D,
        Raw_totalendusesannual!$B:$B,$A80,
        Raw_totalendusesannual!$C:$C,$B80,
        Raw_totalendusesannual!$A:$A,$C80) / $D80</f>
        <v>17.92154504963251</v>
      </c>
      <c r="F80" s="38">
        <f>SUMIFS(Raw_totalendusesannual!$E:$E,
        Raw_totalendusesannual!$B:$B,$A80,
        Raw_totalendusesannual!$C:$C,$B80,
        Raw_totalendusesannual!$A:$A,$C80) / $D80</f>
        <v>9.6269264653554032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Zones!$H$14</f>
        <v>40749.5</v>
      </c>
      <c r="E81" s="38">
        <f>SUMIFS(Raw_totalendusesannual!$D:$D,
        Raw_totalendusesannual!$B:$B,$A81,
        Raw_totalendusesannual!$C:$C,$B81,
        Raw_totalendusesannual!$A:$A,$C81) / $D81</f>
        <v>20.390648965017977</v>
      </c>
      <c r="F81" s="38">
        <f>SUMIFS(Raw_totalendusesannual!$E:$E,
        Raw_totalendusesannual!$B:$B,$A81,
        Raw_totalendusesannual!$C:$C,$B81,
        Raw_totalendusesannual!$A:$A,$C81) / $D81</f>
        <v>10.391254616621064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Zones!$H$14</f>
        <v>40749.5</v>
      </c>
      <c r="E82" s="38">
        <f>SUMIFS(Raw_totalendusesannual!$D:$D,
        Raw_totalendusesannual!$B:$B,$A82,
        Raw_totalendusesannual!$C:$C,$B82,
        Raw_totalendusesannual!$A:$A,$C82) / $D82</f>
        <v>15.531250690192516</v>
      </c>
      <c r="F82" s="38">
        <f>SUMIFS(Raw_totalendusesannual!$E:$E,
        Raw_totalendusesannual!$B:$B,$A82,
        Raw_totalendusesannual!$C:$C,$B82,
        Raw_totalendusesannual!$A:$A,$C82) / $D82</f>
        <v>10.715385710254113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Zones!$H$14</f>
        <v>40749.5</v>
      </c>
      <c r="E83" s="38">
        <f>SUMIFS(Raw_totalendusesannual!$D:$D,
        Raw_totalendusesannual!$B:$B,$A83,
        Raw_totalendusesannual!$C:$C,$B83,
        Raw_totalendusesannual!$A:$A,$C83) / $D83</f>
        <v>23.441628240837311</v>
      </c>
      <c r="F83" s="38">
        <f>SUMIFS(Raw_totalendusesannual!$E:$E,
        Raw_totalendusesannual!$B:$B,$A83,
        Raw_totalendusesannual!$C:$C,$B83,
        Raw_totalendusesannual!$A:$A,$C83) / $D83</f>
        <v>10.741643455747923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Zones!$H$14</f>
        <v>40749.5</v>
      </c>
      <c r="E84" s="38">
        <f>SUMIFS(Raw_totalendusesannual!$D:$D,
        Raw_totalendusesannual!$B:$B,$A84,
        Raw_totalendusesannual!$C:$C,$B84,
        Raw_totalendusesannual!$A:$A,$C84) / $D84</f>
        <v>17.782630216321675</v>
      </c>
      <c r="F84" s="38">
        <f>SUMIFS(Raw_totalendusesannual!$E:$E,
        Raw_totalendusesannual!$B:$B,$A84,
        Raw_totalendusesannual!$C:$C,$B84,
        Raw_totalendusesannual!$A:$A,$C84) / $D84</f>
        <v>10.914555270616818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Zones!$H$14</f>
        <v>40749.5</v>
      </c>
      <c r="E85" s="38">
        <f>SUMIFS(Raw_totalendusesannual!$D:$D,
        Raw_totalendusesannual!$B:$B,$A85,
        Raw_totalendusesannual!$C:$C,$B85,
        Raw_totalendusesannual!$A:$A,$C85) / $D85</f>
        <v>24.806478361697689</v>
      </c>
      <c r="F85" s="38">
        <f>SUMIFS(Raw_totalendusesannual!$E:$E,
        Raw_totalendusesannual!$B:$B,$A85,
        Raw_totalendusesannual!$C:$C,$B85,
        Raw_totalendusesannual!$A:$A,$C85) / $D85</f>
        <v>9.8594468643787039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Zones!$H$14</f>
        <v>40749.5</v>
      </c>
      <c r="E86" s="38">
        <f>SUMIFS(Raw_totalendusesannual!$D:$D,
        Raw_totalendusesannual!$B:$B,$A86,
        Raw_totalendusesannual!$C:$C,$B86,
        Raw_totalendusesannual!$A:$A,$C86) / $D86</f>
        <v>18.063319059129558</v>
      </c>
      <c r="F86" s="38">
        <f>SUMIFS(Raw_totalendusesannual!$E:$E,
        Raw_totalendusesannual!$B:$B,$A86,
        Raw_totalendusesannual!$C:$C,$B86,
        Raw_totalendusesannual!$A:$A,$C86) / $D86</f>
        <v>9.9938634829875213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Zones!$H$14</f>
        <v>40749.5</v>
      </c>
      <c r="E87" s="38">
        <f>SUMIFS(Raw_totalendusesannual!$D:$D,
        Raw_totalendusesannual!$B:$B,$A87,
        Raw_totalendusesannual!$C:$C,$B87,
        Raw_totalendusesannual!$A:$A,$C87) / $D87</f>
        <v>24.820632891201118</v>
      </c>
      <c r="F87" s="38">
        <f>SUMIFS(Raw_totalendusesannual!$E:$E,
        Raw_totalendusesannual!$B:$B,$A87,
        Raw_totalendusesannual!$C:$C,$B87,
        Raw_totalendusesannual!$A:$A,$C87) / $D87</f>
        <v>9.5518065252334399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Zones!$H$14</f>
        <v>40749.5</v>
      </c>
      <c r="E88" s="38">
        <f>SUMIFS(Raw_totalendusesannual!$D:$D,
        Raw_totalendusesannual!$B:$B,$A88,
        Raw_totalendusesannual!$C:$C,$B88,
        Raw_totalendusesannual!$A:$A,$C88) / $D88</f>
        <v>18.135926575786204</v>
      </c>
      <c r="F88" s="38">
        <f>SUMIFS(Raw_totalendusesannual!$E:$E,
        Raw_totalendusesannual!$B:$B,$A88,
        Raw_totalendusesannual!$C:$C,$B88,
        Raw_totalendusesannual!$A:$A,$C88) / $D88</f>
        <v>9.543461146762537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Zones!$H$14</f>
        <v>40749.5</v>
      </c>
      <c r="E89" s="38">
        <f>SUMIFS(Raw_totalendusesannual!$D:$D,
        Raw_totalendusesannual!$B:$B,$A89,
        Raw_totalendusesannual!$C:$C,$B89,
        Raw_totalendusesannual!$A:$A,$C89) / $D89</f>
        <v>24.799339132995499</v>
      </c>
      <c r="F89" s="38">
        <f>SUMIFS(Raw_totalendusesannual!$E:$E,
        Raw_totalendusesannual!$B:$B,$A89,
        Raw_totalendusesannual!$C:$C,$B89,
        Raw_totalendusesannual!$A:$A,$C89) / $D89</f>
        <v>9.5514190358163908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Zones!$H$14</f>
        <v>40749.5</v>
      </c>
      <c r="E90" s="38">
        <f>SUMIFS(Raw_totalendusesannual!$D:$D,
        Raw_totalendusesannual!$B:$B,$A90,
        Raw_totalendusesannual!$C:$C,$B90,
        Raw_totalendusesannual!$A:$A,$C90) / $D90</f>
        <v>18.045421661615482</v>
      </c>
      <c r="F90" s="38">
        <f>SUMIFS(Raw_totalendusesannual!$E:$E,
        Raw_totalendusesannual!$B:$B,$A90,
        Raw_totalendusesannual!$C:$C,$B90,
        Raw_totalendusesannual!$A:$A,$C90) / $D90</f>
        <v>9.5400586510263921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Zones!$H$14</f>
        <v>40749.5</v>
      </c>
      <c r="E91" s="38">
        <f>SUMIFS(Raw_totalendusesannual!$D:$D,
        Raw_totalendusesannual!$B:$B,$A91,
        Raw_totalendusesannual!$C:$C,$B91,
        Raw_totalendusesannual!$A:$A,$C91) / $D91</f>
        <v>21.245400557062048</v>
      </c>
      <c r="F91" s="38">
        <f>SUMIFS(Raw_totalendusesannual!$E:$E,
        Raw_totalendusesannual!$B:$B,$A91,
        Raw_totalendusesannual!$C:$C,$B91,
        Raw_totalendusesannual!$A:$A,$C91) / $D91</f>
        <v>10.147624633431086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Zones!$H$14</f>
        <v>40749.5</v>
      </c>
      <c r="E92" s="38">
        <f>SUMIFS(Raw_totalendusesannual!$D:$D,
        Raw_totalendusesannual!$B:$B,$A92,
        Raw_totalendusesannual!$C:$C,$B92,
        Raw_totalendusesannual!$A:$A,$C92) / $D92</f>
        <v>15.807133584461161</v>
      </c>
      <c r="F92" s="38">
        <f>SUMIFS(Raw_totalendusesannual!$E:$E,
        Raw_totalendusesannual!$B:$B,$A92,
        Raw_totalendusesannual!$C:$C,$B92,
        Raw_totalendusesannual!$A:$A,$C92) / $D92</f>
        <v>10.301000993877226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Zones!$H$14</f>
        <v>40749.5</v>
      </c>
      <c r="E93" s="38">
        <f>SUMIFS(Raw_totalendusesannual!$D:$D,
        Raw_totalendusesannual!$B:$B,$A93,
        Raw_totalendusesannual!$C:$C,$B93,
        Raw_totalendusesannual!$A:$A,$C93) / $D93</f>
        <v>24.315451968735815</v>
      </c>
      <c r="F93" s="38">
        <f>SUMIFS(Raw_totalendusesannual!$E:$E,
        Raw_totalendusesannual!$B:$B,$A93,
        Raw_totalendusesannual!$C:$C,$B93,
        Raw_totalendusesannual!$A:$A,$C93) / $D93</f>
        <v>11.720132271561615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Zones!$H$14</f>
        <v>40749.5</v>
      </c>
      <c r="E94" s="38">
        <f>SUMIFS(Raw_totalendusesannual!$D:$D,
        Raw_totalendusesannual!$B:$B,$A94,
        Raw_totalendusesannual!$C:$C,$B94,
        Raw_totalendusesannual!$A:$A,$C94) / $D94</f>
        <v>18.933414643124458</v>
      </c>
      <c r="F94" s="38">
        <f>SUMIFS(Raw_totalendusesannual!$E:$E,
        Raw_totalendusesannual!$B:$B,$A94,
        Raw_totalendusesannual!$C:$C,$B94,
        Raw_totalendusesannual!$A:$A,$C94) / $D94</f>
        <v>11.689534350114725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Zones!$H$14</f>
        <v>40749.5</v>
      </c>
      <c r="E95" s="38">
        <f>SUMIFS(Raw_totalendusesannual!$D:$D,
        Raw_totalendusesannual!$B:$B,$A95,
        Raw_totalendusesannual!$C:$C,$B95,
        Raw_totalendusesannual!$A:$A,$C95) / $D95</f>
        <v>25.525327427330396</v>
      </c>
      <c r="F95" s="38">
        <f>SUMIFS(Raw_totalendusesannual!$E:$E,
        Raw_totalendusesannual!$B:$B,$A95,
        Raw_totalendusesannual!$C:$C,$B95,
        Raw_totalendusesannual!$A:$A,$C95) / $D95</f>
        <v>10.438797531258054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Zones!$H$14</f>
        <v>40749.5</v>
      </c>
      <c r="E96" s="38">
        <f>SUMIFS(Raw_totalendusesannual!$D:$D,
        Raw_totalendusesannual!$B:$B,$A96,
        Raw_totalendusesannual!$C:$C,$B96,
        Raw_totalendusesannual!$A:$A,$C96) / $D96</f>
        <v>19.239779383796119</v>
      </c>
      <c r="F96" s="38">
        <f>SUMIFS(Raw_totalendusesannual!$E:$E,
        Raw_totalendusesannual!$B:$B,$A96,
        Raw_totalendusesannual!$C:$C,$B96,
        Raw_totalendusesannual!$A:$A,$C96) / $D96</f>
        <v>10.678908452864452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Zones!$H$14</f>
        <v>40749.5</v>
      </c>
      <c r="E97" s="38">
        <f>SUMIFS(Raw_totalendusesannual!$D:$D,
        Raw_totalendusesannual!$B:$B,$A97,
        Raw_totalendusesannual!$C:$C,$B97,
        Raw_totalendusesannual!$A:$A,$C97) / $D97</f>
        <v>25.781844194407295</v>
      </c>
      <c r="F97" s="38">
        <f>SUMIFS(Raw_totalendusesannual!$E:$E,
        Raw_totalendusesannual!$B:$B,$A97,
        Raw_totalendusesannual!$C:$C,$B97,
        Raw_totalendusesannual!$A:$A,$C97) / $D97</f>
        <v>9.4845404238088822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Zones!$H$14</f>
        <v>40749.5</v>
      </c>
      <c r="E98" s="38">
        <f>SUMIFS(Raw_totalendusesannual!$D:$D,
        Raw_totalendusesannual!$B:$B,$A98,
        Raw_totalendusesannual!$C:$C,$B98,
        Raw_totalendusesannual!$A:$A,$C98) / $D98</f>
        <v>19.561888366728429</v>
      </c>
      <c r="F98" s="38">
        <f>SUMIFS(Raw_totalendusesannual!$E:$E,
        Raw_totalendusesannual!$B:$B,$A98,
        Raw_totalendusesannual!$C:$C,$B98,
        Raw_totalendusesannual!$A:$A,$C98) / $D98</f>
        <v>9.4777081927385609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Zones!$H$14</f>
        <v>40749.5</v>
      </c>
      <c r="E99" s="38">
        <f>SUMIFS(Raw_totalendusesannual!$D:$D,
        Raw_totalendusesannual!$B:$B,$A99,
        Raw_totalendusesannual!$C:$C,$B99,
        Raw_totalendusesannual!$A:$A,$C99) / $D99</f>
        <v>25.504888403538693</v>
      </c>
      <c r="F99" s="38">
        <f>SUMIFS(Raw_totalendusesannual!$E:$E,
        Raw_totalendusesannual!$B:$B,$A99,
        Raw_totalendusesannual!$C:$C,$B99,
        Raw_totalendusesannual!$A:$A,$C99) / $D99</f>
        <v>9.4835028650658284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Zones!$H$14</f>
        <v>40749.5</v>
      </c>
      <c r="E100" s="38">
        <f>SUMIFS(Raw_totalendusesannual!$D:$D,
        Raw_totalendusesannual!$B:$B,$A100,
        Raw_totalendusesannual!$C:$C,$B100,
        Raw_totalendusesannual!$A:$A,$C100) / $D100</f>
        <v>19.19534448275439</v>
      </c>
      <c r="F100" s="38">
        <f>SUMIFS(Raw_totalendusesannual!$E:$E,
        Raw_totalendusesannual!$B:$B,$A100,
        Raw_totalendusesannual!$C:$C,$B100,
        Raw_totalendusesannual!$A:$A,$C100) / $D100</f>
        <v>9.4729059252260761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Zones!$H$14</f>
        <v>40749.5</v>
      </c>
      <c r="E101" s="38">
        <f>SUMIFS(Raw_totalendusesannual!$D:$D,
        Raw_totalendusesannual!$B:$B,$A101,
        Raw_totalendusesannual!$C:$C,$B101,
        Raw_totalendusesannual!$A:$A,$C101) / $D101</f>
        <v>22.011931189339744</v>
      </c>
      <c r="F101" s="38">
        <f>SUMIFS(Raw_totalendusesannual!$E:$E,
        Raw_totalendusesannual!$B:$B,$A101,
        Raw_totalendusesannual!$C:$C,$B101,
        Raw_totalendusesannual!$A:$A,$C101) / $D101</f>
        <v>10.954988404765702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Zones!$H$14</f>
        <v>40749.5</v>
      </c>
      <c r="E102" s="38">
        <f>SUMIFS(Raw_totalendusesannual!$D:$D,
        Raw_totalendusesannual!$B:$B,$A102,
        Raw_totalendusesannual!$C:$C,$B102,
        Raw_totalendusesannual!$A:$A,$C102) / $D102</f>
        <v>16.912625430986886</v>
      </c>
      <c r="F102" s="38">
        <f>SUMIFS(Raw_totalendusesannual!$E:$E,
        Raw_totalendusesannual!$B:$B,$A102,
        Raw_totalendusesannual!$C:$C,$B102,
        Raw_totalendusesannual!$A:$A,$C102) / $D102</f>
        <v>11.167936293696854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Zones!$H$14</f>
        <v>40749.5</v>
      </c>
      <c r="E103" s="38">
        <f>SUMIFS(Raw_totalendusesannual!$D:$D,
        Raw_totalendusesannual!$B:$B,$A103,
        Raw_totalendusesannual!$C:$C,$B103,
        Raw_totalendusesannual!$A:$A,$C103) / $D103</f>
        <v>25.204837850771177</v>
      </c>
      <c r="F103" s="38">
        <f>SUMIFS(Raw_totalendusesannual!$E:$E,
        Raw_totalendusesannual!$B:$B,$A103,
        Raw_totalendusesannual!$C:$C,$B103,
        Raw_totalendusesannual!$A:$A,$C103) / $D103</f>
        <v>14.365119817421071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Zones!$H$14</f>
        <v>40749.5</v>
      </c>
      <c r="E104" s="38">
        <f>SUMIFS(Raw_totalendusesannual!$D:$D,
        Raw_totalendusesannual!$B:$B,$A104,
        Raw_totalendusesannual!$C:$C,$B104,
        Raw_totalendusesannual!$A:$A,$C104) / $D104</f>
        <v>19.293320654241157</v>
      </c>
      <c r="F104" s="38">
        <f>SUMIFS(Raw_totalendusesannual!$E:$E,
        Raw_totalendusesannual!$B:$B,$A104,
        Raw_totalendusesannual!$C:$C,$B104,
        Raw_totalendusesannual!$A:$A,$C104) / $D104</f>
        <v>13.731434250727002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Zones!$H$14</f>
        <v>40749.5</v>
      </c>
      <c r="E105" s="38">
        <f>SUMIFS(Raw_totalendusesannual!$D:$D,
        Raw_totalendusesannual!$B:$B,$A105,
        Raw_totalendusesannual!$C:$C,$B105,
        Raw_totalendusesannual!$A:$A,$C105) / $D105</f>
        <v>26.798684401035594</v>
      </c>
      <c r="F105" s="38">
        <f>SUMIFS(Raw_totalendusesannual!$E:$E,
        Raw_totalendusesannual!$B:$B,$A105,
        Raw_totalendusesannual!$C:$C,$B105,
        Raw_totalendusesannual!$A:$A,$C105) / $D105</f>
        <v>12.062033889986379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Zones!$H$14</f>
        <v>40749.5</v>
      </c>
      <c r="E106" s="38">
        <f>SUMIFS(Raw_totalendusesannual!$D:$D,
        Raw_totalendusesannual!$B:$B,$A106,
        Raw_totalendusesannual!$C:$C,$B106,
        Raw_totalendusesannual!$A:$A,$C106) / $D106</f>
        <v>19.519185511478671</v>
      </c>
      <c r="F106" s="38">
        <f>SUMIFS(Raw_totalendusesannual!$E:$E,
        Raw_totalendusesannual!$B:$B,$A106,
        Raw_totalendusesannual!$C:$C,$B106,
        Raw_totalendusesannual!$A:$A,$C106) / $D106</f>
        <v>12.369448704892084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Zones!$H$14</f>
        <v>40749.5</v>
      </c>
      <c r="E107" s="38">
        <f>SUMIFS(Raw_totalendusesannual!$D:$D,
        Raw_totalendusesannual!$B:$B,$A107,
        Raw_totalendusesannual!$C:$C,$B107,
        Raw_totalendusesannual!$A:$A,$C107) / $D107</f>
        <v>27.461339402937462</v>
      </c>
      <c r="F107" s="38">
        <f>SUMIFS(Raw_totalendusesannual!$E:$E,
        Raw_totalendusesannual!$B:$B,$A107,
        Raw_totalendusesannual!$C:$C,$B107,
        Raw_totalendusesannual!$A:$A,$C107) / $D107</f>
        <v>9.6052312298310412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Zones!$H$14</f>
        <v>40749.5</v>
      </c>
      <c r="E108" s="38">
        <f>SUMIFS(Raw_totalendusesannual!$D:$D,
        Raw_totalendusesannual!$B:$B,$A108,
        Raw_totalendusesannual!$C:$C,$B108,
        Raw_totalendusesannual!$A:$A,$C108) / $D108</f>
        <v>20.260678535932957</v>
      </c>
      <c r="F108" s="38">
        <f>SUMIFS(Raw_totalendusesannual!$E:$E,
        Raw_totalendusesannual!$B:$B,$A108,
        Raw_totalendusesannual!$C:$C,$B108,
        Raw_totalendusesannual!$A:$A,$C108) / $D108</f>
        <v>9.5969641345292587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Zones!$H$14</f>
        <v>40749.5</v>
      </c>
      <c r="E109" s="38">
        <f>SUMIFS(Raw_totalendusesannual!$D:$D,
        Raw_totalendusesannual!$B:$B,$A109,
        Raw_totalendusesannual!$C:$C,$B109,
        Raw_totalendusesannual!$A:$A,$C109) / $D109</f>
        <v>26.819674842636108</v>
      </c>
      <c r="F109" s="38">
        <f>SUMIFS(Raw_totalendusesannual!$E:$E,
        Raw_totalendusesannual!$B:$B,$A109,
        Raw_totalendusesannual!$C:$C,$B109,
        Raw_totalendusesannual!$A:$A,$C109) / $D109</f>
        <v>9.6051129461711184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Zones!$H$14</f>
        <v>40749.5</v>
      </c>
      <c r="E110" s="38">
        <f>SUMIFS(Raw_totalendusesannual!$D:$D,
        Raw_totalendusesannual!$B:$B,$A110,
        Raw_totalendusesannual!$C:$C,$B110,
        Raw_totalendusesannual!$A:$A,$C110) / $D110</f>
        <v>19.497336409035693</v>
      </c>
      <c r="F110" s="38">
        <f>SUMIFS(Raw_totalendusesannual!$E:$E,
        Raw_totalendusesannual!$B:$B,$A110,
        Raw_totalendusesannual!$C:$C,$B110,
        Raw_totalendusesannual!$A:$A,$C110) / $D110</f>
        <v>9.5958249794476007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Zones!$H$14</f>
        <v>40749.5</v>
      </c>
      <c r="E111" s="38">
        <f>SUMIFS(Raw_totalendusesannual!$D:$D,
        Raw_totalendusesannual!$B:$B,$A111,
        Raw_totalendusesannual!$C:$C,$B111,
        Raw_totalendusesannual!$A:$A,$C111) / $D111</f>
        <v>22.834698585258717</v>
      </c>
      <c r="F111" s="38">
        <f>SUMIFS(Raw_totalendusesannual!$E:$E,
        Raw_totalendusesannual!$B:$B,$A111,
        Raw_totalendusesannual!$C:$C,$B111,
        Raw_totalendusesannual!$A:$A,$C111) / $D111</f>
        <v>13.250115216137621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Zones!$H$14</f>
        <v>40749.5</v>
      </c>
      <c r="E112" s="38">
        <f>SUMIFS(Raw_totalendusesannual!$D:$D,
        Raw_totalendusesannual!$B:$B,$A112,
        Raw_totalendusesannual!$C:$C,$B112,
        Raw_totalendusesannual!$A:$A,$C112) / $D112</f>
        <v>17.181277807089657</v>
      </c>
      <c r="F112" s="38">
        <f>SUMIFS(Raw_totalendusesannual!$E:$E,
        Raw_totalendusesannual!$B:$B,$A112,
        Raw_totalendusesannual!$C:$C,$B112,
        Raw_totalendusesannual!$A:$A,$C112) / $D112</f>
        <v>13.280319267721076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Zones!$H$14</f>
        <v>40749.5</v>
      </c>
      <c r="E113" s="38">
        <f>SUMIFS(Raw_totalendusesannual!$D:$D,
        Raw_totalendusesannual!$B:$B,$A113,
        Raw_totalendusesannual!$C:$C,$B113,
        Raw_totalendusesannual!$A:$A,$C113) / $D113</f>
        <v>24.086847691382715</v>
      </c>
      <c r="F113" s="38">
        <f>SUMIFS(Raw_totalendusesannual!$E:$E,
        Raw_totalendusesannual!$B:$B,$A113,
        Raw_totalendusesannual!$C:$C,$B113,
        Raw_totalendusesannual!$A:$A,$C113) / $D113</f>
        <v>13.68488766733334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Zones!$H$14</f>
        <v>40749.5</v>
      </c>
      <c r="E114" s="38">
        <f>SUMIFS(Raw_totalendusesannual!$D:$D,
        Raw_totalendusesannual!$B:$B,$A114,
        Raw_totalendusesannual!$C:$C,$B114,
        Raw_totalendusesannual!$A:$A,$C114) / $D114</f>
        <v>18.614185695530008</v>
      </c>
      <c r="F114" s="38">
        <f>SUMIFS(Raw_totalendusesannual!$E:$E,
        Raw_totalendusesannual!$B:$B,$A114,
        Raw_totalendusesannual!$C:$C,$B114,
        Raw_totalendusesannual!$A:$A,$C114) / $D114</f>
        <v>13.664383121265292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Zones!$H$14</f>
        <v>40749.5</v>
      </c>
      <c r="E115" s="38">
        <f>SUMIFS(Raw_totalendusesannual!$D:$D,
        Raw_totalendusesannual!$B:$B,$A115,
        Raw_totalendusesannual!$C:$C,$B115,
        Raw_totalendusesannual!$A:$A,$C115) / $D115</f>
        <v>25.036170750561354</v>
      </c>
      <c r="F115" s="38">
        <f>SUMIFS(Raw_totalendusesannual!$E:$E,
        Raw_totalendusesannual!$B:$B,$A115,
        Raw_totalendusesannual!$C:$C,$B115,
        Raw_totalendusesannual!$A:$A,$C115) / $D115</f>
        <v>11.943193168014332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Zones!$H$14</f>
        <v>40749.5</v>
      </c>
      <c r="E116" s="38">
        <f>SUMIFS(Raw_totalendusesannual!$D:$D,
        Raw_totalendusesannual!$B:$B,$A116,
        Raw_totalendusesannual!$C:$C,$B116,
        Raw_totalendusesannual!$A:$A,$C116) / $D116</f>
        <v>18.512119167106345</v>
      </c>
      <c r="F116" s="38">
        <f>SUMIFS(Raw_totalendusesannual!$E:$E,
        Raw_totalendusesannual!$B:$B,$A116,
        Raw_totalendusesannual!$C:$C,$B116,
        Raw_totalendusesannual!$A:$A,$C116) / $D116</f>
        <v>12.279225266567687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Zones!$H$14</f>
        <v>40749.5</v>
      </c>
      <c r="E117" s="38">
        <f>SUMIFS(Raw_totalendusesannual!$D:$D,
        Raw_totalendusesannual!$B:$B,$A117,
        Raw_totalendusesannual!$C:$C,$B117,
        Raw_totalendusesannual!$A:$A,$C117) / $D117</f>
        <v>25.607423403968145</v>
      </c>
      <c r="F117" s="38">
        <f>SUMIFS(Raw_totalendusesannual!$E:$E,
        Raw_totalendusesannual!$B:$B,$A117,
        Raw_totalendusesannual!$C:$C,$B117,
        Raw_totalendusesannual!$A:$A,$C117) / $D117</f>
        <v>9.787293586424374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Zones!$H$14</f>
        <v>40749.5</v>
      </c>
      <c r="E118" s="38">
        <f>SUMIFS(Raw_totalendusesannual!$D:$D,
        Raw_totalendusesannual!$B:$B,$A118,
        Raw_totalendusesannual!$C:$C,$B118,
        Raw_totalendusesannual!$A:$A,$C118) / $D118</f>
        <v>19.169824169621712</v>
      </c>
      <c r="F118" s="38">
        <f>SUMIFS(Raw_totalendusesannual!$E:$E,
        Raw_totalendusesannual!$B:$B,$A118,
        Raw_totalendusesannual!$C:$C,$B118,
        Raw_totalendusesannual!$A:$A,$C118) / $D118</f>
        <v>9.7774301525172085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Zones!$H$14</f>
        <v>40749.5</v>
      </c>
      <c r="E119" s="38">
        <f>SUMIFS(Raw_totalendusesannual!$D:$D,
        Raw_totalendusesannual!$B:$B,$A119,
        Raw_totalendusesannual!$C:$C,$B119,
        Raw_totalendusesannual!$A:$A,$C119) / $D119</f>
        <v>25.054873802132541</v>
      </c>
      <c r="F119" s="38">
        <f>SUMIFS(Raw_totalendusesannual!$E:$E,
        Raw_totalendusesannual!$B:$B,$A119,
        Raw_totalendusesannual!$C:$C,$B119,
        Raw_totalendusesannual!$A:$A,$C119) / $D119</f>
        <v>9.7873257340580864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Zones!$H$14</f>
        <v>40749.5</v>
      </c>
      <c r="E120" s="38">
        <f>SUMIFS(Raw_totalendusesannual!$D:$D,
        Raw_totalendusesannual!$B:$B,$A120,
        Raw_totalendusesannual!$C:$C,$B120,
        Raw_totalendusesannual!$A:$A,$C120) / $D120</f>
        <v>18.480790929950061</v>
      </c>
      <c r="F120" s="38">
        <f>SUMIFS(Raw_totalendusesannual!$E:$E,
        Raw_totalendusesannual!$B:$B,$A120,
        Raw_totalendusesannual!$C:$C,$B120,
        Raw_totalendusesannual!$A:$A,$C120) / $D120</f>
        <v>9.7783386299218389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Zones!$H$14</f>
        <v>40749.5</v>
      </c>
      <c r="E121" s="38">
        <f>SUMIFS(Raw_totalendusesannual!$D:$D,
        Raw_totalendusesannual!$B:$B,$A121,
        Raw_totalendusesannual!$C:$C,$B121,
        Raw_totalendusesannual!$A:$A,$C121) / $D121</f>
        <v>21.417772978809555</v>
      </c>
      <c r="F121" s="38">
        <f>SUMIFS(Raw_totalendusesannual!$E:$E,
        Raw_totalendusesannual!$B:$B,$A121,
        Raw_totalendusesannual!$C:$C,$B121,
        Raw_totalendusesannual!$A:$A,$C121) / $D121</f>
        <v>12.958787715186689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Zones!$H$14</f>
        <v>40749.5</v>
      </c>
      <c r="E122" s="38">
        <f>SUMIFS(Raw_totalendusesannual!$D:$D,
        Raw_totalendusesannual!$B:$B,$A122,
        Raw_totalendusesannual!$C:$C,$B122,
        Raw_totalendusesannual!$A:$A,$C122) / $D122</f>
        <v>16.244521527871509</v>
      </c>
      <c r="F122" s="38">
        <f>SUMIFS(Raw_totalendusesannual!$E:$E,
        Raw_totalendusesannual!$B:$B,$A122,
        Raw_totalendusesannual!$C:$C,$B122,
        Raw_totalendusesannual!$A:$A,$C122) / $D122</f>
        <v>13.063876121179401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Zones!$H$14</f>
        <v>40749.5</v>
      </c>
      <c r="E123" s="38">
        <f>SUMIFS(Raw_totalendusesannual!$D:$D,
        Raw_totalendusesannual!$B:$B,$A123,
        Raw_totalendusesannual!$C:$C,$B123,
        Raw_totalendusesannual!$A:$A,$C123) / $D123</f>
        <v>26.480399514104469</v>
      </c>
      <c r="F123" s="38">
        <f>SUMIFS(Raw_totalendusesannual!$E:$E,
        Raw_totalendusesannual!$B:$B,$A123,
        Raw_totalendusesannual!$C:$C,$B123,
        Raw_totalendusesannual!$A:$A,$C123) / $D123</f>
        <v>12.804452815371967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Zones!$H$14</f>
        <v>40749.5</v>
      </c>
      <c r="E124" s="38">
        <f>SUMIFS(Raw_totalendusesannual!$D:$D,
        Raw_totalendusesannual!$B:$B,$A124,
        Raw_totalendusesannual!$C:$C,$B124,
        Raw_totalendusesannual!$A:$A,$C124) / $D124</f>
        <v>20.217324138946491</v>
      </c>
      <c r="F124" s="38">
        <f>SUMIFS(Raw_totalendusesannual!$E:$E,
        Raw_totalendusesannual!$B:$B,$A124,
        Raw_totalendusesannual!$C:$C,$B124,
        Raw_totalendusesannual!$A:$A,$C124) / $D124</f>
        <v>12.567279598522681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Zones!$H$14</f>
        <v>40749.5</v>
      </c>
      <c r="E125" s="38">
        <f>SUMIFS(Raw_totalendusesannual!$D:$D,
        Raw_totalendusesannual!$B:$B,$A125,
        Raw_totalendusesannual!$C:$C,$B125,
        Raw_totalendusesannual!$A:$A,$C125) / $D125</f>
        <v>27.61083178934711</v>
      </c>
      <c r="F125" s="38">
        <f>SUMIFS(Raw_totalendusesannual!$E:$E,
        Raw_totalendusesannual!$B:$B,$A125,
        Raw_totalendusesannual!$C:$C,$B125,
        Raw_totalendusesannual!$A:$A,$C125) / $D125</f>
        <v>11.085034417600216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Zones!$H$14</f>
        <v>40749.5</v>
      </c>
      <c r="E126" s="38">
        <f>SUMIFS(Raw_totalendusesannual!$D:$D,
        Raw_totalendusesannual!$B:$B,$A126,
        Raw_totalendusesannual!$C:$C,$B126,
        Raw_totalendusesannual!$A:$A,$C126) / $D126</f>
        <v>20.150027116897139</v>
      </c>
      <c r="F126" s="38">
        <f>SUMIFS(Raw_totalendusesannual!$E:$E,
        Raw_totalendusesannual!$B:$B,$A126,
        Raw_totalendusesannual!$C:$C,$B126,
        Raw_totalendusesannual!$A:$A,$C126) / $D126</f>
        <v>11.431154001889594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Zones!$H$14</f>
        <v>40749.5</v>
      </c>
      <c r="E127" s="38">
        <f>SUMIFS(Raw_totalendusesannual!$D:$D,
        Raw_totalendusesannual!$B:$B,$A127,
        Raw_totalendusesannual!$C:$C,$B127,
        Raw_totalendusesannual!$A:$A,$C127) / $D127</f>
        <v>28.046792966784871</v>
      </c>
      <c r="F127" s="38">
        <f>SUMIFS(Raw_totalendusesannual!$E:$E,
        Raw_totalendusesannual!$B:$B,$A127,
        Raw_totalendusesannual!$C:$C,$B127,
        Raw_totalendusesannual!$A:$A,$C127) / $D127</f>
        <v>9.427440336691248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Zones!$H$14</f>
        <v>40749.5</v>
      </c>
      <c r="E128" s="38">
        <f>SUMIFS(Raw_totalendusesannual!$D:$D,
        Raw_totalendusesannual!$B:$B,$A128,
        Raw_totalendusesannual!$C:$C,$B128,
        Raw_totalendusesannual!$A:$A,$C128) / $D128</f>
        <v>20.677236285107792</v>
      </c>
      <c r="F128" s="38">
        <f>SUMIFS(Raw_totalendusesannual!$E:$E,
        Raw_totalendusesannual!$B:$B,$A128,
        Raw_totalendusesannual!$C:$C,$B128,
        Raw_totalendusesannual!$A:$A,$C128) / $D128</f>
        <v>9.4200495711603818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Zones!$H$14</f>
        <v>40749.5</v>
      </c>
      <c r="E129" s="38">
        <f>SUMIFS(Raw_totalendusesannual!$D:$D,
        Raw_totalendusesannual!$B:$B,$A129,
        Raw_totalendusesannual!$C:$C,$B129,
        Raw_totalendusesannual!$A:$A,$C129) / $D129</f>
        <v>27.623681762966417</v>
      </c>
      <c r="F129" s="38">
        <f>SUMIFS(Raw_totalendusesannual!$E:$E,
        Raw_totalendusesannual!$B:$B,$A129,
        Raw_totalendusesannual!$C:$C,$B129,
        Raw_totalendusesannual!$A:$A,$C129) / $D129</f>
        <v>9.4273151817813723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Zones!$H$14</f>
        <v>40749.5</v>
      </c>
      <c r="E130" s="38">
        <f>SUMIFS(Raw_totalendusesannual!$D:$D,
        Raw_totalendusesannual!$B:$B,$A130,
        Raw_totalendusesannual!$C:$C,$B130,
        Raw_totalendusesannual!$A:$A,$C130) / $D130</f>
        <v>20.130496570510068</v>
      </c>
      <c r="F130" s="38">
        <f>SUMIFS(Raw_totalendusesannual!$E:$E,
        Raw_totalendusesannual!$B:$B,$A130,
        Raw_totalendusesannual!$C:$C,$B130,
        Raw_totalendusesannual!$A:$A,$C130) / $D130</f>
        <v>9.4160603197585253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Zones!$H$14</f>
        <v>40749.5</v>
      </c>
      <c r="E131" s="38">
        <f>SUMIFS(Raw_totalendusesannual!$D:$D,
        Raw_totalendusesannual!$B:$B,$A131,
        Raw_totalendusesannual!$C:$C,$B131,
        Raw_totalendusesannual!$A:$A,$C131) / $D131</f>
        <v>23.705323255500065</v>
      </c>
      <c r="F131" s="38">
        <f>SUMIFS(Raw_totalendusesannual!$E:$E,
        Raw_totalendusesannual!$B:$B,$A131,
        Raw_totalendusesannual!$C:$C,$B131,
        Raw_totalendusesannual!$A:$A,$C131) / $D131</f>
        <v>11.944710978048811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Zones!$H$14</f>
        <v>40749.5</v>
      </c>
      <c r="E132" s="38">
        <f>SUMIFS(Raw_totalendusesannual!$D:$D,
        Raw_totalendusesannual!$B:$B,$A132,
        Raw_totalendusesannual!$C:$C,$B132,
        Raw_totalendusesannual!$A:$A,$C132) / $D132</f>
        <v>17.83648265622891</v>
      </c>
      <c r="F132" s="38">
        <f>SUMIFS(Raw_totalendusesannual!$E:$E,
        Raw_totalendusesannual!$B:$B,$A132,
        Raw_totalendusesannual!$C:$C,$B132,
        Raw_totalendusesannual!$A:$A,$C132) / $D132</f>
        <v>12.130193008503172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Zones!$H$14</f>
        <v>40749.5</v>
      </c>
      <c r="E133" s="38">
        <f>SUMIFS(Raw_totalendusesannual!$D:$D,
        Raw_totalendusesannual!$B:$B,$A133,
        Raw_totalendusesannual!$C:$C,$B133,
        Raw_totalendusesannual!$A:$A,$C133) / $D133</f>
        <v>28.673462741874133</v>
      </c>
      <c r="F133" s="38">
        <f>SUMIFS(Raw_totalendusesannual!$E:$E,
        Raw_totalendusesannual!$B:$B,$A133,
        Raw_totalendusesannual!$C:$C,$B133,
        Raw_totalendusesannual!$A:$A,$C133) / $D133</f>
        <v>11.674958220346262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Zones!$H$14</f>
        <v>40749.5</v>
      </c>
      <c r="E134" s="38">
        <f>SUMIFS(Raw_totalendusesannual!$D:$D,
        Raw_totalendusesannual!$B:$B,$A134,
        Raw_totalendusesannual!$C:$C,$B134,
        Raw_totalendusesannual!$A:$A,$C134) / $D134</f>
        <v>21.955372458557772</v>
      </c>
      <c r="F134" s="38">
        <f>SUMIFS(Raw_totalendusesannual!$E:$E,
        Raw_totalendusesannual!$B:$B,$A134,
        Raw_totalendusesannual!$C:$C,$B134,
        Raw_totalendusesannual!$A:$A,$C134) / $D134</f>
        <v>11.526609160848599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Zones!$H$14</f>
        <v>40749.5</v>
      </c>
      <c r="E135" s="38">
        <f>SUMIFS(Raw_totalendusesannual!$D:$D,
        Raw_totalendusesannual!$B:$B,$A135,
        Raw_totalendusesannual!$C:$C,$B135,
        Raw_totalendusesannual!$A:$A,$C135) / $D135</f>
        <v>30.052165057239964</v>
      </c>
      <c r="F135" s="38">
        <f>SUMIFS(Raw_totalendusesannual!$E:$E,
        Raw_totalendusesannual!$B:$B,$A135,
        Raw_totalendusesannual!$C:$C,$B135,
        Raw_totalendusesannual!$A:$A,$C135) / $D135</f>
        <v>10.061862599541099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Zones!$H$14</f>
        <v>40749.5</v>
      </c>
      <c r="E136" s="38">
        <f>SUMIFS(Raw_totalendusesannual!$D:$D,
        Raw_totalendusesannual!$B:$B,$A136,
        Raw_totalendusesannual!$C:$C,$B136,
        Raw_totalendusesannual!$A:$A,$C136) / $D136</f>
        <v>22.013548877900341</v>
      </c>
      <c r="F136" s="38">
        <f>SUMIFS(Raw_totalendusesannual!$E:$E,
        Raw_totalendusesannual!$B:$B,$A136,
        Raw_totalendusesannual!$C:$C,$B136,
        Raw_totalendusesannual!$A:$A,$C136) / $D136</f>
        <v>10.33762671934625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Zones!$H$14</f>
        <v>40749.5</v>
      </c>
      <c r="E137" s="38">
        <f>SUMIFS(Raw_totalendusesannual!$D:$D,
        Raw_totalendusesannual!$B:$B,$A137,
        Raw_totalendusesannual!$C:$C,$B137,
        Raw_totalendusesannual!$A:$A,$C137) / $D137</f>
        <v>30.328611639406617</v>
      </c>
      <c r="F137" s="38">
        <f>SUMIFS(Raw_totalendusesannual!$E:$E,
        Raw_totalendusesannual!$B:$B,$A137,
        Raw_totalendusesannual!$C:$C,$B137,
        Raw_totalendusesannual!$A:$A,$C137) / $D137</f>
        <v>9.1176306457747955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Zones!$H$14</f>
        <v>40749.5</v>
      </c>
      <c r="E138" s="38">
        <f>SUMIFS(Raw_totalendusesannual!$D:$D,
        Raw_totalendusesannual!$B:$B,$A138,
        Raw_totalendusesannual!$C:$C,$B138,
        Raw_totalendusesannual!$A:$A,$C138) / $D138</f>
        <v>22.367277880710194</v>
      </c>
      <c r="F138" s="38">
        <f>SUMIFS(Raw_totalendusesannual!$E:$E,
        Raw_totalendusesannual!$B:$B,$A138,
        Raw_totalendusesannual!$C:$C,$B138,
        Raw_totalendusesannual!$A:$A,$C138) / $D138</f>
        <v>9.1074781285659938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Zones!$H$14</f>
        <v>40749.5</v>
      </c>
      <c r="E139" s="38">
        <f>SUMIFS(Raw_totalendusesannual!$D:$D,
        Raw_totalendusesannual!$B:$B,$A139,
        Raw_totalendusesannual!$C:$C,$B139,
        Raw_totalendusesannual!$A:$A,$C139) / $D139</f>
        <v>30.04261009337538</v>
      </c>
      <c r="F139" s="38">
        <f>SUMIFS(Raw_totalendusesannual!$E:$E,
        Raw_totalendusesannual!$B:$B,$A139,
        Raw_totalendusesannual!$C:$C,$B139,
        Raw_totalendusesannual!$A:$A,$C139) / $D139</f>
        <v>9.1182767886722527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Zones!$H$14</f>
        <v>40749.5</v>
      </c>
      <c r="E140" s="38">
        <f>SUMIFS(Raw_totalendusesannual!$D:$D,
        Raw_totalendusesannual!$B:$B,$A140,
        Raw_totalendusesannual!$C:$C,$B140,
        Raw_totalendusesannual!$A:$A,$C140) / $D140</f>
        <v>21.981088602314138</v>
      </c>
      <c r="F140" s="38">
        <f>SUMIFS(Raw_totalendusesannual!$E:$E,
        Raw_totalendusesannual!$B:$B,$A140,
        Raw_totalendusesannual!$C:$C,$B140,
        Raw_totalendusesannual!$A:$A,$C140) / $D140</f>
        <v>9.1080187486963027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Zones!$H$14</f>
        <v>40749.5</v>
      </c>
      <c r="E141" s="38">
        <f>SUMIFS(Raw_totalendusesannual!$D:$D,
        Raw_totalendusesannual!$B:$B,$A141,
        Raw_totalendusesannual!$C:$C,$B141,
        Raw_totalendusesannual!$A:$A,$C141) / $D141</f>
        <v>25.845302641750205</v>
      </c>
      <c r="F141" s="38">
        <f>SUMIFS(Raw_totalendusesannual!$E:$E,
        Raw_totalendusesannual!$B:$B,$A141,
        Raw_totalendusesannual!$C:$C,$B141,
        Raw_totalendusesannual!$A:$A,$C141) / $D141</f>
        <v>10.674426925483749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Zones!$H$14</f>
        <v>40749.5</v>
      </c>
      <c r="E142" s="38">
        <f>SUMIFS(Raw_totalendusesannual!$D:$D,
        Raw_totalendusesannual!$B:$B,$A142,
        Raw_totalendusesannual!$C:$C,$B142,
        Raw_totalendusesannual!$A:$A,$C142) / $D142</f>
        <v>19.571008724033423</v>
      </c>
      <c r="F142" s="38">
        <f>SUMIFS(Raw_totalendusesannual!$E:$E,
        Raw_totalendusesannual!$B:$B,$A142,
        Raw_totalendusesannual!$C:$C,$B142,
        Raw_totalendusesannual!$A:$A,$C142) / $D142</f>
        <v>10.90556031362348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Zones!$H$14</f>
        <v>40749.5</v>
      </c>
      <c r="E143" s="38">
        <f>SUMIFS(Raw_totalendusesannual!$D:$D,
        Raw_totalendusesannual!$B:$B,$A143,
        Raw_totalendusesannual!$C:$C,$B143,
        Raw_totalendusesannual!$A:$A,$C143) / $D143</f>
        <v>33.58112295856391</v>
      </c>
      <c r="F143" s="38">
        <f>SUMIFS(Raw_totalendusesannual!$E:$E,
        Raw_totalendusesannual!$B:$B,$A143,
        Raw_totalendusesannual!$C:$C,$B143,
        Raw_totalendusesannual!$A:$A,$C143) / $D143</f>
        <v>9.7802422115608785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Zones!$H$14</f>
        <v>40749.5</v>
      </c>
      <c r="E144" s="38">
        <f>SUMIFS(Raw_totalendusesannual!$D:$D,
        Raw_totalendusesannual!$B:$B,$A144,
        Raw_totalendusesannual!$C:$C,$B144,
        Raw_totalendusesannual!$A:$A,$C144) / $D144</f>
        <v>26.090150799396312</v>
      </c>
      <c r="F144" s="38">
        <f>SUMIFS(Raw_totalendusesannual!$E:$E,
        Raw_totalendusesannual!$B:$B,$A144,
        Raw_totalendusesannual!$C:$C,$B144,
        Raw_totalendusesannual!$A:$A,$C144) / $D144</f>
        <v>9.9595506693333657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Zones!$H$14</f>
        <v>40749.5</v>
      </c>
      <c r="E145" s="38">
        <f>SUMIFS(Raw_totalendusesannual!$D:$D,
        Raw_totalendusesannual!$B:$B,$A145,
        Raw_totalendusesannual!$C:$C,$B145,
        Raw_totalendusesannual!$A:$A,$C145) / $D145</f>
        <v>33.020187977766597</v>
      </c>
      <c r="F145" s="38">
        <f>SUMIFS(Raw_totalendusesannual!$E:$E,
        Raw_totalendusesannual!$B:$B,$A145,
        Raw_totalendusesannual!$C:$C,$B145,
        Raw_totalendusesannual!$A:$A,$C145) / $D145</f>
        <v>8.8133091203573048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Zones!$H$14</f>
        <v>40749.5</v>
      </c>
      <c r="E146" s="38">
        <f>SUMIFS(Raw_totalendusesannual!$D:$D,
        Raw_totalendusesannual!$B:$B,$A146,
        Raw_totalendusesannual!$C:$C,$B146,
        Raw_totalendusesannual!$A:$A,$C146) / $D146</f>
        <v>24.203945324482511</v>
      </c>
      <c r="F146" s="38">
        <f>SUMIFS(Raw_totalendusesannual!$E:$E,
        Raw_totalendusesannual!$B:$B,$A146,
        Raw_totalendusesannual!$C:$C,$B146,
        Raw_totalendusesannual!$A:$A,$C146) / $D146</f>
        <v>8.9411023448140465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Zones!$H$14</f>
        <v>40749.5</v>
      </c>
      <c r="E147" s="38">
        <f>SUMIFS(Raw_totalendusesannual!$D:$D,
        Raw_totalendusesannual!$B:$B,$A147,
        Raw_totalendusesannual!$C:$C,$B147,
        Raw_totalendusesannual!$A:$A,$C147) / $D147</f>
        <v>33.100731297316528</v>
      </c>
      <c r="F147" s="38">
        <f>SUMIFS(Raw_totalendusesannual!$E:$E,
        Raw_totalendusesannual!$B:$B,$A147,
        Raw_totalendusesannual!$C:$C,$B147,
        Raw_totalendusesannual!$A:$A,$C147) / $D147</f>
        <v>8.4945940440987009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Zones!$H$14</f>
        <v>40749.5</v>
      </c>
      <c r="E148" s="38">
        <f>SUMIFS(Raw_totalendusesannual!$D:$D,
        Raw_totalendusesannual!$B:$B,$A148,
        Raw_totalendusesannual!$C:$C,$B148,
        Raw_totalendusesannual!$A:$A,$C148) / $D148</f>
        <v>24.332252420275097</v>
      </c>
      <c r="F148" s="38">
        <f>SUMIFS(Raw_totalendusesannual!$E:$E,
        Raw_totalendusesannual!$B:$B,$A148,
        Raw_totalendusesannual!$C:$C,$B148,
        Raw_totalendusesannual!$A:$A,$C148) / $D148</f>
        <v>8.4843573540779644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Zones!$H$14</f>
        <v>40749.5</v>
      </c>
      <c r="E149" s="38">
        <f>SUMIFS(Raw_totalendusesannual!$D:$D,
        Raw_totalendusesannual!$B:$B,$A149,
        Raw_totalendusesannual!$C:$C,$B149,
        Raw_totalendusesannual!$A:$A,$C149) / $D149</f>
        <v>33.008826120565892</v>
      </c>
      <c r="F149" s="38">
        <f>SUMIFS(Raw_totalendusesannual!$E:$E,
        Raw_totalendusesannual!$B:$B,$A149,
        Raw_totalendusesannual!$C:$C,$B149,
        Raw_totalendusesannual!$A:$A,$C149) / $D149</f>
        <v>8.4945604240542831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Zones!$H$14</f>
        <v>40749.5</v>
      </c>
      <c r="E150" s="38">
        <f>SUMIFS(Raw_totalendusesannual!$D:$D,
        Raw_totalendusesannual!$B:$B,$A150,
        Raw_totalendusesannual!$C:$C,$B150,
        Raw_totalendusesannual!$A:$A,$C150) / $D150</f>
        <v>24.172853409244283</v>
      </c>
      <c r="F150" s="38">
        <f>SUMIFS(Raw_totalendusesannual!$E:$E,
        Raw_totalendusesannual!$B:$B,$A150,
        Raw_totalendusesannual!$C:$C,$B150,
        Raw_totalendusesannual!$A:$A,$C150) / $D150</f>
        <v>8.4848508570657302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Zones!$H$14</f>
        <v>40749.5</v>
      </c>
      <c r="E151" s="38">
        <f>SUMIFS(Raw_totalendusesannual!$D:$D,
        Raw_totalendusesannual!$B:$B,$A151,
        Raw_totalendusesannual!$C:$C,$B151,
        Raw_totalendusesannual!$A:$A,$C151) / $D151</f>
        <v>29.187742180885653</v>
      </c>
      <c r="F151" s="38">
        <f>SUMIFS(Raw_totalendusesannual!$E:$E,
        Raw_totalendusesannual!$B:$B,$A151,
        Raw_totalendusesannual!$C:$C,$B151,
        Raw_totalendusesannual!$A:$A,$C151) / $D151</f>
        <v>9.0330715714303249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Zones!$H$14</f>
        <v>40749.5</v>
      </c>
      <c r="E152" s="38">
        <f>SUMIFS(Raw_totalendusesannual!$D:$D,
        Raw_totalendusesannual!$B:$B,$A152,
        Raw_totalendusesannual!$C:$C,$B152,
        Raw_totalendusesannual!$A:$A,$C152) / $D152</f>
        <v>22.161818427219966</v>
      </c>
      <c r="F152" s="38">
        <f>SUMIFS(Raw_totalendusesannual!$E:$E,
        Raw_totalendusesannual!$B:$B,$A152,
        Raw_totalendusesannual!$C:$C,$B152,
        Raw_totalendusesannual!$A:$A,$C152) / $D152</f>
        <v>9.1735297365611856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Zones!$H$14</f>
        <v>40749.5</v>
      </c>
      <c r="E153" s="38">
        <f>SUMIFS(Raw_totalendusesannual!$D:$D,
        Raw_totalendusesannual!$B:$B,$A153,
        Raw_totalendusesannual!$C:$C,$B153,
        Raw_totalendusesannual!$A:$A,$C153) / $D153</f>
        <v>24.810200615958479</v>
      </c>
      <c r="F153" s="38">
        <f>SUMIFS(Raw_totalendusesannual!$E:$E,
        Raw_totalendusesannual!$B:$B,$A153,
        Raw_totalendusesannual!$C:$C,$B153,
        Raw_totalendusesannual!$A:$A,$C153) / $D153</f>
        <v>15.910924060417917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Zones!$H$14</f>
        <v>40749.5</v>
      </c>
      <c r="E154" s="38">
        <f>SUMIFS(Raw_totalendusesannual!$D:$D,
        Raw_totalendusesannual!$B:$B,$A154,
        Raw_totalendusesannual!$C:$C,$B154,
        Raw_totalendusesannual!$A:$A,$C154) / $D154</f>
        <v>19.254840427489906</v>
      </c>
      <c r="F154" s="38">
        <f>SUMIFS(Raw_totalendusesannual!$E:$E,
        Raw_totalendusesannual!$B:$B,$A154,
        Raw_totalendusesannual!$C:$C,$B154,
        Raw_totalendusesannual!$A:$A,$C154) / $D154</f>
        <v>15.538814709382939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Zones!$H$14</f>
        <v>40749.5</v>
      </c>
      <c r="E155" s="38">
        <f>SUMIFS(Raw_totalendusesannual!$D:$D,
        Raw_totalendusesannual!$B:$B,$A155,
        Raw_totalendusesannual!$C:$C,$B155,
        Raw_totalendusesannual!$A:$A,$C155) / $D155</f>
        <v>26.750807003766919</v>
      </c>
      <c r="F155" s="38">
        <f>SUMIFS(Raw_totalendusesannual!$E:$E,
        Raw_totalendusesannual!$B:$B,$A155,
        Raw_totalendusesannual!$C:$C,$B155,
        Raw_totalendusesannual!$A:$A,$C155) / $D155</f>
        <v>13.438806611124063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Zones!$H$14</f>
        <v>40749.5</v>
      </c>
      <c r="E156" s="38">
        <f>SUMIFS(Raw_totalendusesannual!$D:$D,
        Raw_totalendusesannual!$B:$B,$A156,
        Raw_totalendusesannual!$C:$C,$B156,
        Raw_totalendusesannual!$A:$A,$C156) / $D156</f>
        <v>19.847730892403586</v>
      </c>
      <c r="F156" s="38">
        <f>SUMIFS(Raw_totalendusesannual!$E:$E,
        Raw_totalendusesannual!$B:$B,$A156,
        Raw_totalendusesannual!$C:$C,$B156,
        Raw_totalendusesannual!$A:$A,$C156) / $D156</f>
        <v>13.762952183462374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Zones!$H$14</f>
        <v>40749.5</v>
      </c>
      <c r="E157" s="38">
        <f>SUMIFS(Raw_totalendusesannual!$D:$D,
        Raw_totalendusesannual!$B:$B,$A157,
        Raw_totalendusesannual!$C:$C,$B157,
        Raw_totalendusesannual!$A:$A,$C157) / $D157</f>
        <v>27.86752990834243</v>
      </c>
      <c r="F157" s="38">
        <f>SUMIFS(Raw_totalendusesannual!$E:$E,
        Raw_totalendusesannual!$B:$B,$A157,
        Raw_totalendusesannual!$C:$C,$B157,
        Raw_totalendusesannual!$A:$A,$C157) / $D157</f>
        <v>10.134672818071387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Zones!$H$14</f>
        <v>40749.5</v>
      </c>
      <c r="E158" s="38">
        <f>SUMIFS(Raw_totalendusesannual!$D:$D,
        Raw_totalendusesannual!$B:$B,$A158,
        Raw_totalendusesannual!$C:$C,$B158,
        Raw_totalendusesannual!$A:$A,$C158) / $D158</f>
        <v>20.980964183609615</v>
      </c>
      <c r="F158" s="38">
        <f>SUMIFS(Raw_totalendusesannual!$E:$E,
        Raw_totalendusesannual!$B:$B,$A158,
        Raw_totalendusesannual!$C:$C,$B158,
        Raw_totalendusesannual!$A:$A,$C158) / $D158</f>
        <v>10.123400532521872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Zones!$H$14</f>
        <v>40749.5</v>
      </c>
      <c r="E159" s="38">
        <f>SUMIFS(Raw_totalendusesannual!$D:$D,
        Raw_totalendusesannual!$B:$B,$A159,
        Raw_totalendusesannual!$C:$C,$B159,
        Raw_totalendusesannual!$A:$A,$C159) / $D159</f>
        <v>26.873191818304516</v>
      </c>
      <c r="F159" s="38">
        <f>SUMIFS(Raw_totalendusesannual!$E:$E,
        Raw_totalendusesannual!$B:$B,$A159,
        Raw_totalendusesannual!$C:$C,$B159,
        Raw_totalendusesannual!$A:$A,$C159) / $D159</f>
        <v>10.134803617222296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Zones!$H$14</f>
        <v>40749.5</v>
      </c>
      <c r="E160" s="38">
        <f>SUMIFS(Raw_totalendusesannual!$D:$D,
        Raw_totalendusesannual!$B:$B,$A160,
        Raw_totalendusesannual!$C:$C,$B160,
        Raw_totalendusesannual!$A:$A,$C160) / $D160</f>
        <v>19.877715800193865</v>
      </c>
      <c r="F160" s="38">
        <f>SUMIFS(Raw_totalendusesannual!$E:$E,
        Raw_totalendusesannual!$B:$B,$A160,
        Raw_totalendusesannual!$C:$C,$B160,
        Raw_totalendusesannual!$A:$A,$C160) / $D160</f>
        <v>10.12710045522031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Zones!$H$14</f>
        <v>40749.5</v>
      </c>
      <c r="E161" s="38">
        <f>SUMIFS(Raw_totalendusesannual!$D:$D,
        Raw_totalendusesannual!$B:$B,$A161,
        Raw_totalendusesannual!$C:$C,$B161,
        Raw_totalendusesannual!$A:$A,$C161) / $D161</f>
        <v>22.512557209290911</v>
      </c>
      <c r="F161" s="38">
        <f>SUMIFS(Raw_totalendusesannual!$E:$E,
        Raw_totalendusesannual!$B:$B,$A161,
        Raw_totalendusesannual!$C:$C,$B161,
        Raw_totalendusesannual!$A:$A,$C161) / $D161</f>
        <v>14.94684548276666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Zones!$H$14</f>
        <v>40749.5</v>
      </c>
      <c r="E162" s="38">
        <f>SUMIFS(Raw_totalendusesannual!$D:$D,
        Raw_totalendusesannual!$B:$B,$A162,
        Raw_totalendusesannual!$C:$C,$B162,
        Raw_totalendusesannual!$A:$A,$C162) / $D162</f>
        <v>17.12451563822869</v>
      </c>
      <c r="F162" s="38">
        <f>SUMIFS(Raw_totalendusesannual!$E:$E,
        Raw_totalendusesannual!$B:$B,$A162,
        Raw_totalendusesannual!$C:$C,$B162,
        Raw_totalendusesannual!$A:$A,$C162) / $D162</f>
        <v>14.912048245990748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2312-A69C-4B67-BBBB-095E18B7B529}">
  <dimension ref="A1:H140"/>
  <sheetViews>
    <sheetView workbookViewId="0"/>
  </sheetViews>
  <sheetFormatPr defaultRowHeight="15" x14ac:dyDescent="0.25"/>
  <sheetData>
    <row r="1" spans="1:8" x14ac:dyDescent="0.25">
      <c r="A1" t="s">
        <v>480</v>
      </c>
    </row>
    <row r="3" spans="1:8" x14ac:dyDescent="0.25">
      <c r="A3" s="86" t="s">
        <v>481</v>
      </c>
      <c r="B3" s="86"/>
      <c r="C3" s="86"/>
      <c r="F3" s="86" t="s">
        <v>482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16.219330543933054</v>
      </c>
      <c r="C5" s="86">
        <v>13.08778291758181</v>
      </c>
      <c r="F5" s="86" t="s">
        <v>73</v>
      </c>
      <c r="G5" s="86">
        <v>18.324894293181512</v>
      </c>
      <c r="H5" s="86">
        <v>18.570881605909275</v>
      </c>
    </row>
    <row r="6" spans="1:8" x14ac:dyDescent="0.25">
      <c r="A6" s="86" t="s">
        <v>74</v>
      </c>
      <c r="B6" s="86">
        <v>20.122620154848526</v>
      </c>
      <c r="C6" s="86">
        <v>15.813657590890687</v>
      </c>
      <c r="F6" s="86" t="s">
        <v>74</v>
      </c>
      <c r="G6" s="86">
        <v>14.711087988809679</v>
      </c>
      <c r="H6" s="86">
        <v>14.795665959091522</v>
      </c>
    </row>
    <row r="7" spans="1:8" x14ac:dyDescent="0.25">
      <c r="A7" s="86" t="s">
        <v>75</v>
      </c>
      <c r="B7" s="86">
        <v>17.986309279868465</v>
      </c>
      <c r="C7" s="86">
        <v>14.242333034761161</v>
      </c>
      <c r="F7" s="86" t="s">
        <v>75</v>
      </c>
      <c r="G7" s="86">
        <v>13.256890759395821</v>
      </c>
      <c r="H7" s="86">
        <v>13.433377096651494</v>
      </c>
    </row>
    <row r="8" spans="1:8" x14ac:dyDescent="0.25">
      <c r="A8" s="86" t="s">
        <v>76</v>
      </c>
      <c r="B8" s="86">
        <v>20.177042908501946</v>
      </c>
      <c r="C8" s="86">
        <v>15.73967312482362</v>
      </c>
      <c r="F8" s="86" t="s">
        <v>76</v>
      </c>
      <c r="G8" s="86">
        <v>12.823648879127353</v>
      </c>
      <c r="H8" s="86">
        <v>12.851893397464998</v>
      </c>
    </row>
    <row r="9" spans="1:8" x14ac:dyDescent="0.25">
      <c r="A9" s="86" t="s">
        <v>77</v>
      </c>
      <c r="B9" s="86">
        <v>18.337650768721087</v>
      </c>
      <c r="C9" s="86">
        <v>14.465589516435786</v>
      </c>
      <c r="F9" s="86" t="s">
        <v>77</v>
      </c>
      <c r="G9" s="86">
        <v>13.201773027889914</v>
      </c>
      <c r="H9" s="86">
        <v>13.422736475294176</v>
      </c>
    </row>
    <row r="10" spans="1:8" x14ac:dyDescent="0.25">
      <c r="A10" s="86" t="s">
        <v>78</v>
      </c>
      <c r="B10" s="86">
        <v>20.967841568608204</v>
      </c>
      <c r="C10" s="86">
        <v>16.451649222689849</v>
      </c>
      <c r="F10" s="86" t="s">
        <v>78</v>
      </c>
      <c r="G10" s="86">
        <v>10.682458680474607</v>
      </c>
      <c r="H10" s="86">
        <v>10.979630915716756</v>
      </c>
    </row>
    <row r="11" spans="1:8" x14ac:dyDescent="0.25">
      <c r="A11" s="86" t="s">
        <v>79</v>
      </c>
      <c r="B11" s="86">
        <v>21.391928489920122</v>
      </c>
      <c r="C11" s="86">
        <v>16.81786107805004</v>
      </c>
      <c r="F11" s="86" t="s">
        <v>79</v>
      </c>
      <c r="G11" s="86">
        <v>10.707932858071878</v>
      </c>
      <c r="H11" s="86">
        <v>11.003954895152088</v>
      </c>
    </row>
    <row r="12" spans="1:8" x14ac:dyDescent="0.25">
      <c r="A12" s="86" t="s">
        <v>80</v>
      </c>
      <c r="B12" s="86">
        <v>22.167281561736953</v>
      </c>
      <c r="C12" s="86">
        <v>17.324892575369024</v>
      </c>
      <c r="F12" s="86" t="s">
        <v>80</v>
      </c>
      <c r="G12" s="86">
        <v>11.008528939005386</v>
      </c>
      <c r="H12" s="86">
        <v>11.246633210223438</v>
      </c>
    </row>
    <row r="13" spans="1:8" x14ac:dyDescent="0.25">
      <c r="A13" s="86" t="s">
        <v>81</v>
      </c>
      <c r="B13" s="86">
        <v>23.441628240837311</v>
      </c>
      <c r="C13" s="86">
        <v>17.782630216321675</v>
      </c>
      <c r="F13" s="86" t="s">
        <v>81</v>
      </c>
      <c r="G13" s="86">
        <v>10.741643455747923</v>
      </c>
      <c r="H13" s="86">
        <v>10.914555270616818</v>
      </c>
    </row>
    <row r="14" spans="1:8" x14ac:dyDescent="0.25">
      <c r="A14" s="86" t="s">
        <v>20</v>
      </c>
      <c r="B14" s="86">
        <v>24.315451968735815</v>
      </c>
      <c r="C14" s="86">
        <v>18.933414643124458</v>
      </c>
      <c r="F14" s="86" t="s">
        <v>20</v>
      </c>
      <c r="G14" s="86">
        <v>11.720132271561615</v>
      </c>
      <c r="H14" s="86">
        <v>11.689534350114725</v>
      </c>
    </row>
    <row r="15" spans="1:8" x14ac:dyDescent="0.25">
      <c r="A15" s="86" t="s">
        <v>21</v>
      </c>
      <c r="B15" s="86">
        <v>25.204837850771177</v>
      </c>
      <c r="C15" s="86">
        <v>19.293320654241157</v>
      </c>
      <c r="F15" s="86" t="s">
        <v>21</v>
      </c>
      <c r="G15" s="86">
        <v>14.365119817421071</v>
      </c>
      <c r="H15" s="86">
        <v>13.731434250727002</v>
      </c>
    </row>
    <row r="16" spans="1:8" x14ac:dyDescent="0.25">
      <c r="A16" s="86" t="s">
        <v>22</v>
      </c>
      <c r="B16" s="86">
        <v>24.086847691382715</v>
      </c>
      <c r="C16" s="86">
        <v>18.614185695530008</v>
      </c>
      <c r="F16" s="86" t="s">
        <v>22</v>
      </c>
      <c r="G16" s="86">
        <v>13.68488766733334</v>
      </c>
      <c r="H16" s="86">
        <v>13.664383121265292</v>
      </c>
    </row>
    <row r="17" spans="1:8" x14ac:dyDescent="0.25">
      <c r="A17" s="86" t="s">
        <v>23</v>
      </c>
      <c r="B17" s="86">
        <v>26.480399514104469</v>
      </c>
      <c r="C17" s="86">
        <v>20.217324138946491</v>
      </c>
      <c r="F17" s="86" t="s">
        <v>23</v>
      </c>
      <c r="G17" s="86">
        <v>12.804452815371967</v>
      </c>
      <c r="H17" s="86">
        <v>12.567279598522681</v>
      </c>
    </row>
    <row r="18" spans="1:8" x14ac:dyDescent="0.25">
      <c r="A18" s="86" t="s">
        <v>24</v>
      </c>
      <c r="B18" s="86">
        <v>28.673462741874133</v>
      </c>
      <c r="C18" s="86">
        <v>21.955372458557772</v>
      </c>
      <c r="F18" s="86" t="s">
        <v>24</v>
      </c>
      <c r="G18" s="86">
        <v>11.674958220346262</v>
      </c>
      <c r="H18" s="86">
        <v>11.526609160848599</v>
      </c>
    </row>
    <row r="19" spans="1:8" x14ac:dyDescent="0.25">
      <c r="A19" s="86" t="s">
        <v>25</v>
      </c>
      <c r="B19" s="86">
        <v>33.58112295856391</v>
      </c>
      <c r="C19" s="86">
        <v>26.090150799396312</v>
      </c>
      <c r="F19" s="86" t="s">
        <v>25</v>
      </c>
      <c r="G19" s="86">
        <v>9.7802422115608785</v>
      </c>
      <c r="H19" s="86">
        <v>9.9595506693333657</v>
      </c>
    </row>
    <row r="20" spans="1:8" x14ac:dyDescent="0.25">
      <c r="A20" s="86" t="s">
        <v>26</v>
      </c>
      <c r="B20" s="86">
        <v>24.810200615958479</v>
      </c>
      <c r="C20" s="86">
        <v>19.254840427489906</v>
      </c>
      <c r="F20" s="86" t="s">
        <v>26</v>
      </c>
      <c r="G20" s="86">
        <v>15.910924060417917</v>
      </c>
      <c r="H20" s="86">
        <v>15.538814709382939</v>
      </c>
    </row>
    <row r="33" spans="1:8" x14ac:dyDescent="0.25">
      <c r="A33" s="86" t="s">
        <v>483</v>
      </c>
      <c r="B33" s="86"/>
      <c r="C33" s="86"/>
      <c r="F33" s="86" t="s">
        <v>484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18.898678020589212</v>
      </c>
      <c r="C35" s="86">
        <v>14.391539037288801</v>
      </c>
      <c r="F35" s="86" t="s">
        <v>73</v>
      </c>
      <c r="G35" s="86">
        <v>15.375780316322899</v>
      </c>
      <c r="H35" s="86">
        <v>16.424242506043019</v>
      </c>
    </row>
    <row r="36" spans="1:8" x14ac:dyDescent="0.25">
      <c r="A36" s="86" t="s">
        <v>74</v>
      </c>
      <c r="B36" s="86">
        <v>21.830416814930242</v>
      </c>
      <c r="C36" s="86">
        <v>16.355518472619295</v>
      </c>
      <c r="F36" s="86" t="s">
        <v>74</v>
      </c>
      <c r="G36" s="86">
        <v>12.753927778254948</v>
      </c>
      <c r="H36" s="86">
        <v>13.158689799874846</v>
      </c>
    </row>
    <row r="37" spans="1:8" x14ac:dyDescent="0.25">
      <c r="A37" s="86" t="s">
        <v>75</v>
      </c>
      <c r="B37" s="86">
        <v>20.635722892305427</v>
      </c>
      <c r="C37" s="86">
        <v>15.606357378618142</v>
      </c>
      <c r="F37" s="86" t="s">
        <v>75</v>
      </c>
      <c r="G37" s="86">
        <v>11.705505098222064</v>
      </c>
      <c r="H37" s="86">
        <v>12.241631921864071</v>
      </c>
    </row>
    <row r="38" spans="1:8" x14ac:dyDescent="0.25">
      <c r="A38" s="86" t="s">
        <v>76</v>
      </c>
      <c r="B38" s="86">
        <v>22.446788549552757</v>
      </c>
      <c r="C38" s="86">
        <v>16.750523073902745</v>
      </c>
      <c r="F38" s="86" t="s">
        <v>76</v>
      </c>
      <c r="G38" s="86">
        <v>11.295311108111756</v>
      </c>
      <c r="H38" s="86">
        <v>11.686094798709187</v>
      </c>
    </row>
    <row r="39" spans="1:8" x14ac:dyDescent="0.25">
      <c r="A39" s="86" t="s">
        <v>77</v>
      </c>
      <c r="B39" s="86">
        <v>20.993316237009044</v>
      </c>
      <c r="C39" s="86">
        <v>15.879323181879531</v>
      </c>
      <c r="F39" s="86" t="s">
        <v>77</v>
      </c>
      <c r="G39" s="86">
        <v>11.569295819580608</v>
      </c>
      <c r="H39" s="86">
        <v>12.139706254064468</v>
      </c>
    </row>
    <row r="40" spans="1:8" x14ac:dyDescent="0.25">
      <c r="A40" s="86" t="s">
        <v>78</v>
      </c>
      <c r="B40" s="86">
        <v>22.638968330899765</v>
      </c>
      <c r="C40" s="86">
        <v>17.175004846685233</v>
      </c>
      <c r="F40" s="86" t="s">
        <v>78</v>
      </c>
      <c r="G40" s="86">
        <v>10.010717432115731</v>
      </c>
      <c r="H40" s="86">
        <v>10.202444447171132</v>
      </c>
    </row>
    <row r="41" spans="1:8" x14ac:dyDescent="0.25">
      <c r="A41" s="86" t="s">
        <v>79</v>
      </c>
      <c r="B41" s="86">
        <v>22.91613835752586</v>
      </c>
      <c r="C41" s="86">
        <v>17.371150320862832</v>
      </c>
      <c r="F41" s="86" t="s">
        <v>79</v>
      </c>
      <c r="G41" s="86">
        <v>9.9209234469134593</v>
      </c>
      <c r="H41" s="86">
        <v>10.103579921226027</v>
      </c>
    </row>
    <row r="42" spans="1:8" x14ac:dyDescent="0.25">
      <c r="A42" s="86" t="s">
        <v>80</v>
      </c>
      <c r="B42" s="86">
        <v>23.7730364789752</v>
      </c>
      <c r="C42" s="86">
        <v>17.940366630265402</v>
      </c>
      <c r="F42" s="86" t="s">
        <v>80</v>
      </c>
      <c r="G42" s="86">
        <v>10.056909655333193</v>
      </c>
      <c r="H42" s="86">
        <v>10.299297169290421</v>
      </c>
    </row>
    <row r="43" spans="1:8" x14ac:dyDescent="0.25">
      <c r="A43" s="86" t="s">
        <v>81</v>
      </c>
      <c r="B43" s="86">
        <v>24.806478361697689</v>
      </c>
      <c r="C43" s="86">
        <v>18.063319059129558</v>
      </c>
      <c r="F43" s="86" t="s">
        <v>81</v>
      </c>
      <c r="G43" s="86">
        <v>9.8594468643787039</v>
      </c>
      <c r="H43" s="86">
        <v>9.9938634829875213</v>
      </c>
    </row>
    <row r="44" spans="1:8" x14ac:dyDescent="0.25">
      <c r="A44" s="86" t="s">
        <v>20</v>
      </c>
      <c r="B44" s="86">
        <v>25.525327427330396</v>
      </c>
      <c r="C44" s="86">
        <v>19.239779383796119</v>
      </c>
      <c r="F44" s="86" t="s">
        <v>20</v>
      </c>
      <c r="G44" s="86">
        <v>10.438797531258054</v>
      </c>
      <c r="H44" s="86">
        <v>10.678908452864452</v>
      </c>
    </row>
    <row r="45" spans="1:8" x14ac:dyDescent="0.25">
      <c r="A45" s="86" t="s">
        <v>21</v>
      </c>
      <c r="B45" s="86">
        <v>26.798684401035594</v>
      </c>
      <c r="C45" s="86">
        <v>19.519185511478671</v>
      </c>
      <c r="F45" s="86" t="s">
        <v>21</v>
      </c>
      <c r="G45" s="86">
        <v>12.062033889986379</v>
      </c>
      <c r="H45" s="86">
        <v>12.369448704892084</v>
      </c>
    </row>
    <row r="46" spans="1:8" x14ac:dyDescent="0.25">
      <c r="A46" s="86" t="s">
        <v>22</v>
      </c>
      <c r="B46" s="86">
        <v>25.036170750561354</v>
      </c>
      <c r="C46" s="86">
        <v>18.512119167106345</v>
      </c>
      <c r="F46" s="86" t="s">
        <v>22</v>
      </c>
      <c r="G46" s="86">
        <v>11.943193168014332</v>
      </c>
      <c r="H46" s="86">
        <v>12.279225266567687</v>
      </c>
    </row>
    <row r="47" spans="1:8" x14ac:dyDescent="0.25">
      <c r="A47" s="86" t="s">
        <v>23</v>
      </c>
      <c r="B47" s="86">
        <v>27.61083178934711</v>
      </c>
      <c r="C47" s="86">
        <v>20.150027116897139</v>
      </c>
      <c r="F47" s="86" t="s">
        <v>23</v>
      </c>
      <c r="G47" s="86">
        <v>11.085034417600216</v>
      </c>
      <c r="H47" s="86">
        <v>11.431154001889594</v>
      </c>
    </row>
    <row r="48" spans="1:8" x14ac:dyDescent="0.25">
      <c r="A48" s="86" t="s">
        <v>24</v>
      </c>
      <c r="B48" s="86">
        <v>30.052165057239964</v>
      </c>
      <c r="C48" s="86">
        <v>22.013548877900341</v>
      </c>
      <c r="F48" s="86" t="s">
        <v>24</v>
      </c>
      <c r="G48" s="86">
        <v>10.061862599541099</v>
      </c>
      <c r="H48" s="86">
        <v>10.33762671934625</v>
      </c>
    </row>
    <row r="49" spans="1:8" x14ac:dyDescent="0.25">
      <c r="A49" s="86" t="s">
        <v>25</v>
      </c>
      <c r="B49" s="86">
        <v>33.020187977766597</v>
      </c>
      <c r="C49" s="86">
        <v>24.203945324482511</v>
      </c>
      <c r="F49" s="86" t="s">
        <v>25</v>
      </c>
      <c r="G49" s="86">
        <v>8.8133091203573048</v>
      </c>
      <c r="H49" s="86">
        <v>8.9411023448140465</v>
      </c>
    </row>
    <row r="50" spans="1:8" x14ac:dyDescent="0.25">
      <c r="A50" s="86" t="s">
        <v>26</v>
      </c>
      <c r="B50" s="86">
        <v>26.750807003766919</v>
      </c>
      <c r="C50" s="86">
        <v>19.847730892403586</v>
      </c>
      <c r="F50" s="86" t="s">
        <v>26</v>
      </c>
      <c r="G50" s="86">
        <v>13.438806611124063</v>
      </c>
      <c r="H50" s="86">
        <v>13.762952183462374</v>
      </c>
    </row>
    <row r="63" spans="1:8" x14ac:dyDescent="0.25">
      <c r="A63" s="86" t="s">
        <v>485</v>
      </c>
      <c r="B63" s="86"/>
      <c r="C63" s="86"/>
      <c r="F63" s="86" t="s">
        <v>486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19.985979705272459</v>
      </c>
      <c r="C65" s="86">
        <v>15.716400446631246</v>
      </c>
      <c r="F65" s="86" t="s">
        <v>73</v>
      </c>
      <c r="G65" s="86">
        <v>10.87685272211929</v>
      </c>
      <c r="H65" s="86">
        <v>10.869208701947263</v>
      </c>
    </row>
    <row r="66" spans="1:8" x14ac:dyDescent="0.25">
      <c r="A66" s="86" t="s">
        <v>74</v>
      </c>
      <c r="B66" s="86">
        <v>22.468241818918024</v>
      </c>
      <c r="C66" s="86">
        <v>17.079470913753543</v>
      </c>
      <c r="F66" s="86" t="s">
        <v>74</v>
      </c>
      <c r="G66" s="86">
        <v>10.275032822488619</v>
      </c>
      <c r="H66" s="86">
        <v>10.266942416471368</v>
      </c>
    </row>
    <row r="67" spans="1:8" x14ac:dyDescent="0.25">
      <c r="A67" s="86" t="s">
        <v>75</v>
      </c>
      <c r="B67" s="86">
        <v>20.97183670965288</v>
      </c>
      <c r="C67" s="86">
        <v>16.072648498754585</v>
      </c>
      <c r="F67" s="86" t="s">
        <v>75</v>
      </c>
      <c r="G67" s="86">
        <v>10.253889495576633</v>
      </c>
      <c r="H67" s="86">
        <v>10.245798844157596</v>
      </c>
    </row>
    <row r="68" spans="1:8" x14ac:dyDescent="0.25">
      <c r="A68" s="86" t="s">
        <v>76</v>
      </c>
      <c r="B68" s="86">
        <v>22.745755408041816</v>
      </c>
      <c r="C68" s="86">
        <v>17.148568203290836</v>
      </c>
      <c r="F68" s="86" t="s">
        <v>76</v>
      </c>
      <c r="G68" s="86">
        <v>10.018032613897104</v>
      </c>
      <c r="H68" s="86">
        <v>10.008565503871212</v>
      </c>
    </row>
    <row r="69" spans="1:8" x14ac:dyDescent="0.25">
      <c r="A69" s="86" t="s">
        <v>77</v>
      </c>
      <c r="B69" s="86">
        <v>21.309173609492142</v>
      </c>
      <c r="C69" s="86">
        <v>16.333312310580499</v>
      </c>
      <c r="F69" s="86" t="s">
        <v>77</v>
      </c>
      <c r="G69" s="86">
        <v>10.255507184137228</v>
      </c>
      <c r="H69" s="86">
        <v>10.243339427477638</v>
      </c>
    </row>
    <row r="70" spans="1:8" x14ac:dyDescent="0.25">
      <c r="A70" s="86" t="s">
        <v>78</v>
      </c>
      <c r="B70" s="86">
        <v>22.583473171449956</v>
      </c>
      <c r="C70" s="86">
        <v>17.189498276052465</v>
      </c>
      <c r="F70" s="86" t="s">
        <v>78</v>
      </c>
      <c r="G70" s="86">
        <v>9.7288994956993324</v>
      </c>
      <c r="H70" s="86">
        <v>9.7179435330494854</v>
      </c>
    </row>
    <row r="71" spans="1:8" x14ac:dyDescent="0.25">
      <c r="A71" s="86" t="s">
        <v>79</v>
      </c>
      <c r="B71" s="86">
        <v>22.899144038577163</v>
      </c>
      <c r="C71" s="86">
        <v>17.421009092136099</v>
      </c>
      <c r="F71" s="86" t="s">
        <v>79</v>
      </c>
      <c r="G71" s="86">
        <v>9.6447845985840317</v>
      </c>
      <c r="H71" s="86">
        <v>9.6342033644584593</v>
      </c>
    </row>
    <row r="72" spans="1:8" x14ac:dyDescent="0.25">
      <c r="A72" s="86" t="s">
        <v>80</v>
      </c>
      <c r="B72" s="86">
        <v>23.829607725248163</v>
      </c>
      <c r="C72" s="86">
        <v>18.075415403869986</v>
      </c>
      <c r="F72" s="86" t="s">
        <v>80</v>
      </c>
      <c r="G72" s="86">
        <v>9.6348342924453068</v>
      </c>
      <c r="H72" s="86">
        <v>9.626278113841888</v>
      </c>
    </row>
    <row r="73" spans="1:8" x14ac:dyDescent="0.25">
      <c r="A73" s="86" t="s">
        <v>81</v>
      </c>
      <c r="B73" s="86">
        <v>24.820632891201118</v>
      </c>
      <c r="C73" s="86">
        <v>18.135926575786204</v>
      </c>
      <c r="F73" s="86" t="s">
        <v>81</v>
      </c>
      <c r="G73" s="86">
        <v>9.5518065252334399</v>
      </c>
      <c r="H73" s="86">
        <v>9.543461146762537</v>
      </c>
    </row>
    <row r="74" spans="1:8" x14ac:dyDescent="0.25">
      <c r="A74" s="86" t="s">
        <v>20</v>
      </c>
      <c r="B74" s="86">
        <v>25.781844194407295</v>
      </c>
      <c r="C74" s="86">
        <v>19.561888366728429</v>
      </c>
      <c r="F74" s="86" t="s">
        <v>20</v>
      </c>
      <c r="G74" s="86">
        <v>9.4845404238088822</v>
      </c>
      <c r="H74" s="86">
        <v>9.4777081927385609</v>
      </c>
    </row>
    <row r="75" spans="1:8" x14ac:dyDescent="0.25">
      <c r="A75" s="86" t="s">
        <v>21</v>
      </c>
      <c r="B75" s="86">
        <v>27.461339402937462</v>
      </c>
      <c r="C75" s="86">
        <v>20.260678535932957</v>
      </c>
      <c r="F75" s="86" t="s">
        <v>21</v>
      </c>
      <c r="G75" s="86">
        <v>9.6052312298310412</v>
      </c>
      <c r="H75" s="86">
        <v>9.5969641345292587</v>
      </c>
    </row>
    <row r="76" spans="1:8" x14ac:dyDescent="0.25">
      <c r="A76" s="86" t="s">
        <v>22</v>
      </c>
      <c r="B76" s="86">
        <v>25.607423403968145</v>
      </c>
      <c r="C76" s="86">
        <v>19.169824169621712</v>
      </c>
      <c r="F76" s="86" t="s">
        <v>22</v>
      </c>
      <c r="G76" s="86">
        <v>9.787293586424374</v>
      </c>
      <c r="H76" s="86">
        <v>9.7774301525172085</v>
      </c>
    </row>
    <row r="77" spans="1:8" x14ac:dyDescent="0.25">
      <c r="A77" s="86" t="s">
        <v>23</v>
      </c>
      <c r="B77" s="86">
        <v>28.046792966784871</v>
      </c>
      <c r="C77" s="86">
        <v>20.677236285107792</v>
      </c>
      <c r="F77" s="86" t="s">
        <v>23</v>
      </c>
      <c r="G77" s="86">
        <v>9.427440336691248</v>
      </c>
      <c r="H77" s="86">
        <v>9.4200495711603818</v>
      </c>
    </row>
    <row r="78" spans="1:8" x14ac:dyDescent="0.25">
      <c r="A78" s="86" t="s">
        <v>24</v>
      </c>
      <c r="B78" s="86">
        <v>30.328611639406617</v>
      </c>
      <c r="C78" s="86">
        <v>22.367277880710194</v>
      </c>
      <c r="F78" s="86" t="s">
        <v>24</v>
      </c>
      <c r="G78" s="86">
        <v>9.1176306457747955</v>
      </c>
      <c r="H78" s="86">
        <v>9.1074781285659938</v>
      </c>
    </row>
    <row r="79" spans="1:8" x14ac:dyDescent="0.25">
      <c r="A79" s="86" t="s">
        <v>25</v>
      </c>
      <c r="B79" s="86">
        <v>33.100731297316528</v>
      </c>
      <c r="C79" s="86">
        <v>24.332252420275097</v>
      </c>
      <c r="F79" s="86" t="s">
        <v>25</v>
      </c>
      <c r="G79" s="86">
        <v>8.4945940440987009</v>
      </c>
      <c r="H79" s="86">
        <v>8.4843573540779644</v>
      </c>
    </row>
    <row r="80" spans="1:8" x14ac:dyDescent="0.25">
      <c r="A80" s="86" t="s">
        <v>26</v>
      </c>
      <c r="B80" s="86">
        <v>27.86752990834243</v>
      </c>
      <c r="C80" s="86">
        <v>20.980964183609615</v>
      </c>
      <c r="F80" s="86" t="s">
        <v>26</v>
      </c>
      <c r="G80" s="86">
        <v>10.134672818071387</v>
      </c>
      <c r="H80" s="86">
        <v>10.123400532521872</v>
      </c>
    </row>
    <row r="93" spans="1:8" x14ac:dyDescent="0.25">
      <c r="A93" s="86" t="s">
        <v>487</v>
      </c>
      <c r="B93" s="86"/>
      <c r="C93" s="86"/>
      <c r="F93" s="86" t="s">
        <v>488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18.920924919324165</v>
      </c>
      <c r="C95" s="86">
        <v>14.379859139375942</v>
      </c>
      <c r="F95" s="86" t="s">
        <v>73</v>
      </c>
      <c r="G95" s="86">
        <v>10.877775187425613</v>
      </c>
      <c r="H95" s="86">
        <v>10.871340752647273</v>
      </c>
    </row>
    <row r="96" spans="1:8" x14ac:dyDescent="0.25">
      <c r="A96" s="86" t="s">
        <v>74</v>
      </c>
      <c r="B96" s="86">
        <v>21.824297476042648</v>
      </c>
      <c r="C96" s="86">
        <v>16.302374262260887</v>
      </c>
      <c r="F96" s="86" t="s">
        <v>74</v>
      </c>
      <c r="G96" s="86">
        <v>10.275430864182383</v>
      </c>
      <c r="H96" s="86">
        <v>10.268288199855213</v>
      </c>
    </row>
    <row r="97" spans="1:8" x14ac:dyDescent="0.25">
      <c r="A97" s="86" t="s">
        <v>75</v>
      </c>
      <c r="B97" s="86">
        <v>20.626721064062135</v>
      </c>
      <c r="C97" s="86">
        <v>15.574335636020074</v>
      </c>
      <c r="F97" s="86" t="s">
        <v>75</v>
      </c>
      <c r="G97" s="86">
        <v>10.254847053338079</v>
      </c>
      <c r="H97" s="86">
        <v>10.247003766917386</v>
      </c>
    </row>
    <row r="98" spans="1:8" x14ac:dyDescent="0.25">
      <c r="A98" s="86" t="s">
        <v>76</v>
      </c>
      <c r="B98" s="86">
        <v>22.433503233168505</v>
      </c>
      <c r="C98" s="86">
        <v>16.710103927655553</v>
      </c>
      <c r="F98" s="86" t="s">
        <v>76</v>
      </c>
      <c r="G98" s="86">
        <v>10.01872022969607</v>
      </c>
      <c r="H98" s="86">
        <v>10.009419256677996</v>
      </c>
    </row>
    <row r="99" spans="1:8" x14ac:dyDescent="0.25">
      <c r="A99" s="86" t="s">
        <v>77</v>
      </c>
      <c r="B99" s="86">
        <v>20.974298089547112</v>
      </c>
      <c r="C99" s="86">
        <v>15.822316347439845</v>
      </c>
      <c r="F99" s="86" t="s">
        <v>77</v>
      </c>
      <c r="G99" s="86">
        <v>10.255175891728733</v>
      </c>
      <c r="H99" s="86">
        <v>10.244171339525638</v>
      </c>
    </row>
    <row r="100" spans="1:8" x14ac:dyDescent="0.25">
      <c r="A100" s="86" t="s">
        <v>78</v>
      </c>
      <c r="B100" s="86">
        <v>22.63352458312372</v>
      </c>
      <c r="C100" s="86">
        <v>17.163626056761434</v>
      </c>
      <c r="F100" s="86" t="s">
        <v>78</v>
      </c>
      <c r="G100" s="86">
        <v>9.7288990048957658</v>
      </c>
      <c r="H100" s="86">
        <v>9.7191747138001698</v>
      </c>
    </row>
    <row r="101" spans="1:8" x14ac:dyDescent="0.25">
      <c r="A101" s="86" t="s">
        <v>79</v>
      </c>
      <c r="B101" s="86">
        <v>22.91181094246555</v>
      </c>
      <c r="C101" s="86">
        <v>17.360373256113572</v>
      </c>
      <c r="F101" s="86" t="s">
        <v>79</v>
      </c>
      <c r="G101" s="86">
        <v>9.6447350274236499</v>
      </c>
      <c r="H101" s="86">
        <v>9.635977619357293</v>
      </c>
    </row>
    <row r="102" spans="1:8" x14ac:dyDescent="0.25">
      <c r="A102" s="86" t="s">
        <v>80</v>
      </c>
      <c r="B102" s="86">
        <v>23.7652673038933</v>
      </c>
      <c r="C102" s="86">
        <v>17.92154504963251</v>
      </c>
      <c r="F102" s="86" t="s">
        <v>80</v>
      </c>
      <c r="G102" s="86">
        <v>9.635026687444018</v>
      </c>
      <c r="H102" s="86">
        <v>9.6269264653554032</v>
      </c>
    </row>
    <row r="103" spans="1:8" x14ac:dyDescent="0.25">
      <c r="A103" s="86" t="s">
        <v>81</v>
      </c>
      <c r="B103" s="86">
        <v>24.799339132995499</v>
      </c>
      <c r="C103" s="86">
        <v>18.045421661615482</v>
      </c>
      <c r="F103" s="86" t="s">
        <v>81</v>
      </c>
      <c r="G103" s="86">
        <v>9.5514190358163908</v>
      </c>
      <c r="H103" s="86">
        <v>9.5400586510263921</v>
      </c>
    </row>
    <row r="104" spans="1:8" x14ac:dyDescent="0.25">
      <c r="A104" s="86" t="s">
        <v>20</v>
      </c>
      <c r="B104" s="86">
        <v>25.504888403538693</v>
      </c>
      <c r="C104" s="86">
        <v>19.19534448275439</v>
      </c>
      <c r="F104" s="86" t="s">
        <v>20</v>
      </c>
      <c r="G104" s="86">
        <v>9.4835028650658284</v>
      </c>
      <c r="H104" s="86">
        <v>9.4729059252260761</v>
      </c>
    </row>
    <row r="105" spans="1:8" x14ac:dyDescent="0.25">
      <c r="A105" s="86" t="s">
        <v>21</v>
      </c>
      <c r="B105" s="86">
        <v>26.819674842636108</v>
      </c>
      <c r="C105" s="86">
        <v>19.497336409035693</v>
      </c>
      <c r="F105" s="86" t="s">
        <v>21</v>
      </c>
      <c r="G105" s="86">
        <v>9.6051129461711184</v>
      </c>
      <c r="H105" s="86">
        <v>9.5958249794476007</v>
      </c>
    </row>
    <row r="106" spans="1:8" x14ac:dyDescent="0.25">
      <c r="A106" s="86" t="s">
        <v>22</v>
      </c>
      <c r="B106" s="86">
        <v>25.054873802132541</v>
      </c>
      <c r="C106" s="86">
        <v>18.480790929950061</v>
      </c>
      <c r="F106" s="86" t="s">
        <v>22</v>
      </c>
      <c r="G106" s="86">
        <v>9.7873257340580864</v>
      </c>
      <c r="H106" s="86">
        <v>9.7783386299218389</v>
      </c>
    </row>
    <row r="107" spans="1:8" x14ac:dyDescent="0.25">
      <c r="A107" s="86" t="s">
        <v>23</v>
      </c>
      <c r="B107" s="86">
        <v>27.623681762966417</v>
      </c>
      <c r="C107" s="86">
        <v>20.130496570510068</v>
      </c>
      <c r="F107" s="86" t="s">
        <v>23</v>
      </c>
      <c r="G107" s="86">
        <v>9.4273151817813723</v>
      </c>
      <c r="H107" s="86">
        <v>9.4160603197585253</v>
      </c>
    </row>
    <row r="108" spans="1:8" x14ac:dyDescent="0.25">
      <c r="A108" s="86" t="s">
        <v>24</v>
      </c>
      <c r="B108" s="86">
        <v>30.04261009337538</v>
      </c>
      <c r="C108" s="86">
        <v>21.981088602314138</v>
      </c>
      <c r="F108" s="86" t="s">
        <v>24</v>
      </c>
      <c r="G108" s="86">
        <v>9.1182767886722527</v>
      </c>
      <c r="H108" s="86">
        <v>9.1080187486963027</v>
      </c>
    </row>
    <row r="109" spans="1:8" x14ac:dyDescent="0.25">
      <c r="A109" s="86" t="s">
        <v>25</v>
      </c>
      <c r="B109" s="86">
        <v>33.008826120565892</v>
      </c>
      <c r="C109" s="86">
        <v>24.172853409244283</v>
      </c>
      <c r="F109" s="86" t="s">
        <v>25</v>
      </c>
      <c r="G109" s="86">
        <v>8.4945604240542831</v>
      </c>
      <c r="H109" s="86">
        <v>8.4848508570657302</v>
      </c>
    </row>
    <row r="110" spans="1:8" x14ac:dyDescent="0.25">
      <c r="A110" s="86" t="s">
        <v>26</v>
      </c>
      <c r="B110" s="86">
        <v>26.873191818304516</v>
      </c>
      <c r="C110" s="86">
        <v>19.877715800193865</v>
      </c>
      <c r="F110" s="86" t="s">
        <v>26</v>
      </c>
      <c r="G110" s="86">
        <v>10.134803617222296</v>
      </c>
      <c r="H110" s="86">
        <v>10.12710045522031</v>
      </c>
    </row>
    <row r="123" spans="1:8" x14ac:dyDescent="0.25">
      <c r="A123" s="86" t="s">
        <v>489</v>
      </c>
      <c r="B123" s="86"/>
      <c r="C123" s="86"/>
      <c r="F123" s="86" t="s">
        <v>490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15.579714106921559</v>
      </c>
      <c r="C125" s="86">
        <v>12.126428545135523</v>
      </c>
      <c r="F125" s="86" t="s">
        <v>73</v>
      </c>
      <c r="G125" s="86">
        <v>17.466609897053953</v>
      </c>
      <c r="H125" s="86">
        <v>18.076692965557857</v>
      </c>
    </row>
    <row r="126" spans="1:8" x14ac:dyDescent="0.25">
      <c r="A126" s="86" t="s">
        <v>74</v>
      </c>
      <c r="B126" s="86">
        <v>18.358310408716672</v>
      </c>
      <c r="C126" s="86">
        <v>14.021889593737347</v>
      </c>
      <c r="F126" s="86" t="s">
        <v>74</v>
      </c>
      <c r="G126" s="86">
        <v>13.919226002773041</v>
      </c>
      <c r="H126" s="86">
        <v>14.098081448852133</v>
      </c>
    </row>
    <row r="127" spans="1:8" x14ac:dyDescent="0.25">
      <c r="A127" s="86" t="s">
        <v>75</v>
      </c>
      <c r="B127" s="86">
        <v>17.328358139363676</v>
      </c>
      <c r="C127" s="86">
        <v>13.271172161621616</v>
      </c>
      <c r="F127" s="86" t="s">
        <v>75</v>
      </c>
      <c r="G127" s="86">
        <v>12.581747506104369</v>
      </c>
      <c r="H127" s="86">
        <v>13.072731444557602</v>
      </c>
    </row>
    <row r="128" spans="1:8" x14ac:dyDescent="0.25">
      <c r="A128" s="86" t="s">
        <v>76</v>
      </c>
      <c r="B128" s="86">
        <v>19.018633357464509</v>
      </c>
      <c r="C128" s="86">
        <v>14.441699407354692</v>
      </c>
      <c r="F128" s="86" t="s">
        <v>76</v>
      </c>
      <c r="G128" s="86">
        <v>12.083743604216004</v>
      </c>
      <c r="H128" s="86">
        <v>12.390325280064786</v>
      </c>
    </row>
    <row r="129" spans="1:8" x14ac:dyDescent="0.25">
      <c r="A129" s="86" t="s">
        <v>77</v>
      </c>
      <c r="B129" s="86">
        <v>17.778956306212343</v>
      </c>
      <c r="C129" s="86">
        <v>13.586024613798941</v>
      </c>
      <c r="F129" s="86" t="s">
        <v>77</v>
      </c>
      <c r="G129" s="86">
        <v>12.326164738217647</v>
      </c>
      <c r="H129" s="86">
        <v>12.902792181499159</v>
      </c>
    </row>
    <row r="130" spans="1:8" x14ac:dyDescent="0.25">
      <c r="A130" s="86" t="s">
        <v>78</v>
      </c>
      <c r="B130" s="86">
        <v>19.498425502153399</v>
      </c>
      <c r="C130" s="86">
        <v>14.841112160885411</v>
      </c>
      <c r="F130" s="86" t="s">
        <v>78</v>
      </c>
      <c r="G130" s="86">
        <v>10.277971018049302</v>
      </c>
      <c r="H130" s="86">
        <v>10.55800169327231</v>
      </c>
    </row>
    <row r="131" spans="1:8" x14ac:dyDescent="0.25">
      <c r="A131" s="86" t="s">
        <v>79</v>
      </c>
      <c r="B131" s="86">
        <v>19.699961226518116</v>
      </c>
      <c r="C131" s="86">
        <v>14.989773126050627</v>
      </c>
      <c r="F131" s="86" t="s">
        <v>79</v>
      </c>
      <c r="G131" s="86">
        <v>10.177016405109265</v>
      </c>
      <c r="H131" s="86">
        <v>10.437129535331723</v>
      </c>
    </row>
    <row r="132" spans="1:8" x14ac:dyDescent="0.25">
      <c r="A132" s="86" t="s">
        <v>80</v>
      </c>
      <c r="B132" s="86">
        <v>20.390648965017977</v>
      </c>
      <c r="C132" s="86">
        <v>15.531250690192516</v>
      </c>
      <c r="F132" s="86" t="s">
        <v>80</v>
      </c>
      <c r="G132" s="86">
        <v>10.391254616621064</v>
      </c>
      <c r="H132" s="86">
        <v>10.715385710254113</v>
      </c>
    </row>
    <row r="133" spans="1:8" x14ac:dyDescent="0.25">
      <c r="A133" s="86" t="s">
        <v>81</v>
      </c>
      <c r="B133" s="86">
        <v>21.245400557062048</v>
      </c>
      <c r="C133" s="86">
        <v>15.807133584461161</v>
      </c>
      <c r="F133" s="86" t="s">
        <v>81</v>
      </c>
      <c r="G133" s="86">
        <v>10.147624633431086</v>
      </c>
      <c r="H133" s="86">
        <v>10.301000993877226</v>
      </c>
    </row>
    <row r="134" spans="1:8" x14ac:dyDescent="0.25">
      <c r="A134" s="86" t="s">
        <v>20</v>
      </c>
      <c r="B134" s="86">
        <v>22.011931189339744</v>
      </c>
      <c r="C134" s="86">
        <v>16.912625430986886</v>
      </c>
      <c r="F134" s="86" t="s">
        <v>20</v>
      </c>
      <c r="G134" s="86">
        <v>10.954988404765702</v>
      </c>
      <c r="H134" s="86">
        <v>11.167936293696854</v>
      </c>
    </row>
    <row r="135" spans="1:8" x14ac:dyDescent="0.25">
      <c r="A135" s="86" t="s">
        <v>21</v>
      </c>
      <c r="B135" s="86">
        <v>22.834698585258717</v>
      </c>
      <c r="C135" s="86">
        <v>17.181277807089657</v>
      </c>
      <c r="F135" s="86" t="s">
        <v>21</v>
      </c>
      <c r="G135" s="86">
        <v>13.250115216137621</v>
      </c>
      <c r="H135" s="86">
        <v>13.280319267721076</v>
      </c>
    </row>
    <row r="136" spans="1:8" x14ac:dyDescent="0.25">
      <c r="A136" s="86" t="s">
        <v>22</v>
      </c>
      <c r="B136" s="86">
        <v>21.417772978809555</v>
      </c>
      <c r="C136" s="86">
        <v>16.244521527871509</v>
      </c>
      <c r="F136" s="86" t="s">
        <v>22</v>
      </c>
      <c r="G136" s="86">
        <v>12.958787715186689</v>
      </c>
      <c r="H136" s="86">
        <v>13.063876121179401</v>
      </c>
    </row>
    <row r="137" spans="1:8" x14ac:dyDescent="0.25">
      <c r="A137" s="86" t="s">
        <v>23</v>
      </c>
      <c r="B137" s="86">
        <v>23.705323255500065</v>
      </c>
      <c r="C137" s="86">
        <v>17.83648265622891</v>
      </c>
      <c r="F137" s="86" t="s">
        <v>23</v>
      </c>
      <c r="G137" s="86">
        <v>11.944710978048811</v>
      </c>
      <c r="H137" s="86">
        <v>12.130193008503172</v>
      </c>
    </row>
    <row r="138" spans="1:8" x14ac:dyDescent="0.25">
      <c r="A138" s="86" t="s">
        <v>24</v>
      </c>
      <c r="B138" s="86">
        <v>25.845302641750205</v>
      </c>
      <c r="C138" s="86">
        <v>19.571008724033423</v>
      </c>
      <c r="F138" s="86" t="s">
        <v>24</v>
      </c>
      <c r="G138" s="86">
        <v>10.674426925483749</v>
      </c>
      <c r="H138" s="86">
        <v>10.90556031362348</v>
      </c>
    </row>
    <row r="139" spans="1:8" x14ac:dyDescent="0.25">
      <c r="A139" s="86" t="s">
        <v>25</v>
      </c>
      <c r="B139" s="86">
        <v>29.187742180885653</v>
      </c>
      <c r="C139" s="86">
        <v>22.161818427219966</v>
      </c>
      <c r="F139" s="86" t="s">
        <v>25</v>
      </c>
      <c r="G139" s="86">
        <v>9.0330715714303249</v>
      </c>
      <c r="H139" s="86">
        <v>9.1735297365611856</v>
      </c>
    </row>
    <row r="140" spans="1:8" x14ac:dyDescent="0.25">
      <c r="A140" s="86" t="s">
        <v>26</v>
      </c>
      <c r="B140" s="86">
        <v>22.512557209290911</v>
      </c>
      <c r="C140" s="86">
        <v>17.12451563822869</v>
      </c>
      <c r="F140" s="86" t="s">
        <v>26</v>
      </c>
      <c r="G140" s="86">
        <v>14.94684548276666</v>
      </c>
      <c r="H140" s="86">
        <v>14.912048245990748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660929.61</v>
      </c>
      <c r="E2">
        <v>746730.28</v>
      </c>
    </row>
    <row r="3" spans="1:5" x14ac:dyDescent="0.25">
      <c r="A3" t="s">
        <v>39</v>
      </c>
      <c r="B3" t="s">
        <v>74</v>
      </c>
      <c r="C3" t="s">
        <v>67</v>
      </c>
      <c r="D3">
        <v>819986.71</v>
      </c>
      <c r="E3">
        <v>599469.48</v>
      </c>
    </row>
    <row r="4" spans="1:5" x14ac:dyDescent="0.25">
      <c r="A4" t="s">
        <v>39</v>
      </c>
      <c r="B4" t="s">
        <v>75</v>
      </c>
      <c r="C4" t="s">
        <v>67</v>
      </c>
      <c r="D4">
        <v>732933.11</v>
      </c>
      <c r="E4">
        <v>540211.67000000004</v>
      </c>
    </row>
    <row r="5" spans="1:5" x14ac:dyDescent="0.25">
      <c r="A5" t="s">
        <v>39</v>
      </c>
      <c r="B5" t="s">
        <v>76</v>
      </c>
      <c r="C5" t="s">
        <v>67</v>
      </c>
      <c r="D5">
        <v>822204.41</v>
      </c>
      <c r="E5">
        <v>522557.28</v>
      </c>
    </row>
    <row r="6" spans="1:5" x14ac:dyDescent="0.25">
      <c r="A6" t="s">
        <v>39</v>
      </c>
      <c r="B6" t="s">
        <v>77</v>
      </c>
      <c r="C6" t="s">
        <v>67</v>
      </c>
      <c r="D6">
        <v>747250.1</v>
      </c>
      <c r="E6">
        <v>537965.65</v>
      </c>
    </row>
    <row r="7" spans="1:5" x14ac:dyDescent="0.25">
      <c r="A7" t="s">
        <v>39</v>
      </c>
      <c r="B7" t="s">
        <v>78</v>
      </c>
      <c r="C7" t="s">
        <v>67</v>
      </c>
      <c r="D7">
        <v>854429.06</v>
      </c>
      <c r="E7">
        <v>435304.85</v>
      </c>
    </row>
    <row r="8" spans="1:5" x14ac:dyDescent="0.25">
      <c r="A8" t="s">
        <v>39</v>
      </c>
      <c r="B8" t="s">
        <v>79</v>
      </c>
      <c r="C8" t="s">
        <v>67</v>
      </c>
      <c r="D8">
        <v>871710.39</v>
      </c>
      <c r="E8">
        <v>436342.91</v>
      </c>
    </row>
    <row r="9" spans="1:5" x14ac:dyDescent="0.25">
      <c r="A9" t="s">
        <v>39</v>
      </c>
      <c r="B9" t="s">
        <v>80</v>
      </c>
      <c r="C9" t="s">
        <v>67</v>
      </c>
      <c r="D9">
        <v>903305.64</v>
      </c>
      <c r="E9">
        <v>448592.05</v>
      </c>
    </row>
    <row r="10" spans="1:5" x14ac:dyDescent="0.25">
      <c r="A10" t="s">
        <v>39</v>
      </c>
      <c r="B10" t="s">
        <v>81</v>
      </c>
      <c r="C10" t="s">
        <v>67</v>
      </c>
      <c r="D10">
        <v>955234.63</v>
      </c>
      <c r="E10">
        <v>437716.6</v>
      </c>
    </row>
    <row r="11" spans="1:5" x14ac:dyDescent="0.25">
      <c r="A11" t="s">
        <v>39</v>
      </c>
      <c r="B11" t="s">
        <v>20</v>
      </c>
      <c r="C11" t="s">
        <v>67</v>
      </c>
      <c r="D11">
        <v>990842.51</v>
      </c>
      <c r="E11">
        <v>477589.53</v>
      </c>
    </row>
    <row r="12" spans="1:5" x14ac:dyDescent="0.25">
      <c r="A12" t="s">
        <v>39</v>
      </c>
      <c r="B12" t="s">
        <v>21</v>
      </c>
      <c r="C12" t="s">
        <v>67</v>
      </c>
      <c r="D12">
        <v>1027084.54</v>
      </c>
      <c r="E12">
        <v>585371.44999999995</v>
      </c>
    </row>
    <row r="13" spans="1:5" x14ac:dyDescent="0.25">
      <c r="A13" t="s">
        <v>39</v>
      </c>
      <c r="B13" t="s">
        <v>22</v>
      </c>
      <c r="C13" t="s">
        <v>67</v>
      </c>
      <c r="D13">
        <v>981527</v>
      </c>
      <c r="E13">
        <v>557652.32999999996</v>
      </c>
    </row>
    <row r="14" spans="1:5" x14ac:dyDescent="0.25">
      <c r="A14" t="s">
        <v>39</v>
      </c>
      <c r="B14" t="s">
        <v>23</v>
      </c>
      <c r="C14" t="s">
        <v>67</v>
      </c>
      <c r="D14">
        <v>1079063.04</v>
      </c>
      <c r="E14">
        <v>521775.05</v>
      </c>
    </row>
    <row r="15" spans="1:5" x14ac:dyDescent="0.25">
      <c r="A15" t="s">
        <v>39</v>
      </c>
      <c r="B15" t="s">
        <v>24</v>
      </c>
      <c r="C15" t="s">
        <v>67</v>
      </c>
      <c r="D15">
        <v>1168429.27</v>
      </c>
      <c r="E15">
        <v>475748.71</v>
      </c>
    </row>
    <row r="16" spans="1:5" x14ac:dyDescent="0.25">
      <c r="A16" t="s">
        <v>39</v>
      </c>
      <c r="B16" t="s">
        <v>25</v>
      </c>
      <c r="C16" t="s">
        <v>67</v>
      </c>
      <c r="D16">
        <v>1368413.97</v>
      </c>
      <c r="E16">
        <v>398539.98</v>
      </c>
    </row>
    <row r="17" spans="1:5" x14ac:dyDescent="0.25">
      <c r="A17" t="s">
        <v>39</v>
      </c>
      <c r="B17" t="s">
        <v>26</v>
      </c>
      <c r="C17" t="s">
        <v>67</v>
      </c>
      <c r="D17">
        <v>1011003.27</v>
      </c>
      <c r="E17">
        <v>648362.19999999995</v>
      </c>
    </row>
    <row r="18" spans="1:5" x14ac:dyDescent="0.25">
      <c r="A18" t="s">
        <v>40</v>
      </c>
      <c r="B18" t="s">
        <v>73</v>
      </c>
      <c r="C18" t="s">
        <v>67</v>
      </c>
      <c r="D18">
        <v>533320.61</v>
      </c>
      <c r="E18">
        <v>756754.14</v>
      </c>
    </row>
    <row r="19" spans="1:5" x14ac:dyDescent="0.25">
      <c r="A19" t="s">
        <v>40</v>
      </c>
      <c r="B19" t="s">
        <v>74</v>
      </c>
      <c r="C19" t="s">
        <v>67</v>
      </c>
      <c r="D19">
        <v>644398.64</v>
      </c>
      <c r="E19">
        <v>602915.99</v>
      </c>
    </row>
    <row r="20" spans="1:5" x14ac:dyDescent="0.25">
      <c r="A20" t="s">
        <v>40</v>
      </c>
      <c r="B20" t="s">
        <v>75</v>
      </c>
      <c r="C20" t="s">
        <v>67</v>
      </c>
      <c r="D20">
        <v>580367.94999999995</v>
      </c>
      <c r="E20">
        <v>547403.4</v>
      </c>
    </row>
    <row r="21" spans="1:5" x14ac:dyDescent="0.25">
      <c r="A21" t="s">
        <v>40</v>
      </c>
      <c r="B21" t="s">
        <v>76</v>
      </c>
      <c r="C21" t="s">
        <v>67</v>
      </c>
      <c r="D21">
        <v>641383.81000000006</v>
      </c>
      <c r="E21">
        <v>523708.23</v>
      </c>
    </row>
    <row r="22" spans="1:5" x14ac:dyDescent="0.25">
      <c r="A22" t="s">
        <v>40</v>
      </c>
      <c r="B22" t="s">
        <v>77</v>
      </c>
      <c r="C22" t="s">
        <v>67</v>
      </c>
      <c r="D22">
        <v>589465.54</v>
      </c>
      <c r="E22">
        <v>546969.80000000005</v>
      </c>
    </row>
    <row r="23" spans="1:5" x14ac:dyDescent="0.25">
      <c r="A23" t="s">
        <v>40</v>
      </c>
      <c r="B23" t="s">
        <v>78</v>
      </c>
      <c r="C23" t="s">
        <v>67</v>
      </c>
      <c r="D23">
        <v>670396.48</v>
      </c>
      <c r="E23">
        <v>447414.47</v>
      </c>
    </row>
    <row r="24" spans="1:5" x14ac:dyDescent="0.25">
      <c r="A24" t="s">
        <v>40</v>
      </c>
      <c r="B24" t="s">
        <v>79</v>
      </c>
      <c r="C24" t="s">
        <v>67</v>
      </c>
      <c r="D24">
        <v>685319.43</v>
      </c>
      <c r="E24">
        <v>448405.66</v>
      </c>
    </row>
    <row r="25" spans="1:5" x14ac:dyDescent="0.25">
      <c r="A25" t="s">
        <v>40</v>
      </c>
      <c r="B25" t="s">
        <v>80</v>
      </c>
      <c r="C25" t="s">
        <v>67</v>
      </c>
      <c r="D25">
        <v>705980.71</v>
      </c>
      <c r="E25">
        <v>458294.68</v>
      </c>
    </row>
    <row r="26" spans="1:5" x14ac:dyDescent="0.25">
      <c r="A26" t="s">
        <v>40</v>
      </c>
      <c r="B26" t="s">
        <v>81</v>
      </c>
      <c r="C26" t="s">
        <v>67</v>
      </c>
      <c r="D26">
        <v>724633.29</v>
      </c>
      <c r="E26">
        <v>444762.67</v>
      </c>
    </row>
    <row r="27" spans="1:5" x14ac:dyDescent="0.25">
      <c r="A27" t="s">
        <v>40</v>
      </c>
      <c r="B27" t="s">
        <v>20</v>
      </c>
      <c r="C27" t="s">
        <v>67</v>
      </c>
      <c r="D27">
        <v>771527.18</v>
      </c>
      <c r="E27">
        <v>476342.68</v>
      </c>
    </row>
    <row r="28" spans="1:5" x14ac:dyDescent="0.25">
      <c r="A28" t="s">
        <v>40</v>
      </c>
      <c r="B28" t="s">
        <v>21</v>
      </c>
      <c r="C28" t="s">
        <v>67</v>
      </c>
      <c r="D28">
        <v>786193.17</v>
      </c>
      <c r="E28">
        <v>559549.07999999996</v>
      </c>
    </row>
    <row r="29" spans="1:5" x14ac:dyDescent="0.25">
      <c r="A29" t="s">
        <v>40</v>
      </c>
      <c r="B29" t="s">
        <v>22</v>
      </c>
      <c r="C29" t="s">
        <v>67</v>
      </c>
      <c r="D29">
        <v>758518.76</v>
      </c>
      <c r="E29">
        <v>556816.78</v>
      </c>
    </row>
    <row r="30" spans="1:5" x14ac:dyDescent="0.25">
      <c r="A30" t="s">
        <v>40</v>
      </c>
      <c r="B30" t="s">
        <v>23</v>
      </c>
      <c r="C30" t="s">
        <v>67</v>
      </c>
      <c r="D30">
        <v>823845.85</v>
      </c>
      <c r="E30">
        <v>512110.36</v>
      </c>
    </row>
    <row r="31" spans="1:5" x14ac:dyDescent="0.25">
      <c r="A31" t="s">
        <v>40</v>
      </c>
      <c r="B31" t="s">
        <v>24</v>
      </c>
      <c r="C31" t="s">
        <v>67</v>
      </c>
      <c r="D31">
        <v>894670.45</v>
      </c>
      <c r="E31">
        <v>469703.56</v>
      </c>
    </row>
    <row r="32" spans="1:5" x14ac:dyDescent="0.25">
      <c r="A32" t="s">
        <v>40</v>
      </c>
      <c r="B32" t="s">
        <v>25</v>
      </c>
      <c r="C32" t="s">
        <v>67</v>
      </c>
      <c r="D32">
        <v>1063160.6000000001</v>
      </c>
      <c r="E32">
        <v>405846.71</v>
      </c>
    </row>
    <row r="33" spans="1:5" x14ac:dyDescent="0.25">
      <c r="A33" t="s">
        <v>40</v>
      </c>
      <c r="B33" t="s">
        <v>26</v>
      </c>
      <c r="C33" t="s">
        <v>67</v>
      </c>
      <c r="D33">
        <v>784625.12</v>
      </c>
      <c r="E33">
        <v>633198.93000000005</v>
      </c>
    </row>
    <row r="34" spans="1:5" x14ac:dyDescent="0.25">
      <c r="A34" t="s">
        <v>39</v>
      </c>
      <c r="B34" t="s">
        <v>73</v>
      </c>
      <c r="C34" t="s">
        <v>48</v>
      </c>
      <c r="D34">
        <v>770111.68</v>
      </c>
      <c r="E34">
        <v>626555.36</v>
      </c>
    </row>
    <row r="35" spans="1:5" x14ac:dyDescent="0.25">
      <c r="A35" t="s">
        <v>39</v>
      </c>
      <c r="B35" t="s">
        <v>74</v>
      </c>
      <c r="C35" t="s">
        <v>48</v>
      </c>
      <c r="D35">
        <v>889578.57</v>
      </c>
      <c r="E35">
        <v>519716.18</v>
      </c>
    </row>
    <row r="36" spans="1:5" x14ac:dyDescent="0.25">
      <c r="A36" t="s">
        <v>39</v>
      </c>
      <c r="B36" t="s">
        <v>75</v>
      </c>
      <c r="C36" t="s">
        <v>48</v>
      </c>
      <c r="D36">
        <v>840895.39</v>
      </c>
      <c r="E36">
        <v>476993.48</v>
      </c>
    </row>
    <row r="37" spans="1:5" x14ac:dyDescent="0.25">
      <c r="A37" t="s">
        <v>39</v>
      </c>
      <c r="B37" t="s">
        <v>76</v>
      </c>
      <c r="C37" t="s">
        <v>48</v>
      </c>
      <c r="D37">
        <v>914695.41</v>
      </c>
      <c r="E37">
        <v>460278.28</v>
      </c>
    </row>
    <row r="38" spans="1:5" x14ac:dyDescent="0.25">
      <c r="A38" t="s">
        <v>39</v>
      </c>
      <c r="B38" t="s">
        <v>77</v>
      </c>
      <c r="C38" t="s">
        <v>48</v>
      </c>
      <c r="D38">
        <v>855467.14</v>
      </c>
      <c r="E38">
        <v>471443.02</v>
      </c>
    </row>
    <row r="39" spans="1:5" x14ac:dyDescent="0.25">
      <c r="A39" t="s">
        <v>39</v>
      </c>
      <c r="B39" t="s">
        <v>78</v>
      </c>
      <c r="C39" t="s">
        <v>48</v>
      </c>
      <c r="D39">
        <v>922526.64</v>
      </c>
      <c r="E39">
        <v>407931.73</v>
      </c>
    </row>
    <row r="40" spans="1:5" x14ac:dyDescent="0.25">
      <c r="A40" t="s">
        <v>39</v>
      </c>
      <c r="B40" t="s">
        <v>79</v>
      </c>
      <c r="C40" t="s">
        <v>48</v>
      </c>
      <c r="D40">
        <v>933821.18</v>
      </c>
      <c r="E40">
        <v>404272.67</v>
      </c>
    </row>
    <row r="41" spans="1:5" x14ac:dyDescent="0.25">
      <c r="A41" t="s">
        <v>39</v>
      </c>
      <c r="B41" t="s">
        <v>80</v>
      </c>
      <c r="C41" t="s">
        <v>48</v>
      </c>
      <c r="D41">
        <v>968739.35</v>
      </c>
      <c r="E41">
        <v>409814.04</v>
      </c>
    </row>
    <row r="42" spans="1:5" x14ac:dyDescent="0.25">
      <c r="A42" t="s">
        <v>39</v>
      </c>
      <c r="B42" t="s">
        <v>81</v>
      </c>
      <c r="C42" t="s">
        <v>48</v>
      </c>
      <c r="D42">
        <v>1010851.59</v>
      </c>
      <c r="E42">
        <v>401767.53</v>
      </c>
    </row>
    <row r="43" spans="1:5" x14ac:dyDescent="0.25">
      <c r="A43" t="s">
        <v>39</v>
      </c>
      <c r="B43" t="s">
        <v>20</v>
      </c>
      <c r="C43" t="s">
        <v>48</v>
      </c>
      <c r="D43">
        <v>1040144.33</v>
      </c>
      <c r="E43">
        <v>425375.78</v>
      </c>
    </row>
    <row r="44" spans="1:5" x14ac:dyDescent="0.25">
      <c r="A44" t="s">
        <v>39</v>
      </c>
      <c r="B44" t="s">
        <v>21</v>
      </c>
      <c r="C44" t="s">
        <v>48</v>
      </c>
      <c r="D44">
        <v>1092032.99</v>
      </c>
      <c r="E44">
        <v>491521.85</v>
      </c>
    </row>
    <row r="45" spans="1:5" x14ac:dyDescent="0.25">
      <c r="A45" t="s">
        <v>39</v>
      </c>
      <c r="B45" t="s">
        <v>22</v>
      </c>
      <c r="C45" t="s">
        <v>48</v>
      </c>
      <c r="D45">
        <v>1020211.44</v>
      </c>
      <c r="E45">
        <v>486679.15</v>
      </c>
    </row>
    <row r="46" spans="1:5" x14ac:dyDescent="0.25">
      <c r="A46" t="s">
        <v>39</v>
      </c>
      <c r="B46" t="s">
        <v>23</v>
      </c>
      <c r="C46" t="s">
        <v>48</v>
      </c>
      <c r="D46">
        <v>1125127.5900000001</v>
      </c>
      <c r="E46">
        <v>451709.61</v>
      </c>
    </row>
    <row r="47" spans="1:5" x14ac:dyDescent="0.25">
      <c r="A47" t="s">
        <v>39</v>
      </c>
      <c r="B47" t="s">
        <v>24</v>
      </c>
      <c r="C47" t="s">
        <v>48</v>
      </c>
      <c r="D47">
        <v>1224610.7</v>
      </c>
      <c r="E47">
        <v>410015.87</v>
      </c>
    </row>
    <row r="48" spans="1:5" x14ac:dyDescent="0.25">
      <c r="A48" t="s">
        <v>39</v>
      </c>
      <c r="B48" t="s">
        <v>25</v>
      </c>
      <c r="C48" t="s">
        <v>48</v>
      </c>
      <c r="D48">
        <v>1345556.15</v>
      </c>
      <c r="E48">
        <v>359137.94</v>
      </c>
    </row>
    <row r="49" spans="1:5" x14ac:dyDescent="0.25">
      <c r="A49" t="s">
        <v>39</v>
      </c>
      <c r="B49" t="s">
        <v>26</v>
      </c>
      <c r="C49" t="s">
        <v>48</v>
      </c>
      <c r="D49">
        <v>1090082.01</v>
      </c>
      <c r="E49">
        <v>547624.65</v>
      </c>
    </row>
    <row r="50" spans="1:5" x14ac:dyDescent="0.25">
      <c r="A50" t="s">
        <v>40</v>
      </c>
      <c r="B50" t="s">
        <v>73</v>
      </c>
      <c r="C50" t="s">
        <v>48</v>
      </c>
      <c r="D50">
        <v>586448.02</v>
      </c>
      <c r="E50">
        <v>669279.67000000004</v>
      </c>
    </row>
    <row r="51" spans="1:5" x14ac:dyDescent="0.25">
      <c r="A51" t="s">
        <v>40</v>
      </c>
      <c r="B51" t="s">
        <v>74</v>
      </c>
      <c r="C51" t="s">
        <v>48</v>
      </c>
      <c r="D51">
        <v>666479.19999999995</v>
      </c>
      <c r="E51">
        <v>536210.03</v>
      </c>
    </row>
    <row r="52" spans="1:5" x14ac:dyDescent="0.25">
      <c r="A52" t="s">
        <v>40</v>
      </c>
      <c r="B52" t="s">
        <v>75</v>
      </c>
      <c r="C52" t="s">
        <v>48</v>
      </c>
      <c r="D52">
        <v>635951.26</v>
      </c>
      <c r="E52">
        <v>498840.38</v>
      </c>
    </row>
    <row r="53" spans="1:5" x14ac:dyDescent="0.25">
      <c r="A53" t="s">
        <v>40</v>
      </c>
      <c r="B53" t="s">
        <v>76</v>
      </c>
      <c r="C53" t="s">
        <v>48</v>
      </c>
      <c r="D53">
        <v>682575.44</v>
      </c>
      <c r="E53">
        <v>476202.52</v>
      </c>
    </row>
    <row r="54" spans="1:5" x14ac:dyDescent="0.25">
      <c r="A54" t="s">
        <v>40</v>
      </c>
      <c r="B54" t="s">
        <v>77</v>
      </c>
      <c r="C54" t="s">
        <v>48</v>
      </c>
      <c r="D54">
        <v>647074.48</v>
      </c>
      <c r="E54">
        <v>494686.96</v>
      </c>
    </row>
    <row r="55" spans="1:5" x14ac:dyDescent="0.25">
      <c r="A55" t="s">
        <v>40</v>
      </c>
      <c r="B55" t="s">
        <v>78</v>
      </c>
      <c r="C55" t="s">
        <v>48</v>
      </c>
      <c r="D55">
        <v>699872.86</v>
      </c>
      <c r="E55">
        <v>415744.51</v>
      </c>
    </row>
    <row r="56" spans="1:5" x14ac:dyDescent="0.25">
      <c r="A56" t="s">
        <v>40</v>
      </c>
      <c r="B56" t="s">
        <v>79</v>
      </c>
      <c r="C56" t="s">
        <v>48</v>
      </c>
      <c r="D56">
        <v>707865.69</v>
      </c>
      <c r="E56">
        <v>411715.83</v>
      </c>
    </row>
    <row r="57" spans="1:5" x14ac:dyDescent="0.25">
      <c r="A57" t="s">
        <v>40</v>
      </c>
      <c r="B57" t="s">
        <v>80</v>
      </c>
      <c r="C57" t="s">
        <v>48</v>
      </c>
      <c r="D57">
        <v>731060.97</v>
      </c>
      <c r="E57">
        <v>419691.21</v>
      </c>
    </row>
    <row r="58" spans="1:5" x14ac:dyDescent="0.25">
      <c r="A58" t="s">
        <v>40</v>
      </c>
      <c r="B58" t="s">
        <v>81</v>
      </c>
      <c r="C58" t="s">
        <v>48</v>
      </c>
      <c r="D58">
        <v>736071.22</v>
      </c>
      <c r="E58">
        <v>407244.94</v>
      </c>
    </row>
    <row r="59" spans="1:5" x14ac:dyDescent="0.25">
      <c r="A59" t="s">
        <v>40</v>
      </c>
      <c r="B59" t="s">
        <v>20</v>
      </c>
      <c r="C59" t="s">
        <v>48</v>
      </c>
      <c r="D59">
        <v>784011.39</v>
      </c>
      <c r="E59">
        <v>435160.18</v>
      </c>
    </row>
    <row r="60" spans="1:5" x14ac:dyDescent="0.25">
      <c r="A60" t="s">
        <v>40</v>
      </c>
      <c r="B60" t="s">
        <v>21</v>
      </c>
      <c r="C60" t="s">
        <v>48</v>
      </c>
      <c r="D60">
        <v>795397.05</v>
      </c>
      <c r="E60">
        <v>504048.85</v>
      </c>
    </row>
    <row r="61" spans="1:5" x14ac:dyDescent="0.25">
      <c r="A61" t="s">
        <v>40</v>
      </c>
      <c r="B61" t="s">
        <v>22</v>
      </c>
      <c r="C61" t="s">
        <v>48</v>
      </c>
      <c r="D61">
        <v>754359.6</v>
      </c>
      <c r="E61">
        <v>500372.29</v>
      </c>
    </row>
    <row r="62" spans="1:5" x14ac:dyDescent="0.25">
      <c r="A62" t="s">
        <v>40</v>
      </c>
      <c r="B62" t="s">
        <v>23</v>
      </c>
      <c r="C62" t="s">
        <v>48</v>
      </c>
      <c r="D62">
        <v>821103.53</v>
      </c>
      <c r="E62">
        <v>465813.81</v>
      </c>
    </row>
    <row r="63" spans="1:5" x14ac:dyDescent="0.25">
      <c r="A63" t="s">
        <v>40</v>
      </c>
      <c r="B63" t="s">
        <v>24</v>
      </c>
      <c r="C63" t="s">
        <v>48</v>
      </c>
      <c r="D63">
        <v>897041.11</v>
      </c>
      <c r="E63">
        <v>421253.12</v>
      </c>
    </row>
    <row r="64" spans="1:5" x14ac:dyDescent="0.25">
      <c r="A64" t="s">
        <v>40</v>
      </c>
      <c r="B64" t="s">
        <v>25</v>
      </c>
      <c r="C64" t="s">
        <v>48</v>
      </c>
      <c r="D64">
        <v>986298.67</v>
      </c>
      <c r="E64">
        <v>364345.45</v>
      </c>
    </row>
    <row r="65" spans="1:5" x14ac:dyDescent="0.25">
      <c r="A65" t="s">
        <v>40</v>
      </c>
      <c r="B65" t="s">
        <v>26</v>
      </c>
      <c r="C65" t="s">
        <v>48</v>
      </c>
      <c r="D65">
        <v>808785.11</v>
      </c>
      <c r="E65">
        <v>560833.42000000004</v>
      </c>
    </row>
    <row r="66" spans="1:5" x14ac:dyDescent="0.25">
      <c r="A66" t="s">
        <v>39</v>
      </c>
      <c r="B66" t="s">
        <v>73</v>
      </c>
      <c r="C66" t="s">
        <v>65</v>
      </c>
      <c r="D66">
        <v>814418.68</v>
      </c>
      <c r="E66">
        <v>443226.31</v>
      </c>
    </row>
    <row r="67" spans="1:5" x14ac:dyDescent="0.25">
      <c r="A67" t="s">
        <v>39</v>
      </c>
      <c r="B67" t="s">
        <v>74</v>
      </c>
      <c r="C67" t="s">
        <v>65</v>
      </c>
      <c r="D67">
        <v>915569.62</v>
      </c>
      <c r="E67">
        <v>418702.45</v>
      </c>
    </row>
    <row r="68" spans="1:5" x14ac:dyDescent="0.25">
      <c r="A68" t="s">
        <v>39</v>
      </c>
      <c r="B68" t="s">
        <v>75</v>
      </c>
      <c r="C68" t="s">
        <v>65</v>
      </c>
      <c r="D68">
        <v>854591.86</v>
      </c>
      <c r="E68">
        <v>417840.87</v>
      </c>
    </row>
    <row r="69" spans="1:5" x14ac:dyDescent="0.25">
      <c r="A69" t="s">
        <v>39</v>
      </c>
      <c r="B69" t="s">
        <v>76</v>
      </c>
      <c r="C69" t="s">
        <v>65</v>
      </c>
      <c r="D69">
        <v>926878.16</v>
      </c>
      <c r="E69">
        <v>408229.82</v>
      </c>
    </row>
    <row r="70" spans="1:5" x14ac:dyDescent="0.25">
      <c r="A70" t="s">
        <v>39</v>
      </c>
      <c r="B70" t="s">
        <v>77</v>
      </c>
      <c r="C70" t="s">
        <v>65</v>
      </c>
      <c r="D70">
        <v>868338.17</v>
      </c>
      <c r="E70">
        <v>417906.79</v>
      </c>
    </row>
    <row r="71" spans="1:5" x14ac:dyDescent="0.25">
      <c r="A71" t="s">
        <v>39</v>
      </c>
      <c r="B71" t="s">
        <v>78</v>
      </c>
      <c r="C71" t="s">
        <v>65</v>
      </c>
      <c r="D71">
        <v>920265.24</v>
      </c>
      <c r="E71">
        <v>396447.79</v>
      </c>
    </row>
    <row r="72" spans="1:5" x14ac:dyDescent="0.25">
      <c r="A72" t="s">
        <v>39</v>
      </c>
      <c r="B72" t="s">
        <v>79</v>
      </c>
      <c r="C72" t="s">
        <v>65</v>
      </c>
      <c r="D72">
        <v>933128.67</v>
      </c>
      <c r="E72">
        <v>393020.15</v>
      </c>
    </row>
    <row r="73" spans="1:5" x14ac:dyDescent="0.25">
      <c r="A73" t="s">
        <v>39</v>
      </c>
      <c r="B73" t="s">
        <v>80</v>
      </c>
      <c r="C73" t="s">
        <v>65</v>
      </c>
      <c r="D73">
        <v>971044.6</v>
      </c>
      <c r="E73">
        <v>392614.68</v>
      </c>
    </row>
    <row r="74" spans="1:5" x14ac:dyDescent="0.25">
      <c r="A74" t="s">
        <v>39</v>
      </c>
      <c r="B74" t="s">
        <v>81</v>
      </c>
      <c r="C74" t="s">
        <v>65</v>
      </c>
      <c r="D74">
        <v>1011428.38</v>
      </c>
      <c r="E74">
        <v>389231.34</v>
      </c>
    </row>
    <row r="75" spans="1:5" x14ac:dyDescent="0.25">
      <c r="A75" t="s">
        <v>39</v>
      </c>
      <c r="B75" t="s">
        <v>20</v>
      </c>
      <c r="C75" t="s">
        <v>65</v>
      </c>
      <c r="D75">
        <v>1050597.26</v>
      </c>
      <c r="E75">
        <v>386490.28</v>
      </c>
    </row>
    <row r="76" spans="1:5" x14ac:dyDescent="0.25">
      <c r="A76" t="s">
        <v>39</v>
      </c>
      <c r="B76" t="s">
        <v>21</v>
      </c>
      <c r="C76" t="s">
        <v>65</v>
      </c>
      <c r="D76">
        <v>1119035.8500000001</v>
      </c>
      <c r="E76">
        <v>391408.37</v>
      </c>
    </row>
    <row r="77" spans="1:5" x14ac:dyDescent="0.25">
      <c r="A77" t="s">
        <v>39</v>
      </c>
      <c r="B77" t="s">
        <v>22</v>
      </c>
      <c r="C77" t="s">
        <v>65</v>
      </c>
      <c r="D77">
        <v>1043489.7</v>
      </c>
      <c r="E77">
        <v>398827.32</v>
      </c>
    </row>
    <row r="78" spans="1:5" x14ac:dyDescent="0.25">
      <c r="A78" t="s">
        <v>39</v>
      </c>
      <c r="B78" t="s">
        <v>23</v>
      </c>
      <c r="C78" t="s">
        <v>65</v>
      </c>
      <c r="D78">
        <v>1142892.79</v>
      </c>
      <c r="E78">
        <v>384163.48</v>
      </c>
    </row>
    <row r="79" spans="1:5" x14ac:dyDescent="0.25">
      <c r="A79" t="s">
        <v>39</v>
      </c>
      <c r="B79" t="s">
        <v>24</v>
      </c>
      <c r="C79" t="s">
        <v>65</v>
      </c>
      <c r="D79">
        <v>1235875.76</v>
      </c>
      <c r="E79">
        <v>371538.89</v>
      </c>
    </row>
    <row r="80" spans="1:5" x14ac:dyDescent="0.25">
      <c r="A80" t="s">
        <v>39</v>
      </c>
      <c r="B80" t="s">
        <v>25</v>
      </c>
      <c r="C80" t="s">
        <v>65</v>
      </c>
      <c r="D80">
        <v>1348838.25</v>
      </c>
      <c r="E80">
        <v>346150.46</v>
      </c>
    </row>
    <row r="81" spans="1:5" x14ac:dyDescent="0.25">
      <c r="A81" t="s">
        <v>39</v>
      </c>
      <c r="B81" t="s">
        <v>26</v>
      </c>
      <c r="C81" t="s">
        <v>65</v>
      </c>
      <c r="D81">
        <v>1135587.9099999999</v>
      </c>
      <c r="E81">
        <v>412982.85</v>
      </c>
    </row>
    <row r="82" spans="1:5" x14ac:dyDescent="0.25">
      <c r="A82" t="s">
        <v>40</v>
      </c>
      <c r="B82" t="s">
        <v>73</v>
      </c>
      <c r="C82" t="s">
        <v>65</v>
      </c>
      <c r="D82">
        <v>640435.46</v>
      </c>
      <c r="E82">
        <v>442914.82</v>
      </c>
    </row>
    <row r="83" spans="1:5" x14ac:dyDescent="0.25">
      <c r="A83" t="s">
        <v>40</v>
      </c>
      <c r="B83" t="s">
        <v>74</v>
      </c>
      <c r="C83" t="s">
        <v>65</v>
      </c>
      <c r="D83">
        <v>695979.9</v>
      </c>
      <c r="E83">
        <v>418372.77</v>
      </c>
    </row>
    <row r="84" spans="1:5" x14ac:dyDescent="0.25">
      <c r="A84" t="s">
        <v>40</v>
      </c>
      <c r="B84" t="s">
        <v>75</v>
      </c>
      <c r="C84" t="s">
        <v>65</v>
      </c>
      <c r="D84">
        <v>654952.39</v>
      </c>
      <c r="E84">
        <v>417511.18</v>
      </c>
    </row>
    <row r="85" spans="1:5" x14ac:dyDescent="0.25">
      <c r="A85" t="s">
        <v>40</v>
      </c>
      <c r="B85" t="s">
        <v>76</v>
      </c>
      <c r="C85" t="s">
        <v>65</v>
      </c>
      <c r="D85">
        <v>698795.58</v>
      </c>
      <c r="E85">
        <v>407844.04</v>
      </c>
    </row>
    <row r="86" spans="1:5" x14ac:dyDescent="0.25">
      <c r="A86" t="s">
        <v>40</v>
      </c>
      <c r="B86" t="s">
        <v>77</v>
      </c>
      <c r="C86" t="s">
        <v>65</v>
      </c>
      <c r="D86">
        <v>665574.31000000006</v>
      </c>
      <c r="E86">
        <v>417410.96</v>
      </c>
    </row>
    <row r="87" spans="1:5" x14ac:dyDescent="0.25">
      <c r="A87" t="s">
        <v>40</v>
      </c>
      <c r="B87" t="s">
        <v>78</v>
      </c>
      <c r="C87" t="s">
        <v>65</v>
      </c>
      <c r="D87">
        <v>700463.46</v>
      </c>
      <c r="E87">
        <v>396001.34</v>
      </c>
    </row>
    <row r="88" spans="1:5" x14ac:dyDescent="0.25">
      <c r="A88" t="s">
        <v>40</v>
      </c>
      <c r="B88" t="s">
        <v>79</v>
      </c>
      <c r="C88" t="s">
        <v>65</v>
      </c>
      <c r="D88">
        <v>709897.41</v>
      </c>
      <c r="E88">
        <v>392588.97</v>
      </c>
    </row>
    <row r="89" spans="1:5" x14ac:dyDescent="0.25">
      <c r="A89" t="s">
        <v>40</v>
      </c>
      <c r="B89" t="s">
        <v>80</v>
      </c>
      <c r="C89" t="s">
        <v>65</v>
      </c>
      <c r="D89">
        <v>736564.14</v>
      </c>
      <c r="E89">
        <v>392266.02</v>
      </c>
    </row>
    <row r="90" spans="1:5" x14ac:dyDescent="0.25">
      <c r="A90" t="s">
        <v>40</v>
      </c>
      <c r="B90" t="s">
        <v>81</v>
      </c>
      <c r="C90" t="s">
        <v>65</v>
      </c>
      <c r="D90">
        <v>739029.94</v>
      </c>
      <c r="E90">
        <v>388891.27</v>
      </c>
    </row>
    <row r="91" spans="1:5" x14ac:dyDescent="0.25">
      <c r="A91" t="s">
        <v>40</v>
      </c>
      <c r="B91" t="s">
        <v>20</v>
      </c>
      <c r="C91" t="s">
        <v>65</v>
      </c>
      <c r="D91">
        <v>797137.17</v>
      </c>
      <c r="E91">
        <v>386211.87</v>
      </c>
    </row>
    <row r="92" spans="1:5" x14ac:dyDescent="0.25">
      <c r="A92" t="s">
        <v>40</v>
      </c>
      <c r="B92" t="s">
        <v>21</v>
      </c>
      <c r="C92" t="s">
        <v>65</v>
      </c>
      <c r="D92">
        <v>825612.52</v>
      </c>
      <c r="E92">
        <v>391071.49</v>
      </c>
    </row>
    <row r="93" spans="1:5" x14ac:dyDescent="0.25">
      <c r="A93" t="s">
        <v>40</v>
      </c>
      <c r="B93" t="s">
        <v>22</v>
      </c>
      <c r="C93" t="s">
        <v>65</v>
      </c>
      <c r="D93">
        <v>781160.75</v>
      </c>
      <c r="E93">
        <v>398425.39</v>
      </c>
    </row>
    <row r="94" spans="1:5" x14ac:dyDescent="0.25">
      <c r="A94" t="s">
        <v>40</v>
      </c>
      <c r="B94" t="s">
        <v>23</v>
      </c>
      <c r="C94" t="s">
        <v>65</v>
      </c>
      <c r="D94">
        <v>842587.04</v>
      </c>
      <c r="E94">
        <v>383862.31</v>
      </c>
    </row>
    <row r="95" spans="1:5" x14ac:dyDescent="0.25">
      <c r="A95" t="s">
        <v>40</v>
      </c>
      <c r="B95" t="s">
        <v>24</v>
      </c>
      <c r="C95" t="s">
        <v>65</v>
      </c>
      <c r="D95">
        <v>911455.39</v>
      </c>
      <c r="E95">
        <v>371125.18</v>
      </c>
    </row>
    <row r="96" spans="1:5" x14ac:dyDescent="0.25">
      <c r="A96" t="s">
        <v>40</v>
      </c>
      <c r="B96" t="s">
        <v>25</v>
      </c>
      <c r="C96" t="s">
        <v>65</v>
      </c>
      <c r="D96">
        <v>991527.12</v>
      </c>
      <c r="E96">
        <v>345733.32</v>
      </c>
    </row>
    <row r="97" spans="1:5" x14ac:dyDescent="0.25">
      <c r="A97" t="s">
        <v>40</v>
      </c>
      <c r="B97" t="s">
        <v>26</v>
      </c>
      <c r="C97" t="s">
        <v>65</v>
      </c>
      <c r="D97">
        <v>854963.8</v>
      </c>
      <c r="E97">
        <v>412523.51</v>
      </c>
    </row>
    <row r="98" spans="1:5" x14ac:dyDescent="0.25">
      <c r="A98" t="s">
        <v>39</v>
      </c>
      <c r="B98" t="s">
        <v>73</v>
      </c>
      <c r="C98" t="s">
        <v>68</v>
      </c>
      <c r="D98">
        <v>771018.23</v>
      </c>
      <c r="E98">
        <v>443263.9</v>
      </c>
    </row>
    <row r="99" spans="1:5" x14ac:dyDescent="0.25">
      <c r="A99" t="s">
        <v>39</v>
      </c>
      <c r="B99" t="s">
        <v>74</v>
      </c>
      <c r="C99" t="s">
        <v>68</v>
      </c>
      <c r="D99">
        <v>889329.21</v>
      </c>
      <c r="E99">
        <v>418718.67</v>
      </c>
    </row>
    <row r="100" spans="1:5" x14ac:dyDescent="0.25">
      <c r="A100" t="s">
        <v>39</v>
      </c>
      <c r="B100" t="s">
        <v>75</v>
      </c>
      <c r="C100" t="s">
        <v>68</v>
      </c>
      <c r="D100">
        <v>840528.57</v>
      </c>
      <c r="E100">
        <v>417879.89</v>
      </c>
    </row>
    <row r="101" spans="1:5" x14ac:dyDescent="0.25">
      <c r="A101" t="s">
        <v>39</v>
      </c>
      <c r="B101" t="s">
        <v>76</v>
      </c>
      <c r="C101" t="s">
        <v>68</v>
      </c>
      <c r="D101">
        <v>914154.04</v>
      </c>
      <c r="E101">
        <v>408257.84</v>
      </c>
    </row>
    <row r="102" spans="1:5" x14ac:dyDescent="0.25">
      <c r="A102" t="s">
        <v>39</v>
      </c>
      <c r="B102" t="s">
        <v>77</v>
      </c>
      <c r="C102" t="s">
        <v>68</v>
      </c>
      <c r="D102">
        <v>854692.16</v>
      </c>
      <c r="E102">
        <v>417893.29</v>
      </c>
    </row>
    <row r="103" spans="1:5" x14ac:dyDescent="0.25">
      <c r="A103" t="s">
        <v>39</v>
      </c>
      <c r="B103" t="s">
        <v>78</v>
      </c>
      <c r="C103" t="s">
        <v>68</v>
      </c>
      <c r="D103">
        <v>922304.81</v>
      </c>
      <c r="E103">
        <v>396447.77</v>
      </c>
    </row>
    <row r="104" spans="1:5" x14ac:dyDescent="0.25">
      <c r="A104" t="s">
        <v>39</v>
      </c>
      <c r="B104" t="s">
        <v>79</v>
      </c>
      <c r="C104" t="s">
        <v>68</v>
      </c>
      <c r="D104">
        <v>933644.84</v>
      </c>
      <c r="E104">
        <v>393018.13</v>
      </c>
    </row>
    <row r="105" spans="1:5" x14ac:dyDescent="0.25">
      <c r="A105" t="s">
        <v>39</v>
      </c>
      <c r="B105" t="s">
        <v>80</v>
      </c>
      <c r="C105" t="s">
        <v>68</v>
      </c>
      <c r="D105">
        <v>968422.76</v>
      </c>
      <c r="E105">
        <v>392622.52</v>
      </c>
    </row>
    <row r="106" spans="1:5" x14ac:dyDescent="0.25">
      <c r="A106" t="s">
        <v>39</v>
      </c>
      <c r="B106" t="s">
        <v>81</v>
      </c>
      <c r="C106" t="s">
        <v>68</v>
      </c>
      <c r="D106">
        <v>1010560.67</v>
      </c>
      <c r="E106">
        <v>389215.55</v>
      </c>
    </row>
    <row r="107" spans="1:5" x14ac:dyDescent="0.25">
      <c r="A107" t="s">
        <v>39</v>
      </c>
      <c r="B107" t="s">
        <v>20</v>
      </c>
      <c r="C107" t="s">
        <v>68</v>
      </c>
      <c r="D107">
        <v>1039311.45</v>
      </c>
      <c r="E107">
        <v>386448</v>
      </c>
    </row>
    <row r="108" spans="1:5" x14ac:dyDescent="0.25">
      <c r="A108" t="s">
        <v>39</v>
      </c>
      <c r="B108" t="s">
        <v>21</v>
      </c>
      <c r="C108" t="s">
        <v>68</v>
      </c>
      <c r="D108">
        <v>1092888.3400000001</v>
      </c>
      <c r="E108">
        <v>391403.55</v>
      </c>
    </row>
    <row r="109" spans="1:5" x14ac:dyDescent="0.25">
      <c r="A109" t="s">
        <v>39</v>
      </c>
      <c r="B109" t="s">
        <v>22</v>
      </c>
      <c r="C109" t="s">
        <v>68</v>
      </c>
      <c r="D109">
        <v>1020973.58</v>
      </c>
      <c r="E109">
        <v>398828.63</v>
      </c>
    </row>
    <row r="110" spans="1:5" x14ac:dyDescent="0.25">
      <c r="A110" t="s">
        <v>39</v>
      </c>
      <c r="B110" t="s">
        <v>23</v>
      </c>
      <c r="C110" t="s">
        <v>68</v>
      </c>
      <c r="D110">
        <v>1125651.22</v>
      </c>
      <c r="E110">
        <v>384158.38</v>
      </c>
    </row>
    <row r="111" spans="1:5" x14ac:dyDescent="0.25">
      <c r="A111" t="s">
        <v>39</v>
      </c>
      <c r="B111" t="s">
        <v>24</v>
      </c>
      <c r="C111" t="s">
        <v>68</v>
      </c>
      <c r="D111">
        <v>1224221.3400000001</v>
      </c>
      <c r="E111">
        <v>371565.22</v>
      </c>
    </row>
    <row r="112" spans="1:5" x14ac:dyDescent="0.25">
      <c r="A112" t="s">
        <v>39</v>
      </c>
      <c r="B112" t="s">
        <v>25</v>
      </c>
      <c r="C112" t="s">
        <v>68</v>
      </c>
      <c r="D112">
        <v>1345093.16</v>
      </c>
      <c r="E112">
        <v>346149.09</v>
      </c>
    </row>
    <row r="113" spans="1:5" x14ac:dyDescent="0.25">
      <c r="A113" t="s">
        <v>39</v>
      </c>
      <c r="B113" t="s">
        <v>26</v>
      </c>
      <c r="C113" t="s">
        <v>68</v>
      </c>
      <c r="D113">
        <v>1095069.1299999999</v>
      </c>
      <c r="E113">
        <v>412988.18</v>
      </c>
    </row>
    <row r="114" spans="1:5" x14ac:dyDescent="0.25">
      <c r="A114" t="s">
        <v>40</v>
      </c>
      <c r="B114" t="s">
        <v>73</v>
      </c>
      <c r="C114" t="s">
        <v>68</v>
      </c>
      <c r="D114">
        <v>585972.06999999995</v>
      </c>
      <c r="E114">
        <v>443001.7</v>
      </c>
    </row>
    <row r="115" spans="1:5" x14ac:dyDescent="0.25">
      <c r="A115" t="s">
        <v>40</v>
      </c>
      <c r="B115" t="s">
        <v>74</v>
      </c>
      <c r="C115" t="s">
        <v>68</v>
      </c>
      <c r="D115">
        <v>664313.59999999998</v>
      </c>
      <c r="E115">
        <v>418427.61</v>
      </c>
    </row>
    <row r="116" spans="1:5" x14ac:dyDescent="0.25">
      <c r="A116" t="s">
        <v>40</v>
      </c>
      <c r="B116" t="s">
        <v>75</v>
      </c>
      <c r="C116" t="s">
        <v>68</v>
      </c>
      <c r="D116">
        <v>634646.39</v>
      </c>
      <c r="E116">
        <v>417560.28</v>
      </c>
    </row>
    <row r="117" spans="1:5" x14ac:dyDescent="0.25">
      <c r="A117" t="s">
        <v>40</v>
      </c>
      <c r="B117" t="s">
        <v>76</v>
      </c>
      <c r="C117" t="s">
        <v>68</v>
      </c>
      <c r="D117">
        <v>680928.38</v>
      </c>
      <c r="E117">
        <v>407878.83</v>
      </c>
    </row>
    <row r="118" spans="1:5" x14ac:dyDescent="0.25">
      <c r="A118" t="s">
        <v>40</v>
      </c>
      <c r="B118" t="s">
        <v>77</v>
      </c>
      <c r="C118" t="s">
        <v>68</v>
      </c>
      <c r="D118">
        <v>644751.48</v>
      </c>
      <c r="E118">
        <v>417444.86</v>
      </c>
    </row>
    <row r="119" spans="1:5" x14ac:dyDescent="0.25">
      <c r="A119" t="s">
        <v>40</v>
      </c>
      <c r="B119" t="s">
        <v>78</v>
      </c>
      <c r="C119" t="s">
        <v>68</v>
      </c>
      <c r="D119">
        <v>699409.18</v>
      </c>
      <c r="E119">
        <v>396051.51</v>
      </c>
    </row>
    <row r="120" spans="1:5" x14ac:dyDescent="0.25">
      <c r="A120" t="s">
        <v>40</v>
      </c>
      <c r="B120" t="s">
        <v>79</v>
      </c>
      <c r="C120" t="s">
        <v>68</v>
      </c>
      <c r="D120">
        <v>707426.53</v>
      </c>
      <c r="E120">
        <v>392661.27</v>
      </c>
    </row>
    <row r="121" spans="1:5" x14ac:dyDescent="0.25">
      <c r="A121" t="s">
        <v>40</v>
      </c>
      <c r="B121" t="s">
        <v>80</v>
      </c>
      <c r="C121" t="s">
        <v>68</v>
      </c>
      <c r="D121">
        <v>730294</v>
      </c>
      <c r="E121">
        <v>392292.44</v>
      </c>
    </row>
    <row r="122" spans="1:5" x14ac:dyDescent="0.25">
      <c r="A122" t="s">
        <v>40</v>
      </c>
      <c r="B122" t="s">
        <v>81</v>
      </c>
      <c r="C122" t="s">
        <v>68</v>
      </c>
      <c r="D122">
        <v>735341.91</v>
      </c>
      <c r="E122">
        <v>388752.62</v>
      </c>
    </row>
    <row r="123" spans="1:5" x14ac:dyDescent="0.25">
      <c r="A123" t="s">
        <v>40</v>
      </c>
      <c r="B123" t="s">
        <v>20</v>
      </c>
      <c r="C123" t="s">
        <v>68</v>
      </c>
      <c r="D123">
        <v>782200.69</v>
      </c>
      <c r="E123">
        <v>386016.18</v>
      </c>
    </row>
    <row r="124" spans="1:5" x14ac:dyDescent="0.25">
      <c r="A124" t="s">
        <v>40</v>
      </c>
      <c r="B124" t="s">
        <v>21</v>
      </c>
      <c r="C124" t="s">
        <v>68</v>
      </c>
      <c r="D124">
        <v>794506.71</v>
      </c>
      <c r="E124">
        <v>391025.07</v>
      </c>
    </row>
    <row r="125" spans="1:5" x14ac:dyDescent="0.25">
      <c r="A125" t="s">
        <v>40</v>
      </c>
      <c r="B125" t="s">
        <v>22</v>
      </c>
      <c r="C125" t="s">
        <v>68</v>
      </c>
      <c r="D125">
        <v>753082.99</v>
      </c>
      <c r="E125">
        <v>398462.41</v>
      </c>
    </row>
    <row r="126" spans="1:5" x14ac:dyDescent="0.25">
      <c r="A126" t="s">
        <v>40</v>
      </c>
      <c r="B126" t="s">
        <v>23</v>
      </c>
      <c r="C126" t="s">
        <v>68</v>
      </c>
      <c r="D126">
        <v>820307.67</v>
      </c>
      <c r="E126">
        <v>383699.75</v>
      </c>
    </row>
    <row r="127" spans="1:5" x14ac:dyDescent="0.25">
      <c r="A127" t="s">
        <v>40</v>
      </c>
      <c r="B127" t="s">
        <v>24</v>
      </c>
      <c r="C127" t="s">
        <v>68</v>
      </c>
      <c r="D127">
        <v>895718.37</v>
      </c>
      <c r="E127">
        <v>371147.21</v>
      </c>
    </row>
    <row r="128" spans="1:5" x14ac:dyDescent="0.25">
      <c r="A128" t="s">
        <v>40</v>
      </c>
      <c r="B128" t="s">
        <v>25</v>
      </c>
      <c r="C128" t="s">
        <v>68</v>
      </c>
      <c r="D128">
        <v>985031.69</v>
      </c>
      <c r="E128">
        <v>345753.43</v>
      </c>
    </row>
    <row r="129" spans="1:5" x14ac:dyDescent="0.25">
      <c r="A129" t="s">
        <v>40</v>
      </c>
      <c r="B129" t="s">
        <v>26</v>
      </c>
      <c r="C129" t="s">
        <v>68</v>
      </c>
      <c r="D129">
        <v>810006.98</v>
      </c>
      <c r="E129">
        <v>412674.28</v>
      </c>
    </row>
    <row r="130" spans="1:5" x14ac:dyDescent="0.25">
      <c r="A130" t="s">
        <v>39</v>
      </c>
      <c r="B130" t="s">
        <v>73</v>
      </c>
      <c r="C130" t="s">
        <v>69</v>
      </c>
      <c r="D130">
        <v>634865.56000000006</v>
      </c>
      <c r="E130">
        <v>711755.62</v>
      </c>
    </row>
    <row r="131" spans="1:5" x14ac:dyDescent="0.25">
      <c r="A131" t="s">
        <v>39</v>
      </c>
      <c r="B131" t="s">
        <v>74</v>
      </c>
      <c r="C131" t="s">
        <v>69</v>
      </c>
      <c r="D131">
        <v>748091.97</v>
      </c>
      <c r="E131">
        <v>567201.5</v>
      </c>
    </row>
    <row r="132" spans="1:5" x14ac:dyDescent="0.25">
      <c r="A132" t="s">
        <v>39</v>
      </c>
      <c r="B132" t="s">
        <v>75</v>
      </c>
      <c r="C132" t="s">
        <v>69</v>
      </c>
      <c r="D132">
        <v>706121.93</v>
      </c>
      <c r="E132">
        <v>512699.92</v>
      </c>
    </row>
    <row r="133" spans="1:5" x14ac:dyDescent="0.25">
      <c r="A133" t="s">
        <v>39</v>
      </c>
      <c r="B133" t="s">
        <v>76</v>
      </c>
      <c r="C133" t="s">
        <v>69</v>
      </c>
      <c r="D133">
        <v>774999.8</v>
      </c>
      <c r="E133">
        <v>492406.51</v>
      </c>
    </row>
    <row r="134" spans="1:5" x14ac:dyDescent="0.25">
      <c r="A134" t="s">
        <v>39</v>
      </c>
      <c r="B134" t="s">
        <v>77</v>
      </c>
      <c r="C134" t="s">
        <v>69</v>
      </c>
      <c r="D134">
        <v>724483.58</v>
      </c>
      <c r="E134">
        <v>502285.05</v>
      </c>
    </row>
    <row r="135" spans="1:5" x14ac:dyDescent="0.25">
      <c r="A135" t="s">
        <v>39</v>
      </c>
      <c r="B135" t="s">
        <v>78</v>
      </c>
      <c r="C135" t="s">
        <v>69</v>
      </c>
      <c r="D135">
        <v>794551.09</v>
      </c>
      <c r="E135">
        <v>418822.18</v>
      </c>
    </row>
    <row r="136" spans="1:5" x14ac:dyDescent="0.25">
      <c r="A136" t="s">
        <v>39</v>
      </c>
      <c r="B136" t="s">
        <v>79</v>
      </c>
      <c r="C136" t="s">
        <v>69</v>
      </c>
      <c r="D136">
        <v>802763.57</v>
      </c>
      <c r="E136">
        <v>414708.33</v>
      </c>
    </row>
    <row r="137" spans="1:5" x14ac:dyDescent="0.25">
      <c r="A137" t="s">
        <v>39</v>
      </c>
      <c r="B137" t="s">
        <v>80</v>
      </c>
      <c r="C137" t="s">
        <v>69</v>
      </c>
      <c r="D137">
        <v>830908.75</v>
      </c>
      <c r="E137">
        <v>423438.43</v>
      </c>
    </row>
    <row r="138" spans="1:5" x14ac:dyDescent="0.25">
      <c r="A138" t="s">
        <v>39</v>
      </c>
      <c r="B138" t="s">
        <v>81</v>
      </c>
      <c r="C138" t="s">
        <v>69</v>
      </c>
      <c r="D138">
        <v>865739.45</v>
      </c>
      <c r="E138">
        <v>413510.63</v>
      </c>
    </row>
    <row r="139" spans="1:5" x14ac:dyDescent="0.25">
      <c r="A139" t="s">
        <v>39</v>
      </c>
      <c r="B139" t="s">
        <v>20</v>
      </c>
      <c r="C139" t="s">
        <v>69</v>
      </c>
      <c r="D139">
        <v>896975.19</v>
      </c>
      <c r="E139">
        <v>446410.3</v>
      </c>
    </row>
    <row r="140" spans="1:5" x14ac:dyDescent="0.25">
      <c r="A140" t="s">
        <v>39</v>
      </c>
      <c r="B140" t="s">
        <v>21</v>
      </c>
      <c r="C140" t="s">
        <v>69</v>
      </c>
      <c r="D140">
        <v>930502.55</v>
      </c>
      <c r="E140">
        <v>539935.56999999995</v>
      </c>
    </row>
    <row r="141" spans="1:5" x14ac:dyDescent="0.25">
      <c r="A141" t="s">
        <v>39</v>
      </c>
      <c r="B141" t="s">
        <v>22</v>
      </c>
      <c r="C141" t="s">
        <v>69</v>
      </c>
      <c r="D141">
        <v>872763.54</v>
      </c>
      <c r="E141">
        <v>528064.12</v>
      </c>
    </row>
    <row r="142" spans="1:5" x14ac:dyDescent="0.25">
      <c r="A142" t="s">
        <v>39</v>
      </c>
      <c r="B142" t="s">
        <v>23</v>
      </c>
      <c r="C142" t="s">
        <v>69</v>
      </c>
      <c r="D142">
        <v>965980.07</v>
      </c>
      <c r="E142">
        <v>486741</v>
      </c>
    </row>
    <row r="143" spans="1:5" x14ac:dyDescent="0.25">
      <c r="A143" t="s">
        <v>39</v>
      </c>
      <c r="B143" t="s">
        <v>24</v>
      </c>
      <c r="C143" t="s">
        <v>69</v>
      </c>
      <c r="D143">
        <v>1053183.1599999999</v>
      </c>
      <c r="E143">
        <v>434977.56</v>
      </c>
    </row>
    <row r="144" spans="1:5" x14ac:dyDescent="0.25">
      <c r="A144" t="s">
        <v>39</v>
      </c>
      <c r="B144" t="s">
        <v>25</v>
      </c>
      <c r="C144" t="s">
        <v>69</v>
      </c>
      <c r="D144">
        <v>1189385.8999999999</v>
      </c>
      <c r="E144">
        <v>368093.15</v>
      </c>
    </row>
    <row r="145" spans="1:5" x14ac:dyDescent="0.25">
      <c r="A145" t="s">
        <v>39</v>
      </c>
      <c r="B145" t="s">
        <v>26</v>
      </c>
      <c r="C145" t="s">
        <v>69</v>
      </c>
      <c r="D145">
        <v>917375.45</v>
      </c>
      <c r="E145">
        <v>609076.47999999998</v>
      </c>
    </row>
    <row r="146" spans="1:5" x14ac:dyDescent="0.25">
      <c r="A146" t="s">
        <v>40</v>
      </c>
      <c r="B146" t="s">
        <v>73</v>
      </c>
      <c r="C146" t="s">
        <v>69</v>
      </c>
      <c r="D146">
        <v>494145.9</v>
      </c>
      <c r="E146">
        <v>736616.2</v>
      </c>
    </row>
    <row r="147" spans="1:5" x14ac:dyDescent="0.25">
      <c r="A147" t="s">
        <v>40</v>
      </c>
      <c r="B147" t="s">
        <v>74</v>
      </c>
      <c r="C147" t="s">
        <v>69</v>
      </c>
      <c r="D147">
        <v>571384.99</v>
      </c>
      <c r="E147">
        <v>574489.77</v>
      </c>
    </row>
    <row r="148" spans="1:5" x14ac:dyDescent="0.25">
      <c r="A148" t="s">
        <v>40</v>
      </c>
      <c r="B148" t="s">
        <v>75</v>
      </c>
      <c r="C148" t="s">
        <v>69</v>
      </c>
      <c r="D148">
        <v>540793.63</v>
      </c>
      <c r="E148">
        <v>532707.27</v>
      </c>
    </row>
    <row r="149" spans="1:5" x14ac:dyDescent="0.25">
      <c r="A149" t="s">
        <v>40</v>
      </c>
      <c r="B149" t="s">
        <v>76</v>
      </c>
      <c r="C149" t="s">
        <v>69</v>
      </c>
      <c r="D149">
        <v>588492.03</v>
      </c>
      <c r="E149">
        <v>504899.56</v>
      </c>
    </row>
    <row r="150" spans="1:5" x14ac:dyDescent="0.25">
      <c r="A150" t="s">
        <v>40</v>
      </c>
      <c r="B150" t="s">
        <v>77</v>
      </c>
      <c r="C150" t="s">
        <v>69</v>
      </c>
      <c r="D150">
        <v>553623.71</v>
      </c>
      <c r="E150">
        <v>525782.32999999996</v>
      </c>
    </row>
    <row r="151" spans="1:5" x14ac:dyDescent="0.25">
      <c r="A151" t="s">
        <v>40</v>
      </c>
      <c r="B151" t="s">
        <v>78</v>
      </c>
      <c r="C151" t="s">
        <v>69</v>
      </c>
      <c r="D151">
        <v>604767.9</v>
      </c>
      <c r="E151">
        <v>430233.29</v>
      </c>
    </row>
    <row r="152" spans="1:5" x14ac:dyDescent="0.25">
      <c r="A152" t="s">
        <v>40</v>
      </c>
      <c r="B152" t="s">
        <v>79</v>
      </c>
      <c r="C152" t="s">
        <v>69</v>
      </c>
      <c r="D152">
        <v>610825.76</v>
      </c>
      <c r="E152">
        <v>425307.81</v>
      </c>
    </row>
    <row r="153" spans="1:5" x14ac:dyDescent="0.25">
      <c r="A153" t="s">
        <v>40</v>
      </c>
      <c r="B153" t="s">
        <v>80</v>
      </c>
      <c r="C153" t="s">
        <v>69</v>
      </c>
      <c r="D153">
        <v>632890.69999999995</v>
      </c>
      <c r="E153">
        <v>436646.61</v>
      </c>
    </row>
    <row r="154" spans="1:5" x14ac:dyDescent="0.25">
      <c r="A154" t="s">
        <v>40</v>
      </c>
      <c r="B154" t="s">
        <v>81</v>
      </c>
      <c r="C154" t="s">
        <v>69</v>
      </c>
      <c r="D154">
        <v>644132.79</v>
      </c>
      <c r="E154">
        <v>419760.64000000001</v>
      </c>
    </row>
    <row r="155" spans="1:5" x14ac:dyDescent="0.25">
      <c r="A155" t="s">
        <v>40</v>
      </c>
      <c r="B155" t="s">
        <v>20</v>
      </c>
      <c r="C155" t="s">
        <v>69</v>
      </c>
      <c r="D155">
        <v>689181.03</v>
      </c>
      <c r="E155">
        <v>455087.82</v>
      </c>
    </row>
    <row r="156" spans="1:5" x14ac:dyDescent="0.25">
      <c r="A156" t="s">
        <v>40</v>
      </c>
      <c r="B156" t="s">
        <v>21</v>
      </c>
      <c r="C156" t="s">
        <v>69</v>
      </c>
      <c r="D156">
        <v>700128.48</v>
      </c>
      <c r="E156">
        <v>541166.37</v>
      </c>
    </row>
    <row r="157" spans="1:5" x14ac:dyDescent="0.25">
      <c r="A157" t="s">
        <v>40</v>
      </c>
      <c r="B157" t="s">
        <v>22</v>
      </c>
      <c r="C157" t="s">
        <v>69</v>
      </c>
      <c r="D157">
        <v>661956.13</v>
      </c>
      <c r="E157">
        <v>532346.42000000004</v>
      </c>
    </row>
    <row r="158" spans="1:5" x14ac:dyDescent="0.25">
      <c r="A158" t="s">
        <v>40</v>
      </c>
      <c r="B158" t="s">
        <v>23</v>
      </c>
      <c r="C158" t="s">
        <v>69</v>
      </c>
      <c r="D158">
        <v>726827.75</v>
      </c>
      <c r="E158">
        <v>494299.3</v>
      </c>
    </row>
    <row r="159" spans="1:5" x14ac:dyDescent="0.25">
      <c r="A159" t="s">
        <v>40</v>
      </c>
      <c r="B159" t="s">
        <v>24</v>
      </c>
      <c r="C159" t="s">
        <v>69</v>
      </c>
      <c r="D159">
        <v>797508.82</v>
      </c>
      <c r="E159">
        <v>444396.13</v>
      </c>
    </row>
    <row r="160" spans="1:5" x14ac:dyDescent="0.25">
      <c r="A160" t="s">
        <v>40</v>
      </c>
      <c r="B160" t="s">
        <v>25</v>
      </c>
      <c r="C160" t="s">
        <v>69</v>
      </c>
      <c r="D160">
        <v>903083.02</v>
      </c>
      <c r="E160">
        <v>373816.75</v>
      </c>
    </row>
    <row r="161" spans="1:5" x14ac:dyDescent="0.25">
      <c r="A161" t="s">
        <v>40</v>
      </c>
      <c r="B161" t="s">
        <v>26</v>
      </c>
      <c r="C161" t="s">
        <v>69</v>
      </c>
      <c r="D161">
        <v>697815.45</v>
      </c>
      <c r="E161">
        <v>607658.51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Education - Primary School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303496.96000000002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31162.39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216717.02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280224.73</v>
      </c>
      <c r="F7" s="65">
        <f>Raw_endusebreakdownannual!F6</f>
        <v>145701.95000000001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132265.76999999999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559.71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297531.38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660929.61</v>
      </c>
      <c r="F17" s="65">
        <f>Raw_endusebreakdownannual!F16</f>
        <v>746730.28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180733.3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146394.15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216717.02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280224.73</v>
      </c>
      <c r="F22" s="65">
        <f>Raw_endusebreakdownannual!F21</f>
        <v>145701.95000000001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172938.16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3712.65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273034.23999999999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819986.71</v>
      </c>
      <c r="F32" s="65">
        <f>Raw_endusebreakdownannual!F31</f>
        <v>599469.48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122305.83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101239.93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216717.02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280224.73</v>
      </c>
      <c r="F37" s="65">
        <f>Raw_endusebreakdownannual!F36</f>
        <v>145701.95000000001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131750.06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3001.37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272203.90000000002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732933.11</v>
      </c>
      <c r="F47" s="65">
        <f>Raw_endusebreakdownannual!F46</f>
        <v>540211.67000000004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114318.22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171867.77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216717.02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280224.73</v>
      </c>
      <c r="F52" s="65">
        <f>Raw_endusebreakdownannual!F51</f>
        <v>145701.95000000001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149141.1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4253.79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262537.11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822204.41</v>
      </c>
      <c r="F62" s="65">
        <f>Raw_endusebreakdownannual!F61</f>
        <v>522557.28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120049.64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117311.44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216717.02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280224.73</v>
      </c>
      <c r="F67" s="65">
        <f>Raw_endusebreakdownannual!F66</f>
        <v>145701.95000000001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129430.87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3566.04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272214.06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747250.1</v>
      </c>
      <c r="F77" s="65">
        <f>Raw_endusebreakdownannual!F76</f>
        <v>537965.65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38872.94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196185.64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216717.02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280224.73</v>
      </c>
      <c r="F82" s="65">
        <f>Raw_endusebreakdownannual!F81</f>
        <v>145701.95000000001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154517.95000000001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6783.72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250729.96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854429.06</v>
      </c>
      <c r="F92" s="65">
        <f>Raw_endusebreakdownannual!F91</f>
        <v>435304.85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43302.27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213546.19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216717.02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280224.73</v>
      </c>
      <c r="F97" s="65">
        <f>Raw_endusebreakdownannual!F96</f>
        <v>145701.95000000001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155271.10999999999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5951.33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247338.69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871710.39</v>
      </c>
      <c r="F107" s="65">
        <f>Raw_endusebreakdownannual!F106</f>
        <v>436342.91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55953.74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239947.54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216717.02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280224.73</v>
      </c>
      <c r="F112" s="65">
        <f>Raw_endusebreakdownannual!F111</f>
        <v>145701.95000000001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160200.06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6216.29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246936.36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903305.64</v>
      </c>
      <c r="F122" s="65">
        <f>Raw_endusebreakdownannual!F121</f>
        <v>448592.05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48492.74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271118.13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216717.02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280224.73</v>
      </c>
      <c r="F127" s="65">
        <f>Raw_endusebreakdownannual!F126</f>
        <v>145701.95000000001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180555.92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6618.83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243521.92000000001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955234.63</v>
      </c>
      <c r="F137" s="65">
        <f>Raw_endusebreakdownannual!F136</f>
        <v>437716.6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91122.13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307385.46000000002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216717.02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280224.73</v>
      </c>
      <c r="F142" s="65">
        <f>Raw_endusebreakdownannual!F141</f>
        <v>145701.95000000001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180172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6343.29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240765.45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990842.51</v>
      </c>
      <c r="F152" s="65">
        <f>Raw_endusebreakdownannual!F151</f>
        <v>477589.53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193991.3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323146.19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216717.02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280224.73</v>
      </c>
      <c r="F157" s="65">
        <f>Raw_endusebreakdownannual!F156</f>
        <v>145701.95000000001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200886.95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6109.65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245678.21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1027084.54</v>
      </c>
      <c r="F167" s="65">
        <f>Raw_endusebreakdownannual!F166</f>
        <v>585371.44999999995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158825.04999999999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274680.38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216717.02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280224.73</v>
      </c>
      <c r="F172" s="65">
        <f>Raw_endusebreakdownannual!F171</f>
        <v>145701.95000000001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204054.9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5849.97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253125.34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981527</v>
      </c>
      <c r="F182" s="65">
        <f>Raw_endusebreakdownannual!F181</f>
        <v>557652.32999999996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137620.04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361932.82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216717.02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280224.73</v>
      </c>
      <c r="F187" s="65">
        <f>Raw_endusebreakdownannual!F186</f>
        <v>145701.95000000001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213020.18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7168.29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238453.06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1079063.04</v>
      </c>
      <c r="F197" s="65">
        <f>Raw_endusebreakdownannual!F196</f>
        <v>521775.05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104167.94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437490.84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216717.02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280224.73</v>
      </c>
      <c r="F202" s="65">
        <f>Raw_endusebreakdownannual!F201</f>
        <v>145701.95000000001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227132.76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6863.92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225878.82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1168429.27</v>
      </c>
      <c r="F212" s="65">
        <f>Raw_endusebreakdownannual!F211</f>
        <v>475748.71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52382.54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623702.81999999995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216717.02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280224.73</v>
      </c>
      <c r="F217" s="65">
        <f>Raw_endusebreakdownannual!F216</f>
        <v>145701.95000000001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237678.99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10090.41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200455.5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1368413.97</v>
      </c>
      <c r="F227" s="65">
        <f>Raw_endusebreakdownannual!F226</f>
        <v>398539.98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235439.61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277046.46000000002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216717.02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280224.73</v>
      </c>
      <c r="F232" s="65">
        <f>Raw_endusebreakdownannual!F231</f>
        <v>145701.95000000001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230774.5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6240.56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267220.64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1011003.27</v>
      </c>
      <c r="F242" s="65">
        <f>Raw_endusebreakdownannual!F241</f>
        <v>648362.19999999995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313791.09999999998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27402.13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103398.36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280224.73</v>
      </c>
      <c r="F247" s="65">
        <f>Raw_endusebreakdownannual!F246</f>
        <v>145701.95000000001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121794.95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500.43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297261.09000000003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533320.61</v>
      </c>
      <c r="F257" s="65">
        <f>Raw_endusebreakdownannual!F256</f>
        <v>756754.14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184521.17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116908.95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103398.36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280224.73</v>
      </c>
      <c r="F262" s="65">
        <f>Raw_endusebreakdownannual!F261</f>
        <v>145701.95000000001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141101.95000000001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2764.66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272692.87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644398.64</v>
      </c>
      <c r="F272" s="65">
        <f>Raw_endusebreakdownannual!F271</f>
        <v>602915.99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129913.56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82325.2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103398.36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280224.73</v>
      </c>
      <c r="F277" s="65">
        <f>Raw_endusebreakdownannual!F276</f>
        <v>145701.95000000001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112100.05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2319.6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271787.89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580367.94999999995</v>
      </c>
      <c r="F287" s="65">
        <f>Raw_endusebreakdownannual!F286</f>
        <v>547403.4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115810.85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133099.57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103398.36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280224.73</v>
      </c>
      <c r="F292" s="65">
        <f>Raw_endusebreakdownannual!F291</f>
        <v>145701.95000000001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121590.51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3070.63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262195.43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641383.81000000006</v>
      </c>
      <c r="F302" s="65">
        <f>Raw_endusebreakdownannual!F301</f>
        <v>523708.23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129392.39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94224.84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103398.36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280224.73</v>
      </c>
      <c r="F307" s="65">
        <f>Raw_endusebreakdownannual!F306</f>
        <v>145701.95000000001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108853.93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2763.68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271875.46000000002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589465.54</v>
      </c>
      <c r="F317" s="65">
        <f>Raw_endusebreakdownannual!F316</f>
        <v>546969.80000000005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51417.29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155515.31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103398.36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280224.73</v>
      </c>
      <c r="F322" s="65">
        <f>Raw_endusebreakdownannual!F321</f>
        <v>145701.95000000001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126013.47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5244.61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250295.23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670396.48</v>
      </c>
      <c r="F332" s="65">
        <f>Raw_endusebreakdownannual!F331</f>
        <v>447414.47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55689.2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169026.68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103398.36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280224.73</v>
      </c>
      <c r="F337" s="65">
        <f>Raw_endusebreakdownannual!F336</f>
        <v>145701.95000000001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128241.94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4427.72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247014.52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685319.43</v>
      </c>
      <c r="F347" s="65">
        <f>Raw_endusebreakdownannual!F346</f>
        <v>448405.66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66073.279999999999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187936.59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103398.36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280224.73</v>
      </c>
      <c r="F352" s="65">
        <f>Raw_endusebreakdownannual!F351</f>
        <v>145701.95000000001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129920.18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4500.8500000000004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246519.46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705980.71</v>
      </c>
      <c r="F362" s="65">
        <f>Raw_endusebreakdownannual!F361</f>
        <v>458294.68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55878.7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200406.81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103398.36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280224.73</v>
      </c>
      <c r="F367" s="65">
        <f>Raw_endusebreakdownannual!F366</f>
        <v>145701.95000000001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136176.07999999999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4427.3100000000004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243182.03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724633.29</v>
      </c>
      <c r="F377" s="65">
        <f>Raw_endusebreakdownannual!F376</f>
        <v>444762.67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90234.72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243905.65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103398.36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280224.73</v>
      </c>
      <c r="F382" s="65">
        <f>Raw_endusebreakdownannual!F381</f>
        <v>145701.95000000001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139469.10999999999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4529.32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240406.01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771527.18</v>
      </c>
      <c r="F392" s="65">
        <f>Raw_endusebreakdownannual!F391</f>
        <v>476342.68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168450.71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249145.35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103398.36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280224.73</v>
      </c>
      <c r="F397" s="65">
        <f>Raw_endusebreakdownannual!F396</f>
        <v>145701.95000000001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149419.26999999999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4005.45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245396.42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786193.17</v>
      </c>
      <c r="F407" s="65">
        <f>Raw_endusebreakdownannual!F406</f>
        <v>559549.07999999996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158419.48000000001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214062.05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103398.36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280224.73</v>
      </c>
      <c r="F412" s="65">
        <f>Raw_endusebreakdownannual!F411</f>
        <v>145701.95000000001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156697.53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4136.08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252695.35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758518.76</v>
      </c>
      <c r="F422" s="65">
        <f>Raw_endusebreakdownannual!F421</f>
        <v>556816.78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128291.8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278061.5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103398.36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280224.73</v>
      </c>
      <c r="F427" s="65">
        <f>Raw_endusebreakdownannual!F426</f>
        <v>145701.95000000001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157428.4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4732.8500000000004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238116.62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823845.85</v>
      </c>
      <c r="F437" s="65">
        <f>Raw_endusebreakdownannual!F436</f>
        <v>512110.36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98450.48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341489.42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103398.36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280224.73</v>
      </c>
      <c r="F442" s="65">
        <f>Raw_endusebreakdownannual!F441</f>
        <v>145701.95000000001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165120.09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4437.84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225551.13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894670.45</v>
      </c>
      <c r="F452" s="65">
        <f>Raw_endusebreakdownannual!F451</f>
        <v>469703.56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60045.45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494669.72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103398.36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280224.73</v>
      </c>
      <c r="F457" s="65">
        <f>Raw_endusebreakdownannual!F456</f>
        <v>145701.95000000001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178131.74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6736.05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200099.32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1063160.6000000001</v>
      </c>
      <c r="F467" s="65">
        <f>Raw_endusebreakdownannual!F466</f>
        <v>405846.71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220578.32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218343.78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103398.36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280224.73</v>
      </c>
      <c r="F472" s="65">
        <f>Raw_endusebreakdownannual!F471</f>
        <v>145701.95000000001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178244.48000000001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4413.7700000000004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266918.67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784625.12</v>
      </c>
      <c r="F482" s="65">
        <f>Raw_endusebreakdownannual!F481</f>
        <v>633198.93000000005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183329.06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27363.16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216717.02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280224.73</v>
      </c>
      <c r="F487" s="65">
        <f>Raw_endusebreakdownannual!F486</f>
        <v>145701.95000000001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245806.77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297524.36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770111.68</v>
      </c>
      <c r="F497" s="65">
        <f>Raw_endusebreakdownannual!F496</f>
        <v>626555.36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101000.78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115331.88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216717.02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280224.73</v>
      </c>
      <c r="F502" s="65">
        <f>Raw_endusebreakdownannual!F501</f>
        <v>145701.95000000001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277304.94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273013.46000000002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889578.57</v>
      </c>
      <c r="F512" s="65">
        <f>Raw_endusebreakdownannual!F511</f>
        <v>519716.18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59152.61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78928.820000000007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216717.02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280224.73</v>
      </c>
      <c r="F517" s="65">
        <f>Raw_endusebreakdownannual!F516</f>
        <v>145701.95000000001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265024.82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272138.93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840895.39</v>
      </c>
      <c r="F527" s="65">
        <f>Raw_endusebreakdownannual!F526</f>
        <v>476993.48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52049.29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138187.60999999999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216717.02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280224.73</v>
      </c>
      <c r="F532" s="65">
        <f>Raw_endusebreakdownannual!F531</f>
        <v>145701.95000000001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279566.05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262527.05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914695.41</v>
      </c>
      <c r="F542" s="65">
        <f>Raw_endusebreakdownannual!F541</f>
        <v>460278.28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53531.18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95501.65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216717.02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280224.73</v>
      </c>
      <c r="F547" s="65">
        <f>Raw_endusebreakdownannual!F546</f>
        <v>145701.95000000001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263023.74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272209.89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855467.14</v>
      </c>
      <c r="F557" s="65">
        <f>Raw_endusebreakdownannual!F556</f>
        <v>471443.02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11495.75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149358.85999999999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216717.02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280224.73</v>
      </c>
      <c r="F562" s="65">
        <f>Raw_endusebreakdownannual!F561</f>
        <v>145701.95000000001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276226.02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250734.03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922526.64</v>
      </c>
      <c r="F572" s="65">
        <f>Raw_endusebreakdownannual!F571</f>
        <v>407931.73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11252.79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163438.53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216717.02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280224.73</v>
      </c>
      <c r="F577" s="65">
        <f>Raw_endusebreakdownannual!F576</f>
        <v>145701.95000000001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273440.90000000002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247317.93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933821.18</v>
      </c>
      <c r="F587" s="65">
        <f>Raw_endusebreakdownannual!F586</f>
        <v>404272.67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17199.37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184673.4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216717.02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280224.73</v>
      </c>
      <c r="F592" s="65">
        <f>Raw_endusebreakdownannual!F591</f>
        <v>145701.95000000001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287124.2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246912.73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968739.35</v>
      </c>
      <c r="F602" s="65">
        <f>Raw_endusebreakdownannual!F601</f>
        <v>409814.04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12536.35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211373.37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216717.02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280224.73</v>
      </c>
      <c r="F607" s="65">
        <f>Raw_endusebreakdownannual!F606</f>
        <v>145701.95000000001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302536.46999999997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243529.23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1010851.59</v>
      </c>
      <c r="F617" s="65">
        <f>Raw_endusebreakdownannual!F616</f>
        <v>401767.53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38913.97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246493.87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216717.02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280224.73</v>
      </c>
      <c r="F622" s="65">
        <f>Raw_endusebreakdownannual!F621</f>
        <v>145701.95000000001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296708.71999999997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240759.86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1040144.33</v>
      </c>
      <c r="F632" s="65">
        <f>Raw_endusebreakdownannual!F631</f>
        <v>425375.78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100122.02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264994.18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216717.02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280224.73</v>
      </c>
      <c r="F637" s="65">
        <f>Raw_endusebreakdownannual!F636</f>
        <v>145701.95000000001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330097.07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245697.89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1092032.99</v>
      </c>
      <c r="F647" s="65">
        <f>Raw_endusebreakdownannual!F646</f>
        <v>491521.85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87843.02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221182.33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216717.02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280224.73</v>
      </c>
      <c r="F652" s="65">
        <f>Raw_endusebreakdownannual!F651</f>
        <v>145701.95000000001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302087.34999999998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253134.19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1020211.44</v>
      </c>
      <c r="F662" s="65">
        <f>Raw_endusebreakdownannual!F661</f>
        <v>486679.15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67537.429999999993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296837.83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216717.02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280224.73</v>
      </c>
      <c r="F667" s="65">
        <f>Raw_endusebreakdownannual!F666</f>
        <v>145701.95000000001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331348.01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238470.23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1125127.5900000001</v>
      </c>
      <c r="F677" s="65">
        <f>Raw_endusebreakdownannual!F676</f>
        <v>451709.61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38459.61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368345.53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216717.02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280224.73</v>
      </c>
      <c r="F682" s="65">
        <f>Raw_endusebreakdownannual!F681</f>
        <v>145701.95000000001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359323.42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225854.31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1224610.7</v>
      </c>
      <c r="F692" s="65">
        <f>Raw_endusebreakdownannual!F691</f>
        <v>410015.87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12987.48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496598.43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216717.02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280224.73</v>
      </c>
      <c r="F697" s="65">
        <f>Raw_endusebreakdownannual!F696</f>
        <v>145701.95000000001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352015.98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200448.52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1345556.15</v>
      </c>
      <c r="F707" s="65">
        <f>Raw_endusebreakdownannual!F706</f>
        <v>359137.94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134687.72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236288.98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216717.02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280224.73</v>
      </c>
      <c r="F712" s="65">
        <f>Raw_endusebreakdownannual!F711</f>
        <v>145701.95000000001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356851.28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267234.98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1090082.01</v>
      </c>
      <c r="F722" s="65">
        <f>Raw_endusebreakdownannual!F721</f>
        <v>547624.65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226364.85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23205.7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103398.36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280224.73</v>
      </c>
      <c r="F727" s="65">
        <f>Raw_endusebreakdownannual!F726</f>
        <v>145701.95000000001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179619.22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297212.87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586448.02</v>
      </c>
      <c r="F737" s="65">
        <f>Raw_endusebreakdownannual!F736</f>
        <v>669279.67000000004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117853.73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89025.02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103398.36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280224.73</v>
      </c>
      <c r="F742" s="65">
        <f>Raw_endusebreakdownannual!F741</f>
        <v>145701.95000000001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193831.09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272654.36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666479.19999999995</v>
      </c>
      <c r="F752" s="65">
        <f>Raw_endusebreakdownannual!F751</f>
        <v>536210.03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81293.47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60772.63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103398.36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280224.73</v>
      </c>
      <c r="F757" s="65">
        <f>Raw_endusebreakdownannual!F756</f>
        <v>145701.95000000001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191555.54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271844.96000000002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635951.26</v>
      </c>
      <c r="F767" s="65">
        <f>Raw_endusebreakdownannual!F766</f>
        <v>498840.38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68341.48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104335.57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103398.36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280224.73</v>
      </c>
      <c r="F772" s="65">
        <f>Raw_endusebreakdownannual!F771</f>
        <v>145701.95000000001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194616.78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262159.09000000003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682575.44</v>
      </c>
      <c r="F782" s="65">
        <f>Raw_endusebreakdownannual!F781</f>
        <v>476202.52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77200.72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73237.289999999994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103398.36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280224.73</v>
      </c>
      <c r="F787" s="65">
        <f>Raw_endusebreakdownannual!F786</f>
        <v>145701.95000000001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190214.1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271784.28999999998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647074.48</v>
      </c>
      <c r="F797" s="65">
        <f>Raw_endusebreakdownannual!F796</f>
        <v>494686.96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19705.72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113356.42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103398.36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280224.73</v>
      </c>
      <c r="F802" s="65">
        <f>Raw_endusebreakdownannual!F801</f>
        <v>145701.95000000001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202893.35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250336.84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699872.86</v>
      </c>
      <c r="F812" s="65">
        <f>Raw_endusebreakdownannual!F811</f>
        <v>415744.51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19143.84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123003.1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103398.36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280224.73</v>
      </c>
      <c r="F817" s="65">
        <f>Raw_endusebreakdownannual!F816</f>
        <v>145701.95000000001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201239.5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246870.04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707865.69</v>
      </c>
      <c r="F827" s="65">
        <f>Raw_endusebreakdownannual!F826</f>
        <v>411715.83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27425.19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140126.84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103398.36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280224.73</v>
      </c>
      <c r="F832" s="65">
        <f>Raw_endusebreakdownannual!F831</f>
        <v>145701.95000000001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207311.03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246564.08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731060.97</v>
      </c>
      <c r="F842" s="65">
        <f>Raw_endusebreakdownannual!F841</f>
        <v>419691.21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18353.46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153268.16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103398.36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280224.73</v>
      </c>
      <c r="F847" s="65">
        <f>Raw_endusebreakdownannual!F846</f>
        <v>145701.95000000001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199179.97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243189.54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736071.22</v>
      </c>
      <c r="F857" s="65">
        <f>Raw_endusebreakdownannual!F856</f>
        <v>407244.94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48982.39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192399.8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103398.36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280224.73</v>
      </c>
      <c r="F862" s="65">
        <f>Raw_endusebreakdownannual!F861</f>
        <v>145701.95000000001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207988.49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240475.85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784011.39</v>
      </c>
      <c r="F872" s="65">
        <f>Raw_endusebreakdownannual!F871</f>
        <v>435160.18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112965.5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199407.23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103398.36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280224.73</v>
      </c>
      <c r="F877" s="65">
        <f>Raw_endusebreakdownannual!F876</f>
        <v>145701.95000000001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212366.73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245381.41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795397.05</v>
      </c>
      <c r="F887" s="65">
        <f>Raw_endusebreakdownannual!F886</f>
        <v>504048.85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101870.26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167918.96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103398.36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280224.73</v>
      </c>
      <c r="F892" s="65">
        <f>Raw_endusebreakdownannual!F891</f>
        <v>145701.95000000001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202817.55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252800.08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754359.6</v>
      </c>
      <c r="F902" s="65">
        <f>Raw_endusebreakdownannual!F901</f>
        <v>500372.29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81981.33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222994.45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103398.36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280224.73</v>
      </c>
      <c r="F907" s="65">
        <f>Raw_endusebreakdownannual!F906</f>
        <v>145701.95000000001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214485.98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238130.54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821103.53</v>
      </c>
      <c r="F917" s="65">
        <f>Raw_endusebreakdownannual!F916</f>
        <v>465813.81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50127.85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280410.09999999998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103398.36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280224.73</v>
      </c>
      <c r="F922" s="65">
        <f>Raw_endusebreakdownannual!F921</f>
        <v>145701.95000000001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233007.91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225423.32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897041.11</v>
      </c>
      <c r="F932" s="65">
        <f>Raw_endusebreakdownannual!F931</f>
        <v>421253.12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18622.11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378910.18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103398.36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280224.73</v>
      </c>
      <c r="F937" s="65">
        <f>Raw_endusebreakdownannual!F936</f>
        <v>145701.95000000001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223765.39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200021.39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986298.67</v>
      </c>
      <c r="F947" s="65">
        <f>Raw_endusebreakdownannual!F946</f>
        <v>364345.45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148215.47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183689.15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103398.36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280224.73</v>
      </c>
      <c r="F952" s="65">
        <f>Raw_endusebreakdownannual!F951</f>
        <v>145701.95000000001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241472.87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266916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808785.11</v>
      </c>
      <c r="F962" s="65">
        <f>Raw_endusebreakdownannual!F961</f>
        <v>560833.42000000004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44631.38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27038.77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216717.02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280224.73</v>
      </c>
      <c r="F967" s="65">
        <f>Raw_endusebreakdownannual!F966</f>
        <v>145701.95000000001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245806.77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297524.36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814418.68</v>
      </c>
      <c r="F977" s="65">
        <f>Raw_endusebreakdownannual!F976</f>
        <v>443226.31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27094.82</v>
      </c>
      <c r="F978" s="65">
        <f>Raw_endusebreakdownannual!F977</f>
        <v>0.04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114229.54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216717.02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280224.73</v>
      </c>
      <c r="F982" s="65">
        <f>Raw_endusebreakdownannual!F981</f>
        <v>145701.95000000001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277303.51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273000.46999999997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915569.62</v>
      </c>
      <c r="F992" s="65">
        <f>Raw_endusebreakdownannual!F991</f>
        <v>418702.45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14500.13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78125.16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216717.02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280224.73</v>
      </c>
      <c r="F997" s="65">
        <f>Raw_endusebreakdownannual!F996</f>
        <v>145701.95000000001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265024.82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272138.93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854591.86</v>
      </c>
      <c r="F1007" s="65">
        <f>Raw_endusebreakdownannual!F1006</f>
        <v>417840.87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12827.58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137542.78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216717.02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280224.73</v>
      </c>
      <c r="F1012" s="65">
        <f>Raw_endusebreakdownannual!F1011</f>
        <v>145701.95000000001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279566.05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262527.87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926878.16</v>
      </c>
      <c r="F1022" s="65">
        <f>Raw_endusebreakdownannual!F1021</f>
        <v>408229.82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13671.13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94701.54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216717.02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280224.73</v>
      </c>
      <c r="F1027" s="65">
        <f>Raw_endusebreakdownannual!F1026</f>
        <v>145701.95000000001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263023.74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272204.84999999998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868338.17</v>
      </c>
      <c r="F1037" s="65">
        <f>Raw_endusebreakdownannual!F1036</f>
        <v>417906.79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2719.91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144377.56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216717.02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280224.73</v>
      </c>
      <c r="F1042" s="65">
        <f>Raw_endusebreakdownannual!F1041</f>
        <v>145701.95000000001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276226.02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250745.84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920265.24</v>
      </c>
      <c r="F1052" s="65">
        <f>Raw_endusebreakdownannual!F1051</f>
        <v>396447.79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2669.83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160076.18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216717.02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280224.73</v>
      </c>
      <c r="F1057" s="65">
        <f>Raw_endusebreakdownannual!F1056</f>
        <v>145701.95000000001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273440.90000000002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247318.2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933128.67</v>
      </c>
      <c r="F1067" s="65">
        <f>Raw_endusebreakdownannual!F1066</f>
        <v>393020.15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4133.78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182844.87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216717.02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280224.73</v>
      </c>
      <c r="F1072" s="65">
        <f>Raw_endusebreakdownannual!F1071</f>
        <v>145701.95000000001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287124.2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246912.73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971044.6</v>
      </c>
      <c r="F1082" s="65">
        <f>Raw_endusebreakdownannual!F1081</f>
        <v>392614.68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2997.08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208953.08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216717.02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280224.73</v>
      </c>
      <c r="F1087" s="65">
        <f>Raw_endusebreakdownannual!F1086</f>
        <v>145701.95000000001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302536.46999999997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243529.4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1011428.38</v>
      </c>
      <c r="F1097" s="65">
        <f>Raw_endusebreakdownannual!F1096</f>
        <v>389231.34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10695.66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246251.14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216717.02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280224.73</v>
      </c>
      <c r="F1102" s="65">
        <f>Raw_endusebreakdownannual!F1101</f>
        <v>145701.95000000001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296708.71000000002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240788.34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1050597.26</v>
      </c>
      <c r="F1112" s="65">
        <f>Raw_endusebreakdownannual!F1111</f>
        <v>386490.28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26313.73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265690.5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216717.02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280224.73</v>
      </c>
      <c r="F1117" s="65">
        <f>Raw_endusebreakdownannual!F1116</f>
        <v>145701.95000000001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330089.87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245706.43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1119035.8500000001</v>
      </c>
      <c r="F1127" s="65">
        <f>Raw_endusebreakdownannual!F1126</f>
        <v>391408.37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23317.01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221141.24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216717.02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280224.73</v>
      </c>
      <c r="F1132" s="65">
        <f>Raw_endusebreakdownannual!F1131</f>
        <v>145701.95000000001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302089.7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253125.38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1043489.7</v>
      </c>
      <c r="F1142" s="65">
        <f>Raw_endusebreakdownannual!F1141</f>
        <v>398827.32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17676.080000000002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296926.95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216717.02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280224.73</v>
      </c>
      <c r="F1147" s="65">
        <f>Raw_endusebreakdownannual!F1146</f>
        <v>145701.95000000001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331348.01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238461.54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1142892.79</v>
      </c>
      <c r="F1157" s="65">
        <f>Raw_endusebreakdownannual!F1156</f>
        <v>384163.48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10530.56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369087.65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216717.02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280224.73</v>
      </c>
      <c r="F1162" s="65">
        <f>Raw_endusebreakdownannual!F1161</f>
        <v>145701.95000000001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359315.8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225836.94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1235875.76</v>
      </c>
      <c r="F1172" s="65">
        <f>Raw_endusebreakdownannual!F1171</f>
        <v>371538.89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3356.86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496523.66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216717.02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280224.73</v>
      </c>
      <c r="F1177" s="65">
        <f>Raw_endusebreakdownannual!F1176</f>
        <v>145701.95000000001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352015.98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200448.52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1348838.25</v>
      </c>
      <c r="F1187" s="65">
        <f>Raw_endusebreakdownannual!F1186</f>
        <v>346150.46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43537.54</v>
      </c>
      <c r="F1188" s="65">
        <f>Raw_endusebreakdownannual!F1187</f>
        <v>30.01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238255.71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216717.02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280224.73</v>
      </c>
      <c r="F1192" s="65">
        <f>Raw_endusebreakdownannual!F1191</f>
        <v>145701.95000000001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356852.91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267250.89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1135587.9099999999</v>
      </c>
      <c r="F1202" s="65">
        <f>Raw_endusebreakdownannual!F1201</f>
        <v>412982.85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54305.65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22887.5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103398.36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280224.73</v>
      </c>
      <c r="F1207" s="65">
        <f>Raw_endusebreakdownannual!F1206</f>
        <v>145701.95000000001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179619.22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297212.87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640435.46</v>
      </c>
      <c r="F1217" s="65">
        <f>Raw_endusebreakdownannual!F1216</f>
        <v>442914.82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30228.92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88305.48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103398.36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280224.73</v>
      </c>
      <c r="F1222" s="65">
        <f>Raw_endusebreakdownannual!F1221</f>
        <v>145701.95000000001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193822.41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272670.82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695979.9</v>
      </c>
      <c r="F1232" s="65">
        <f>Raw_endusebreakdownannual!F1231</f>
        <v>418372.77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19498.3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60275.46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103398.36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280224.73</v>
      </c>
      <c r="F1237" s="65">
        <f>Raw_endusebreakdownannual!F1236</f>
        <v>145701.95000000001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191555.54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271809.23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654952.39</v>
      </c>
      <c r="F1247" s="65">
        <f>Raw_endusebreakdownannual!F1246</f>
        <v>417511.18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16491.32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104064.38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103398.36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280224.73</v>
      </c>
      <c r="F1252" s="65">
        <f>Raw_endusebreakdownannual!F1251</f>
        <v>145701.95000000001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194616.78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262142.1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698795.58</v>
      </c>
      <c r="F1262" s="65">
        <f>Raw_endusebreakdownannual!F1261</f>
        <v>407844.04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18971.810000000001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72765.31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103398.36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280224.73</v>
      </c>
      <c r="F1267" s="65">
        <f>Raw_endusebreakdownannual!F1266</f>
        <v>145701.95000000001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190214.1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271709.01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665574.31000000006</v>
      </c>
      <c r="F1277" s="65">
        <f>Raw_endusebreakdownannual!F1276</f>
        <v>417410.96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4606.7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109340.32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103398.36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280224.73</v>
      </c>
      <c r="F1282" s="65">
        <f>Raw_endusebreakdownannual!F1281</f>
        <v>145701.95000000001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202893.35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250299.39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700463.46</v>
      </c>
      <c r="F1292" s="65">
        <f>Raw_endusebreakdownannual!F1291</f>
        <v>396001.34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4478.83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120555.99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103398.36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280224.73</v>
      </c>
      <c r="F1297" s="65">
        <f>Raw_endusebreakdownannual!F1296</f>
        <v>145701.95000000001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201239.5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246887.02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709897.41</v>
      </c>
      <c r="F1307" s="65">
        <f>Raw_endusebreakdownannual!F1306</f>
        <v>392588.97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6491.73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139138.28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103398.36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280224.73</v>
      </c>
      <c r="F1312" s="65">
        <f>Raw_endusebreakdownannual!F1311</f>
        <v>145701.95000000001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207311.03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246564.08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736564.14</v>
      </c>
      <c r="F1322" s="65">
        <f>Raw_endusebreakdownannual!F1321</f>
        <v>392266.02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4334.53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151892.35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103398.36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280224.73</v>
      </c>
      <c r="F1327" s="65">
        <f>Raw_endusebreakdownannual!F1326</f>
        <v>145701.95000000001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199179.97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243189.33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739029.94</v>
      </c>
      <c r="F1337" s="65">
        <f>Raw_endusebreakdownannual!F1336</f>
        <v>388891.27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12821.24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192715.7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103398.36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280224.73</v>
      </c>
      <c r="F1342" s="65">
        <f>Raw_endusebreakdownannual!F1341</f>
        <v>145701.95000000001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207977.14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240509.93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797137.17</v>
      </c>
      <c r="F1352" s="65">
        <f>Raw_endusebreakdownannual!F1351</f>
        <v>386211.87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28851.88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200810.6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103398.36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280224.73</v>
      </c>
      <c r="F1357" s="65">
        <f>Raw_endusebreakdownannual!F1356</f>
        <v>145701.95000000001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212326.95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245369.54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825612.52</v>
      </c>
      <c r="F1367" s="65">
        <f>Raw_endusebreakdownannual!F1366</f>
        <v>391071.49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26050.52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168662.61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103398.36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280224.73</v>
      </c>
      <c r="F1372" s="65">
        <f>Raw_endusebreakdownannual!F1371</f>
        <v>145701.95000000001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202824.52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252723.44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781160.75</v>
      </c>
      <c r="F1382" s="65">
        <f>Raw_endusebreakdownannual!F1381</f>
        <v>398425.39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20779.27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223712.64000000001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103398.36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280224.73</v>
      </c>
      <c r="F1387" s="65">
        <f>Raw_endusebreakdownannual!F1386</f>
        <v>145701.95000000001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214472.03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238160.37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842587.04</v>
      </c>
      <c r="F1397" s="65">
        <f>Raw_endusebreakdownannual!F1396</f>
        <v>383862.31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13138.49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281720.49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103398.36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280224.73</v>
      </c>
      <c r="F1402" s="65">
        <f>Raw_endusebreakdownannual!F1401</f>
        <v>145701.95000000001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232973.32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225423.23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911455.39</v>
      </c>
      <c r="F1412" s="65">
        <f>Raw_endusebreakdownannual!F1411</f>
        <v>371125.18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4667.9799999999996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379508.15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103398.36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280224.73</v>
      </c>
      <c r="F1417" s="65">
        <f>Raw_endusebreakdownannual!F1416</f>
        <v>145701.95000000001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223727.89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200031.37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991527.12</v>
      </c>
      <c r="F1427" s="65">
        <f>Raw_endusebreakdownannual!F1426</f>
        <v>345733.32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45040.65</v>
      </c>
      <c r="F1428" s="65">
        <f>Raw_endusebreakdownannual!F1427</f>
        <v>2.82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184793.97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103398.36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280224.73</v>
      </c>
      <c r="F1432" s="65">
        <f>Raw_endusebreakdownannual!F1431</f>
        <v>145701.95000000001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241506.09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266818.75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854963.8</v>
      </c>
      <c r="F1442" s="65">
        <f>Raw_endusebreakdownannual!F1441</f>
        <v>412523.51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26365.43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216717.02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280224.73</v>
      </c>
      <c r="F1447" s="65">
        <f>Raw_endusebreakdownannual!F1446</f>
        <v>145701.95000000001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247711.04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297561.96000000002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771018.23</v>
      </c>
      <c r="F1457" s="65">
        <f>Raw_endusebreakdownannual!F1456</f>
        <v>443263.9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0.03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114239.72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216717.02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280224.73</v>
      </c>
      <c r="F1462" s="65">
        <f>Raw_endusebreakdownannual!F1461</f>
        <v>145701.95000000001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278147.74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273016.7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889329.21</v>
      </c>
      <c r="F1472" s="65">
        <f>Raw_endusebreakdownannual!F1471</f>
        <v>418718.67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78440.210000000006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216717.02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280224.73</v>
      </c>
      <c r="F1477" s="65">
        <f>Raw_endusebreakdownannual!F1476</f>
        <v>145701.95000000001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265146.59999999998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272177.94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840528.57</v>
      </c>
      <c r="F1487" s="65">
        <f>Raw_endusebreakdownannual!F1486</f>
        <v>417879.89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137624.53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216717.02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280224.73</v>
      </c>
      <c r="F1492" s="65">
        <f>Raw_endusebreakdownannual!F1491</f>
        <v>145701.95000000001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279587.76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262555.90000000002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914154.04</v>
      </c>
      <c r="F1502" s="65">
        <f>Raw_endusebreakdownannual!F1501</f>
        <v>408257.84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94679.28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216717.02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280224.73</v>
      </c>
      <c r="F1507" s="65">
        <f>Raw_endusebreakdownannual!F1506</f>
        <v>145701.95000000001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263071.13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272191.34000000003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854692.16</v>
      </c>
      <c r="F1517" s="65">
        <f>Raw_endusebreakdownannual!F1516</f>
        <v>417893.29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149195.03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216717.02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280224.73</v>
      </c>
      <c r="F1522" s="65">
        <f>Raw_endusebreakdownannual!F1521</f>
        <v>145701.95000000001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276168.03999999998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250745.82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922304.81</v>
      </c>
      <c r="F1532" s="65">
        <f>Raw_endusebreakdownannual!F1531</f>
        <v>396447.77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163282.43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216717.02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280224.73</v>
      </c>
      <c r="F1537" s="65">
        <f>Raw_endusebreakdownannual!F1536</f>
        <v>145701.95000000001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273420.65000000002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247316.18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933644.84</v>
      </c>
      <c r="F1547" s="65">
        <f>Raw_endusebreakdownannual!F1546</f>
        <v>393018.13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184389.76000000001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216717.02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280224.73</v>
      </c>
      <c r="F1552" s="65">
        <f>Raw_endusebreakdownannual!F1551</f>
        <v>145701.95000000001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287091.25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246920.58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968422.76</v>
      </c>
      <c r="F1562" s="65">
        <f>Raw_endusebreakdownannual!F1561</f>
        <v>392622.52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211146.69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216717.02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280224.73</v>
      </c>
      <c r="F1567" s="65">
        <f>Raw_endusebreakdownannual!F1566</f>
        <v>145701.95000000001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302472.24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243513.60000000001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1010560.67</v>
      </c>
      <c r="F1577" s="65">
        <f>Raw_endusebreakdownannual!F1576</f>
        <v>389215.55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245723.02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216717.02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280224.73</v>
      </c>
      <c r="F1582" s="65">
        <f>Raw_endusebreakdownannual!F1581</f>
        <v>145701.95000000001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296646.68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240746.05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1039311.45</v>
      </c>
      <c r="F1592" s="65">
        <f>Raw_endusebreakdownannual!F1591</f>
        <v>386448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264116.46000000002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216717.02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280224.73</v>
      </c>
      <c r="F1597" s="65">
        <f>Raw_endusebreakdownannual!F1596</f>
        <v>145701.95000000001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331830.13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245701.6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1092888.3400000001</v>
      </c>
      <c r="F1607" s="65">
        <f>Raw_endusebreakdownannual!F1606</f>
        <v>391403.55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220337.8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216717.02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280224.73</v>
      </c>
      <c r="F1612" s="65">
        <f>Raw_endusebreakdownannual!F1611</f>
        <v>145701.95000000001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303694.03000000003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253126.69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1020973.58</v>
      </c>
      <c r="F1622" s="65">
        <f>Raw_endusebreakdownannual!F1621</f>
        <v>398828.63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296279.02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216717.02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280224.73</v>
      </c>
      <c r="F1627" s="65">
        <f>Raw_endusebreakdownannual!F1626</f>
        <v>145701.95000000001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332430.45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238456.43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1125651.22</v>
      </c>
      <c r="F1637" s="65">
        <f>Raw_endusebreakdownannual!F1636</f>
        <v>384158.38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367787.5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216717.02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280224.73</v>
      </c>
      <c r="F1642" s="65">
        <f>Raw_endusebreakdownannual!F1641</f>
        <v>145701.95000000001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359492.08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225863.27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1224221.3400000001</v>
      </c>
      <c r="F1652" s="65">
        <f>Raw_endusebreakdownannual!F1651</f>
        <v>371565.22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496200.02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216717.02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280224.73</v>
      </c>
      <c r="F1657" s="65">
        <f>Raw_endusebreakdownannual!F1656</f>
        <v>145701.95000000001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351951.4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200447.14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1345093.16</v>
      </c>
      <c r="F1667" s="65">
        <f>Raw_endusebreakdownannual!F1666</f>
        <v>346149.09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35.56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234696.43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216717.02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280224.73</v>
      </c>
      <c r="F1672" s="65">
        <f>Raw_endusebreakdownannual!F1671</f>
        <v>145701.95000000001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363430.95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267250.68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1095069.1299999999</v>
      </c>
      <c r="F1682" s="65">
        <f>Raw_endusebreakdownannual!F1681</f>
        <v>412988.18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21486.5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103398.36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280224.73</v>
      </c>
      <c r="F1687" s="65">
        <f>Raw_endusebreakdownannual!F1686</f>
        <v>145701.95000000001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180862.48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297299.76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585972.06999999995</v>
      </c>
      <c r="F1697" s="65">
        <f>Raw_endusebreakdownannual!F1696</f>
        <v>443001.7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86269.06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103398.36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280224.73</v>
      </c>
      <c r="F1702" s="65">
        <f>Raw_endusebreakdownannual!F1701</f>
        <v>145701.95000000001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194421.44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272725.65999999997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664313.59999999998</v>
      </c>
      <c r="F1712" s="65">
        <f>Raw_endusebreakdownannual!F1711</f>
        <v>418427.61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59349.39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103398.36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280224.73</v>
      </c>
      <c r="F1717" s="65">
        <f>Raw_endusebreakdownannual!F1716</f>
        <v>145701.95000000001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191673.9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271858.33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634646.39</v>
      </c>
      <c r="F1727" s="65">
        <f>Raw_endusebreakdownannual!F1726</f>
        <v>417560.28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102697.3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103398.36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280224.73</v>
      </c>
      <c r="F1732" s="65">
        <f>Raw_endusebreakdownannual!F1731</f>
        <v>145701.95000000001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194607.99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262176.88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680928.38</v>
      </c>
      <c r="F1742" s="65">
        <f>Raw_endusebreakdownannual!F1741</f>
        <v>407878.83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70850.539999999994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103398.36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280224.73</v>
      </c>
      <c r="F1747" s="65">
        <f>Raw_endusebreakdownannual!F1746</f>
        <v>145701.95000000001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190277.85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271742.92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644751.48</v>
      </c>
      <c r="F1757" s="65">
        <f>Raw_endusebreakdownannual!F1756</f>
        <v>417444.86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112894.6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103398.36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280224.73</v>
      </c>
      <c r="F1762" s="65">
        <f>Raw_endusebreakdownannual!F1761</f>
        <v>145701.95000000001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202891.49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250349.56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699409.18</v>
      </c>
      <c r="F1772" s="65">
        <f>Raw_endusebreakdownannual!F1771</f>
        <v>396051.51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122564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103398.36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280224.73</v>
      </c>
      <c r="F1777" s="65">
        <f>Raw_endusebreakdownannual!F1776</f>
        <v>145701.95000000001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201239.43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246959.32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707426.53</v>
      </c>
      <c r="F1787" s="65">
        <f>Raw_endusebreakdownannual!F1786</f>
        <v>392661.27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139356.42000000001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103398.36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280224.73</v>
      </c>
      <c r="F1792" s="65">
        <f>Raw_endusebreakdownannual!F1791</f>
        <v>145701.95000000001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207314.48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246590.49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730294</v>
      </c>
      <c r="F1802" s="65">
        <f>Raw_endusebreakdownannual!F1801</f>
        <v>392292.44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152538.70000000001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103398.36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280224.73</v>
      </c>
      <c r="F1807" s="65">
        <f>Raw_endusebreakdownannual!F1806</f>
        <v>145701.95000000001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199180.12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243050.67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735341.91</v>
      </c>
      <c r="F1817" s="65">
        <f>Raw_endusebreakdownannual!F1816</f>
        <v>388752.62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190546.21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103398.36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280224.73</v>
      </c>
      <c r="F1822" s="65">
        <f>Raw_endusebreakdownannual!F1821</f>
        <v>145701.95000000001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208031.38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240314.23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782200.69</v>
      </c>
      <c r="F1832" s="65">
        <f>Raw_endusebreakdownannual!F1831</f>
        <v>386016.18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197454.29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103398.36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280224.73</v>
      </c>
      <c r="F1837" s="65">
        <f>Raw_endusebreakdownannual!F1836</f>
        <v>145701.95000000001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213429.32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245323.13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794506.71</v>
      </c>
      <c r="F1847" s="65">
        <f>Raw_endusebreakdownannual!F1846</f>
        <v>391025.07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165841.51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103398.36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280224.73</v>
      </c>
      <c r="F1852" s="65">
        <f>Raw_endusebreakdownannual!F1851</f>
        <v>145701.95000000001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203618.39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252760.46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753082.99</v>
      </c>
      <c r="F1862" s="65">
        <f>Raw_endusebreakdownannual!F1861</f>
        <v>398462.41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221470.24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103398.36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280224.73</v>
      </c>
      <c r="F1867" s="65">
        <f>Raw_endusebreakdownannual!F1866</f>
        <v>145701.95000000001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215214.34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237997.8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820307.67</v>
      </c>
      <c r="F1877" s="65">
        <f>Raw_endusebreakdownannual!F1876</f>
        <v>383699.75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278953.25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103398.36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280224.73</v>
      </c>
      <c r="F1882" s="65">
        <f>Raw_endusebreakdownannual!F1881</f>
        <v>145701.95000000001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233142.03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225445.27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895718.37</v>
      </c>
      <c r="F1892" s="65">
        <f>Raw_endusebreakdownannual!F1891</f>
        <v>371147.21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377648.16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103398.36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280224.73</v>
      </c>
      <c r="F1897" s="65">
        <f>Raw_endusebreakdownannual!F1896</f>
        <v>145701.95000000001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223760.43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200051.49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985031.69</v>
      </c>
      <c r="F1907" s="65">
        <f>Raw_endusebreakdownannual!F1906</f>
        <v>345753.43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2.83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180357.65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103398.36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280224.73</v>
      </c>
      <c r="F1912" s="65">
        <f>Raw_endusebreakdownannual!F1911</f>
        <v>145701.95000000001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246026.23999999999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266969.5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810006.98</v>
      </c>
      <c r="F1922" s="65">
        <f>Raw_endusebreakdownannual!F1921</f>
        <v>412674.28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268532.33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28110.16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216717.02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280224.73</v>
      </c>
      <c r="F1927" s="65">
        <f>Raw_endusebreakdownannual!F1926</f>
        <v>145701.95000000001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109813.65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297521.34000000003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634865.56000000006</v>
      </c>
      <c r="F1937" s="65">
        <f>Raw_endusebreakdownannual!F1936</f>
        <v>711755.62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148496.79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112545.13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216717.02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280224.73</v>
      </c>
      <c r="F1942" s="65">
        <f>Raw_endusebreakdownannual!F1941</f>
        <v>145701.95000000001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138605.07999999999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273002.76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748091.97</v>
      </c>
      <c r="F1952" s="65">
        <f>Raw_endusebreakdownannual!F1951</f>
        <v>567201.5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94810.78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81160.899999999994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216717.02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280224.73</v>
      </c>
      <c r="F1957" s="65">
        <f>Raw_endusebreakdownannual!F1956</f>
        <v>145701.95000000001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128019.28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272187.2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706121.93</v>
      </c>
      <c r="F1967" s="65">
        <f>Raw_endusebreakdownannual!F1966</f>
        <v>512699.92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84162.43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134964.23000000001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216717.02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280224.73</v>
      </c>
      <c r="F1972" s="65">
        <f>Raw_endusebreakdownannual!F1971</f>
        <v>145701.95000000001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143093.82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262542.14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774999.8</v>
      </c>
      <c r="F1982" s="65">
        <f>Raw_endusebreakdownannual!F1981</f>
        <v>492406.51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84369.59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95802.44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216717.02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280224.73</v>
      </c>
      <c r="F1987" s="65">
        <f>Raw_endusebreakdownannual!F1986</f>
        <v>145701.95000000001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131739.39000000001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272213.51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724483.58</v>
      </c>
      <c r="F1997" s="65">
        <f>Raw_endusebreakdownannual!F1996</f>
        <v>502285.05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22373.79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150100.68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216717.02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280224.73</v>
      </c>
      <c r="F2002" s="65">
        <f>Raw_endusebreakdownannual!F2001</f>
        <v>145701.95000000001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147508.66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250746.44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794551.09</v>
      </c>
      <c r="F2012" s="65">
        <f>Raw_endusebreakdownannual!F2011</f>
        <v>418822.18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21651.03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159408.78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216717.02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280224.73</v>
      </c>
      <c r="F2017" s="65">
        <f>Raw_endusebreakdownannual!F2016</f>
        <v>145701.95000000001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146413.04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247355.35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802763.57</v>
      </c>
      <c r="F2027" s="65">
        <f>Raw_endusebreakdownannual!F2026</f>
        <v>414708.33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30793.21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180286.94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216717.02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280224.73</v>
      </c>
      <c r="F2032" s="65">
        <f>Raw_endusebreakdownannual!F2031</f>
        <v>145701.95000000001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153680.06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246943.28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830908.75</v>
      </c>
      <c r="F2042" s="65">
        <f>Raw_endusebreakdownannual!F2041</f>
        <v>423438.43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24291.81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203467.57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216717.02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280224.73</v>
      </c>
      <c r="F2047" s="65">
        <f>Raw_endusebreakdownannual!F2046</f>
        <v>145701.95000000001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165330.13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243516.87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865739.45</v>
      </c>
      <c r="F2057" s="65">
        <f>Raw_endusebreakdownannual!F2056</f>
        <v>413510.63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59931.01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236661.63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216717.02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280224.73</v>
      </c>
      <c r="F2062" s="65">
        <f>Raw_endusebreakdownannual!F2061</f>
        <v>145701.95000000001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163371.81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240777.35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896975.19</v>
      </c>
      <c r="F2072" s="65">
        <f>Raw_endusebreakdownannual!F2071</f>
        <v>446410.3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148540.59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252785.37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216717.02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280224.73</v>
      </c>
      <c r="F2077" s="65">
        <f>Raw_endusebreakdownannual!F2076</f>
        <v>145701.95000000001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180775.43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245693.03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930502.55</v>
      </c>
      <c r="F2087" s="65">
        <f>Raw_endusebreakdownannual!F2086</f>
        <v>539935.56999999995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129210.97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212564.28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216717.02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280224.73</v>
      </c>
      <c r="F2092" s="65">
        <f>Raw_endusebreakdownannual!F2091</f>
        <v>145701.95000000001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163257.51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253151.21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872763.54</v>
      </c>
      <c r="F2102" s="65">
        <f>Raw_endusebreakdownannual!F2101</f>
        <v>528064.12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102584.28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284130.33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216717.02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280224.73</v>
      </c>
      <c r="F2107" s="65">
        <f>Raw_endusebreakdownannual!F2106</f>
        <v>145701.95000000001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184907.99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238454.76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965980.07</v>
      </c>
      <c r="F2117" s="65">
        <f>Raw_endusebreakdownannual!F2116</f>
        <v>486741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63411.57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349207.19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216717.02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280224.73</v>
      </c>
      <c r="F2122" s="65">
        <f>Raw_endusebreakdownannual!F2121</f>
        <v>145701.95000000001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207034.22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225864.05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1053183.1599999999</v>
      </c>
      <c r="F2132" s="65">
        <f>Raw_endusebreakdownannual!F2131</f>
        <v>434977.56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21952.87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475036.82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216717.02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280224.73</v>
      </c>
      <c r="F2137" s="65">
        <f>Raw_endusebreakdownannual!F2136</f>
        <v>145701.95000000001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217407.33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200438.34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1189385.8999999999</v>
      </c>
      <c r="F2147" s="65">
        <f>Raw_endusebreakdownannual!F2146</f>
        <v>368093.15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196126.91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224758.58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216717.02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280224.73</v>
      </c>
      <c r="F2152" s="65">
        <f>Raw_endusebreakdownannual!F2151</f>
        <v>145701.95000000001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195675.12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267247.63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917375.45</v>
      </c>
      <c r="F2162" s="65">
        <f>Raw_endusebreakdownannual!F2161</f>
        <v>609076.47999999998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293689.34999999998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23754.59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103398.36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280224.73</v>
      </c>
      <c r="F2167" s="65">
        <f>Raw_endusebreakdownannual!F2166</f>
        <v>145701.95000000001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86768.22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297224.90000000002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494145.9</v>
      </c>
      <c r="F2177" s="65">
        <f>Raw_endusebreakdownannual!F2176</f>
        <v>736616.2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156137.79999999999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87415.06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103398.36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280224.73</v>
      </c>
      <c r="F2182" s="65">
        <f>Raw_endusebreakdownannual!F2181</f>
        <v>145701.95000000001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100346.84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272650.03000000003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571384.99</v>
      </c>
      <c r="F2192" s="65">
        <f>Raw_endusebreakdownannual!F2191</f>
        <v>574489.77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115161.48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61867.47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103398.36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280224.73</v>
      </c>
      <c r="F2197" s="65">
        <f>Raw_endusebreakdownannual!F2196</f>
        <v>145701.95000000001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95303.06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271843.84000000003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540793.63</v>
      </c>
      <c r="F2207" s="65">
        <f>Raw_endusebreakdownannual!F2206</f>
        <v>532707.27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96998.5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102396.42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103398.36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280224.73</v>
      </c>
      <c r="F2212" s="65">
        <f>Raw_endusebreakdownannual!F2211</f>
        <v>145701.95000000001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102472.52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262199.12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588492.03</v>
      </c>
      <c r="F2222" s="65">
        <f>Raw_endusebreakdownannual!F2221</f>
        <v>504899.56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108223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72808.61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103398.36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280224.73</v>
      </c>
      <c r="F2227" s="65">
        <f>Raw_endusebreakdownannual!F2226</f>
        <v>145701.95000000001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97192.01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271857.39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553623.71</v>
      </c>
      <c r="F2237" s="65">
        <f>Raw_endusebreakdownannual!F2236</f>
        <v>525782.32999999996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34256.67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112460.58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103398.36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280224.73</v>
      </c>
      <c r="F2242" s="65">
        <f>Raw_endusebreakdownannual!F2241</f>
        <v>145701.95000000001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108684.22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250274.67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604767.9</v>
      </c>
      <c r="F2252" s="65">
        <f>Raw_endusebreakdownannual!F2251</f>
        <v>430233.29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32658.44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119439.65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103398.36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280224.73</v>
      </c>
      <c r="F2257" s="65">
        <f>Raw_endusebreakdownannual!F2256</f>
        <v>145701.95000000001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107763.02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246947.42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610825.76</v>
      </c>
      <c r="F2267" s="65">
        <f>Raw_endusebreakdownannual!F2266</f>
        <v>425307.81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44392.87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137307.09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103398.36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280224.73</v>
      </c>
      <c r="F2272" s="65">
        <f>Raw_endusebreakdownannual!F2271</f>
        <v>145701.95000000001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111960.52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246551.79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632890.69999999995</v>
      </c>
      <c r="F2282" s="65">
        <f>Raw_endusebreakdownannual!F2281</f>
        <v>436646.61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30919.46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148864.81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103398.36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280224.73</v>
      </c>
      <c r="F2287" s="65">
        <f>Raw_endusebreakdownannual!F2286</f>
        <v>145701.95000000001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111644.88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243139.23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644132.79</v>
      </c>
      <c r="F2297" s="65">
        <f>Raw_endusebreakdownannual!F2296</f>
        <v>419760.64000000001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68933.23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186543.88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103398.36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280224.73</v>
      </c>
      <c r="F2302" s="65">
        <f>Raw_endusebreakdownannual!F2301</f>
        <v>145701.95000000001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119014.05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240452.65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689181.03</v>
      </c>
      <c r="F2312" s="65">
        <f>Raw_endusebreakdownannual!F2311</f>
        <v>455087.82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150177.53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193536.29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103398.36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280224.73</v>
      </c>
      <c r="F2317" s="65">
        <f>Raw_endusebreakdownannual!F2316</f>
        <v>145701.95000000001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122969.09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245286.9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700128.48</v>
      </c>
      <c r="F2327" s="65">
        <f>Raw_endusebreakdownannual!F2326</f>
        <v>541166.37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133856.25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163253.35999999999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103398.36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280224.73</v>
      </c>
      <c r="F2332" s="65">
        <f>Raw_endusebreakdownannual!F2331</f>
        <v>145701.95000000001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115079.67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252788.23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661956.13</v>
      </c>
      <c r="F2342" s="65">
        <f>Raw_endusebreakdownannual!F2341</f>
        <v>532346.42000000004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110560.05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216721.81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103398.36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280224.73</v>
      </c>
      <c r="F2347" s="65">
        <f>Raw_endusebreakdownannual!F2346</f>
        <v>145701.95000000001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126482.84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238037.31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726827.75</v>
      </c>
      <c r="F2357" s="65">
        <f>Raw_endusebreakdownannual!F2356</f>
        <v>494299.3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73226.899999999994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271165.65000000002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103398.36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280224.73</v>
      </c>
      <c r="F2362" s="65">
        <f>Raw_endusebreakdownannual!F2361</f>
        <v>145701.95000000001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142720.07999999999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225467.29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797508.82</v>
      </c>
      <c r="F2372" s="65">
        <f>Raw_endusebreakdownannual!F2371</f>
        <v>444396.13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28113.09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368817.63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103398.36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280224.73</v>
      </c>
      <c r="F2377" s="65">
        <f>Raw_endusebreakdownannual!F2376</f>
        <v>145701.95000000001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150642.29999999999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200001.72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903083.02</v>
      </c>
      <c r="F2387" s="65">
        <f>Raw_endusebreakdownannual!F2386</f>
        <v>373816.75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195145.71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176725.27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103398.36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280224.73</v>
      </c>
      <c r="F2392" s="65">
        <f>Raw_endusebreakdownannual!F2391</f>
        <v>145701.95000000001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137467.09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266810.86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697815.45</v>
      </c>
      <c r="F2402" s="65">
        <f>Raw_endusebreakdownannual!F2401</f>
        <v>607658.51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422</v>
      </c>
      <c r="E2">
        <v>0</v>
      </c>
      <c r="F2">
        <v>303496.96000000002</v>
      </c>
    </row>
    <row r="3" spans="1:6" x14ac:dyDescent="0.25">
      <c r="A3" t="s">
        <v>39</v>
      </c>
      <c r="B3" t="s">
        <v>73</v>
      </c>
      <c r="C3" t="s">
        <v>67</v>
      </c>
      <c r="D3" t="s">
        <v>423</v>
      </c>
      <c r="E3">
        <v>31162.39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424</v>
      </c>
      <c r="E4">
        <v>216717.02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425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426</v>
      </c>
      <c r="E6">
        <v>280224.73</v>
      </c>
      <c r="F6">
        <v>145701.95000000001</v>
      </c>
    </row>
    <row r="7" spans="1:6" x14ac:dyDescent="0.25">
      <c r="A7" t="s">
        <v>39</v>
      </c>
      <c r="B7" t="s">
        <v>73</v>
      </c>
      <c r="C7" t="s">
        <v>67</v>
      </c>
      <c r="D7" t="s">
        <v>427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428</v>
      </c>
      <c r="E8">
        <v>132265.76999999999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429</v>
      </c>
      <c r="E9">
        <v>559.71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430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431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432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433</v>
      </c>
      <c r="E13">
        <v>0</v>
      </c>
      <c r="F13">
        <v>297531.38</v>
      </c>
    </row>
    <row r="14" spans="1:6" x14ac:dyDescent="0.25">
      <c r="A14" t="s">
        <v>39</v>
      </c>
      <c r="B14" t="s">
        <v>73</v>
      </c>
      <c r="C14" t="s">
        <v>67</v>
      </c>
      <c r="D14" t="s">
        <v>434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435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436</v>
      </c>
      <c r="E16">
        <v>660929.61</v>
      </c>
      <c r="F16">
        <v>746730.28</v>
      </c>
    </row>
    <row r="17" spans="1:6" x14ac:dyDescent="0.25">
      <c r="A17" t="s">
        <v>39</v>
      </c>
      <c r="B17" t="s">
        <v>74</v>
      </c>
      <c r="C17" t="s">
        <v>67</v>
      </c>
      <c r="D17" t="s">
        <v>422</v>
      </c>
      <c r="E17">
        <v>0</v>
      </c>
      <c r="F17">
        <v>180733.3</v>
      </c>
    </row>
    <row r="18" spans="1:6" x14ac:dyDescent="0.25">
      <c r="A18" t="s">
        <v>39</v>
      </c>
      <c r="B18" t="s">
        <v>74</v>
      </c>
      <c r="C18" t="s">
        <v>67</v>
      </c>
      <c r="D18" t="s">
        <v>423</v>
      </c>
      <c r="E18">
        <v>146394.15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424</v>
      </c>
      <c r="E19">
        <v>216717.02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425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426</v>
      </c>
      <c r="E21">
        <v>280224.73</v>
      </c>
      <c r="F21">
        <v>145701.95000000001</v>
      </c>
    </row>
    <row r="22" spans="1:6" x14ac:dyDescent="0.25">
      <c r="A22" t="s">
        <v>39</v>
      </c>
      <c r="B22" t="s">
        <v>74</v>
      </c>
      <c r="C22" t="s">
        <v>67</v>
      </c>
      <c r="D22" t="s">
        <v>427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428</v>
      </c>
      <c r="E23">
        <v>172938.16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429</v>
      </c>
      <c r="E24">
        <v>3712.65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430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431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432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433</v>
      </c>
      <c r="E28">
        <v>0</v>
      </c>
      <c r="F28">
        <v>273034.23999999999</v>
      </c>
    </row>
    <row r="29" spans="1:6" x14ac:dyDescent="0.25">
      <c r="A29" t="s">
        <v>39</v>
      </c>
      <c r="B29" t="s">
        <v>74</v>
      </c>
      <c r="C29" t="s">
        <v>67</v>
      </c>
      <c r="D29" t="s">
        <v>434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435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436</v>
      </c>
      <c r="E31">
        <v>819986.71</v>
      </c>
      <c r="F31">
        <v>599469.48</v>
      </c>
    </row>
    <row r="32" spans="1:6" x14ac:dyDescent="0.25">
      <c r="A32" t="s">
        <v>39</v>
      </c>
      <c r="B32" t="s">
        <v>75</v>
      </c>
      <c r="C32" t="s">
        <v>67</v>
      </c>
      <c r="D32" t="s">
        <v>422</v>
      </c>
      <c r="E32">
        <v>0</v>
      </c>
      <c r="F32">
        <v>122305.83</v>
      </c>
    </row>
    <row r="33" spans="1:6" x14ac:dyDescent="0.25">
      <c r="A33" t="s">
        <v>39</v>
      </c>
      <c r="B33" t="s">
        <v>75</v>
      </c>
      <c r="C33" t="s">
        <v>67</v>
      </c>
      <c r="D33" t="s">
        <v>423</v>
      </c>
      <c r="E33">
        <v>101239.93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424</v>
      </c>
      <c r="E34">
        <v>216717.02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425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426</v>
      </c>
      <c r="E36">
        <v>280224.73</v>
      </c>
      <c r="F36">
        <v>145701.95000000001</v>
      </c>
    </row>
    <row r="37" spans="1:6" x14ac:dyDescent="0.25">
      <c r="A37" t="s">
        <v>39</v>
      </c>
      <c r="B37" t="s">
        <v>75</v>
      </c>
      <c r="C37" t="s">
        <v>67</v>
      </c>
      <c r="D37" t="s">
        <v>427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428</v>
      </c>
      <c r="E38">
        <v>131750.06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429</v>
      </c>
      <c r="E39">
        <v>3001.37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430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431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432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433</v>
      </c>
      <c r="E43">
        <v>0</v>
      </c>
      <c r="F43">
        <v>272203.90000000002</v>
      </c>
    </row>
    <row r="44" spans="1:6" x14ac:dyDescent="0.25">
      <c r="A44" t="s">
        <v>39</v>
      </c>
      <c r="B44" t="s">
        <v>75</v>
      </c>
      <c r="C44" t="s">
        <v>67</v>
      </c>
      <c r="D44" t="s">
        <v>434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435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436</v>
      </c>
      <c r="E46">
        <v>732933.11</v>
      </c>
      <c r="F46">
        <v>540211.67000000004</v>
      </c>
    </row>
    <row r="47" spans="1:6" x14ac:dyDescent="0.25">
      <c r="A47" t="s">
        <v>39</v>
      </c>
      <c r="B47" t="s">
        <v>76</v>
      </c>
      <c r="C47" t="s">
        <v>67</v>
      </c>
      <c r="D47" t="s">
        <v>422</v>
      </c>
      <c r="E47">
        <v>0</v>
      </c>
      <c r="F47">
        <v>114318.22</v>
      </c>
    </row>
    <row r="48" spans="1:6" x14ac:dyDescent="0.25">
      <c r="A48" t="s">
        <v>39</v>
      </c>
      <c r="B48" t="s">
        <v>76</v>
      </c>
      <c r="C48" t="s">
        <v>67</v>
      </c>
      <c r="D48" t="s">
        <v>423</v>
      </c>
      <c r="E48">
        <v>171867.77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424</v>
      </c>
      <c r="E49">
        <v>216717.02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425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426</v>
      </c>
      <c r="E51">
        <v>280224.73</v>
      </c>
      <c r="F51">
        <v>145701.95000000001</v>
      </c>
    </row>
    <row r="52" spans="1:6" x14ac:dyDescent="0.25">
      <c r="A52" t="s">
        <v>39</v>
      </c>
      <c r="B52" t="s">
        <v>76</v>
      </c>
      <c r="C52" t="s">
        <v>67</v>
      </c>
      <c r="D52" t="s">
        <v>427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428</v>
      </c>
      <c r="E53">
        <v>149141.1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429</v>
      </c>
      <c r="E54">
        <v>4253.79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430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431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432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433</v>
      </c>
      <c r="E58">
        <v>0</v>
      </c>
      <c r="F58">
        <v>262537.11</v>
      </c>
    </row>
    <row r="59" spans="1:6" x14ac:dyDescent="0.25">
      <c r="A59" t="s">
        <v>39</v>
      </c>
      <c r="B59" t="s">
        <v>76</v>
      </c>
      <c r="C59" t="s">
        <v>67</v>
      </c>
      <c r="D59" t="s">
        <v>434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435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436</v>
      </c>
      <c r="E61">
        <v>822204.41</v>
      </c>
      <c r="F61">
        <v>522557.28</v>
      </c>
    </row>
    <row r="62" spans="1:6" x14ac:dyDescent="0.25">
      <c r="A62" t="s">
        <v>39</v>
      </c>
      <c r="B62" t="s">
        <v>77</v>
      </c>
      <c r="C62" t="s">
        <v>67</v>
      </c>
      <c r="D62" t="s">
        <v>422</v>
      </c>
      <c r="E62">
        <v>0</v>
      </c>
      <c r="F62">
        <v>120049.64</v>
      </c>
    </row>
    <row r="63" spans="1:6" x14ac:dyDescent="0.25">
      <c r="A63" t="s">
        <v>39</v>
      </c>
      <c r="B63" t="s">
        <v>77</v>
      </c>
      <c r="C63" t="s">
        <v>67</v>
      </c>
      <c r="D63" t="s">
        <v>423</v>
      </c>
      <c r="E63">
        <v>117311.44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424</v>
      </c>
      <c r="E64">
        <v>216717.02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425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426</v>
      </c>
      <c r="E66">
        <v>280224.73</v>
      </c>
      <c r="F66">
        <v>145701.95000000001</v>
      </c>
    </row>
    <row r="67" spans="1:6" x14ac:dyDescent="0.25">
      <c r="A67" t="s">
        <v>39</v>
      </c>
      <c r="B67" t="s">
        <v>77</v>
      </c>
      <c r="C67" t="s">
        <v>67</v>
      </c>
      <c r="D67" t="s">
        <v>427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428</v>
      </c>
      <c r="E68">
        <v>129430.87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429</v>
      </c>
      <c r="E69">
        <v>3566.04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430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431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432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433</v>
      </c>
      <c r="E73">
        <v>0</v>
      </c>
      <c r="F73">
        <v>272214.06</v>
      </c>
    </row>
    <row r="74" spans="1:6" x14ac:dyDescent="0.25">
      <c r="A74" t="s">
        <v>39</v>
      </c>
      <c r="B74" t="s">
        <v>77</v>
      </c>
      <c r="C74" t="s">
        <v>67</v>
      </c>
      <c r="D74" t="s">
        <v>434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435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436</v>
      </c>
      <c r="E76">
        <v>747250.1</v>
      </c>
      <c r="F76">
        <v>537965.65</v>
      </c>
    </row>
    <row r="77" spans="1:6" x14ac:dyDescent="0.25">
      <c r="A77" t="s">
        <v>39</v>
      </c>
      <c r="B77" t="s">
        <v>78</v>
      </c>
      <c r="C77" t="s">
        <v>67</v>
      </c>
      <c r="D77" t="s">
        <v>422</v>
      </c>
      <c r="E77">
        <v>0</v>
      </c>
      <c r="F77">
        <v>38872.94</v>
      </c>
    </row>
    <row r="78" spans="1:6" x14ac:dyDescent="0.25">
      <c r="A78" t="s">
        <v>39</v>
      </c>
      <c r="B78" t="s">
        <v>78</v>
      </c>
      <c r="C78" t="s">
        <v>67</v>
      </c>
      <c r="D78" t="s">
        <v>423</v>
      </c>
      <c r="E78">
        <v>196185.64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424</v>
      </c>
      <c r="E79">
        <v>216717.02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425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426</v>
      </c>
      <c r="E81">
        <v>280224.73</v>
      </c>
      <c r="F81">
        <v>145701.95000000001</v>
      </c>
    </row>
    <row r="82" spans="1:6" x14ac:dyDescent="0.25">
      <c r="A82" t="s">
        <v>39</v>
      </c>
      <c r="B82" t="s">
        <v>78</v>
      </c>
      <c r="C82" t="s">
        <v>67</v>
      </c>
      <c r="D82" t="s">
        <v>427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428</v>
      </c>
      <c r="E83">
        <v>154517.95000000001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429</v>
      </c>
      <c r="E84">
        <v>6783.72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430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431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432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433</v>
      </c>
      <c r="E88">
        <v>0</v>
      </c>
      <c r="F88">
        <v>250729.96</v>
      </c>
    </row>
    <row r="89" spans="1:6" x14ac:dyDescent="0.25">
      <c r="A89" t="s">
        <v>39</v>
      </c>
      <c r="B89" t="s">
        <v>78</v>
      </c>
      <c r="C89" t="s">
        <v>67</v>
      </c>
      <c r="D89" t="s">
        <v>434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435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436</v>
      </c>
      <c r="E91">
        <v>854429.06</v>
      </c>
      <c r="F91">
        <v>435304.85</v>
      </c>
    </row>
    <row r="92" spans="1:6" x14ac:dyDescent="0.25">
      <c r="A92" t="s">
        <v>39</v>
      </c>
      <c r="B92" t="s">
        <v>79</v>
      </c>
      <c r="C92" t="s">
        <v>67</v>
      </c>
      <c r="D92" t="s">
        <v>422</v>
      </c>
      <c r="E92">
        <v>0</v>
      </c>
      <c r="F92">
        <v>43302.27</v>
      </c>
    </row>
    <row r="93" spans="1:6" x14ac:dyDescent="0.25">
      <c r="A93" t="s">
        <v>39</v>
      </c>
      <c r="B93" t="s">
        <v>79</v>
      </c>
      <c r="C93" t="s">
        <v>67</v>
      </c>
      <c r="D93" t="s">
        <v>423</v>
      </c>
      <c r="E93">
        <v>213546.19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424</v>
      </c>
      <c r="E94">
        <v>216717.02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425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426</v>
      </c>
      <c r="E96">
        <v>280224.73</v>
      </c>
      <c r="F96">
        <v>145701.95000000001</v>
      </c>
    </row>
    <row r="97" spans="1:6" x14ac:dyDescent="0.25">
      <c r="A97" t="s">
        <v>39</v>
      </c>
      <c r="B97" t="s">
        <v>79</v>
      </c>
      <c r="C97" t="s">
        <v>67</v>
      </c>
      <c r="D97" t="s">
        <v>427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428</v>
      </c>
      <c r="E98">
        <v>155271.10999999999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429</v>
      </c>
      <c r="E99">
        <v>5951.33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430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431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432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433</v>
      </c>
      <c r="E103">
        <v>0</v>
      </c>
      <c r="F103">
        <v>247338.69</v>
      </c>
    </row>
    <row r="104" spans="1:6" x14ac:dyDescent="0.25">
      <c r="A104" t="s">
        <v>39</v>
      </c>
      <c r="B104" t="s">
        <v>79</v>
      </c>
      <c r="C104" t="s">
        <v>67</v>
      </c>
      <c r="D104" t="s">
        <v>434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435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436</v>
      </c>
      <c r="E106">
        <v>871710.39</v>
      </c>
      <c r="F106">
        <v>436342.91</v>
      </c>
    </row>
    <row r="107" spans="1:6" x14ac:dyDescent="0.25">
      <c r="A107" t="s">
        <v>39</v>
      </c>
      <c r="B107" t="s">
        <v>80</v>
      </c>
      <c r="C107" t="s">
        <v>67</v>
      </c>
      <c r="D107" t="s">
        <v>422</v>
      </c>
      <c r="E107">
        <v>0</v>
      </c>
      <c r="F107">
        <v>55953.74</v>
      </c>
    </row>
    <row r="108" spans="1:6" x14ac:dyDescent="0.25">
      <c r="A108" t="s">
        <v>39</v>
      </c>
      <c r="B108" t="s">
        <v>80</v>
      </c>
      <c r="C108" t="s">
        <v>67</v>
      </c>
      <c r="D108" t="s">
        <v>423</v>
      </c>
      <c r="E108">
        <v>239947.54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424</v>
      </c>
      <c r="E109">
        <v>216717.02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425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426</v>
      </c>
      <c r="E111">
        <v>280224.73</v>
      </c>
      <c r="F111">
        <v>145701.95000000001</v>
      </c>
    </row>
    <row r="112" spans="1:6" x14ac:dyDescent="0.25">
      <c r="A112" t="s">
        <v>39</v>
      </c>
      <c r="B112" t="s">
        <v>80</v>
      </c>
      <c r="C112" t="s">
        <v>67</v>
      </c>
      <c r="D112" t="s">
        <v>427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428</v>
      </c>
      <c r="E113">
        <v>160200.06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429</v>
      </c>
      <c r="E114">
        <v>6216.29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430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431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432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433</v>
      </c>
      <c r="E118">
        <v>0</v>
      </c>
      <c r="F118">
        <v>246936.36</v>
      </c>
    </row>
    <row r="119" spans="1:6" x14ac:dyDescent="0.25">
      <c r="A119" t="s">
        <v>39</v>
      </c>
      <c r="B119" t="s">
        <v>80</v>
      </c>
      <c r="C119" t="s">
        <v>67</v>
      </c>
      <c r="D119" t="s">
        <v>434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435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436</v>
      </c>
      <c r="E121">
        <v>903305.64</v>
      </c>
      <c r="F121">
        <v>448592.05</v>
      </c>
    </row>
    <row r="122" spans="1:6" x14ac:dyDescent="0.25">
      <c r="A122" t="s">
        <v>39</v>
      </c>
      <c r="B122" t="s">
        <v>81</v>
      </c>
      <c r="C122" t="s">
        <v>67</v>
      </c>
      <c r="D122" t="s">
        <v>422</v>
      </c>
      <c r="E122">
        <v>0</v>
      </c>
      <c r="F122">
        <v>48492.74</v>
      </c>
    </row>
    <row r="123" spans="1:6" x14ac:dyDescent="0.25">
      <c r="A123" t="s">
        <v>39</v>
      </c>
      <c r="B123" t="s">
        <v>81</v>
      </c>
      <c r="C123" t="s">
        <v>67</v>
      </c>
      <c r="D123" t="s">
        <v>423</v>
      </c>
      <c r="E123">
        <v>271118.13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424</v>
      </c>
      <c r="E124">
        <v>216717.02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425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426</v>
      </c>
      <c r="E126">
        <v>280224.73</v>
      </c>
      <c r="F126">
        <v>145701.95000000001</v>
      </c>
    </row>
    <row r="127" spans="1:6" x14ac:dyDescent="0.25">
      <c r="A127" t="s">
        <v>39</v>
      </c>
      <c r="B127" t="s">
        <v>81</v>
      </c>
      <c r="C127" t="s">
        <v>67</v>
      </c>
      <c r="D127" t="s">
        <v>427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428</v>
      </c>
      <c r="E128">
        <v>180555.92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429</v>
      </c>
      <c r="E129">
        <v>6618.83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430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431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432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433</v>
      </c>
      <c r="E133">
        <v>0</v>
      </c>
      <c r="F133">
        <v>243521.92000000001</v>
      </c>
    </row>
    <row r="134" spans="1:6" x14ac:dyDescent="0.25">
      <c r="A134" t="s">
        <v>39</v>
      </c>
      <c r="B134" t="s">
        <v>81</v>
      </c>
      <c r="C134" t="s">
        <v>67</v>
      </c>
      <c r="D134" t="s">
        <v>434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435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436</v>
      </c>
      <c r="E136">
        <v>955234.63</v>
      </c>
      <c r="F136">
        <v>437716.6</v>
      </c>
    </row>
    <row r="137" spans="1:6" x14ac:dyDescent="0.25">
      <c r="A137" t="s">
        <v>39</v>
      </c>
      <c r="B137" t="s">
        <v>20</v>
      </c>
      <c r="C137" t="s">
        <v>67</v>
      </c>
      <c r="D137" t="s">
        <v>422</v>
      </c>
      <c r="E137">
        <v>0</v>
      </c>
      <c r="F137">
        <v>91122.13</v>
      </c>
    </row>
    <row r="138" spans="1:6" x14ac:dyDescent="0.25">
      <c r="A138" t="s">
        <v>39</v>
      </c>
      <c r="B138" t="s">
        <v>20</v>
      </c>
      <c r="C138" t="s">
        <v>67</v>
      </c>
      <c r="D138" t="s">
        <v>423</v>
      </c>
      <c r="E138">
        <v>307385.46000000002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424</v>
      </c>
      <c r="E139">
        <v>216717.02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425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426</v>
      </c>
      <c r="E141">
        <v>280224.73</v>
      </c>
      <c r="F141">
        <v>145701.95000000001</v>
      </c>
    </row>
    <row r="142" spans="1:6" x14ac:dyDescent="0.25">
      <c r="A142" t="s">
        <v>39</v>
      </c>
      <c r="B142" t="s">
        <v>20</v>
      </c>
      <c r="C142" t="s">
        <v>67</v>
      </c>
      <c r="D142" t="s">
        <v>427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428</v>
      </c>
      <c r="E143">
        <v>180172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429</v>
      </c>
      <c r="E144">
        <v>6343.29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430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431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432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433</v>
      </c>
      <c r="E148">
        <v>0</v>
      </c>
      <c r="F148">
        <v>240765.45</v>
      </c>
    </row>
    <row r="149" spans="1:6" x14ac:dyDescent="0.25">
      <c r="A149" t="s">
        <v>39</v>
      </c>
      <c r="B149" t="s">
        <v>20</v>
      </c>
      <c r="C149" t="s">
        <v>67</v>
      </c>
      <c r="D149" t="s">
        <v>434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435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436</v>
      </c>
      <c r="E151">
        <v>990842.51</v>
      </c>
      <c r="F151">
        <v>477589.53</v>
      </c>
    </row>
    <row r="152" spans="1:6" x14ac:dyDescent="0.25">
      <c r="A152" t="s">
        <v>39</v>
      </c>
      <c r="B152" t="s">
        <v>21</v>
      </c>
      <c r="C152" t="s">
        <v>67</v>
      </c>
      <c r="D152" t="s">
        <v>422</v>
      </c>
      <c r="E152">
        <v>0</v>
      </c>
      <c r="F152">
        <v>193991.3</v>
      </c>
    </row>
    <row r="153" spans="1:6" x14ac:dyDescent="0.25">
      <c r="A153" t="s">
        <v>39</v>
      </c>
      <c r="B153" t="s">
        <v>21</v>
      </c>
      <c r="C153" t="s">
        <v>67</v>
      </c>
      <c r="D153" t="s">
        <v>423</v>
      </c>
      <c r="E153">
        <v>323146.19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424</v>
      </c>
      <c r="E154">
        <v>216717.02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425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426</v>
      </c>
      <c r="E156">
        <v>280224.73</v>
      </c>
      <c r="F156">
        <v>145701.95000000001</v>
      </c>
    </row>
    <row r="157" spans="1:6" x14ac:dyDescent="0.25">
      <c r="A157" t="s">
        <v>39</v>
      </c>
      <c r="B157" t="s">
        <v>21</v>
      </c>
      <c r="C157" t="s">
        <v>67</v>
      </c>
      <c r="D157" t="s">
        <v>427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428</v>
      </c>
      <c r="E158">
        <v>200886.95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429</v>
      </c>
      <c r="E159">
        <v>6109.65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430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431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432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433</v>
      </c>
      <c r="E163">
        <v>0</v>
      </c>
      <c r="F163">
        <v>245678.21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434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435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436</v>
      </c>
      <c r="E166">
        <v>1027084.54</v>
      </c>
      <c r="F166">
        <v>585371.44999999995</v>
      </c>
    </row>
    <row r="167" spans="1:6" x14ac:dyDescent="0.25">
      <c r="A167" t="s">
        <v>39</v>
      </c>
      <c r="B167" t="s">
        <v>22</v>
      </c>
      <c r="C167" t="s">
        <v>67</v>
      </c>
      <c r="D167" t="s">
        <v>422</v>
      </c>
      <c r="E167">
        <v>0</v>
      </c>
      <c r="F167">
        <v>158825.04999999999</v>
      </c>
    </row>
    <row r="168" spans="1:6" x14ac:dyDescent="0.25">
      <c r="A168" t="s">
        <v>39</v>
      </c>
      <c r="B168" t="s">
        <v>22</v>
      </c>
      <c r="C168" t="s">
        <v>67</v>
      </c>
      <c r="D168" t="s">
        <v>423</v>
      </c>
      <c r="E168">
        <v>274680.38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424</v>
      </c>
      <c r="E169">
        <v>216717.02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425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426</v>
      </c>
      <c r="E171">
        <v>280224.73</v>
      </c>
      <c r="F171">
        <v>145701.95000000001</v>
      </c>
    </row>
    <row r="172" spans="1:6" x14ac:dyDescent="0.25">
      <c r="A172" t="s">
        <v>39</v>
      </c>
      <c r="B172" t="s">
        <v>22</v>
      </c>
      <c r="C172" t="s">
        <v>67</v>
      </c>
      <c r="D172" t="s">
        <v>427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428</v>
      </c>
      <c r="E173">
        <v>204054.9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429</v>
      </c>
      <c r="E174">
        <v>5849.97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430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431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432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433</v>
      </c>
      <c r="E178">
        <v>0</v>
      </c>
      <c r="F178">
        <v>253125.34</v>
      </c>
    </row>
    <row r="179" spans="1:6" x14ac:dyDescent="0.25">
      <c r="A179" t="s">
        <v>39</v>
      </c>
      <c r="B179" t="s">
        <v>22</v>
      </c>
      <c r="C179" t="s">
        <v>67</v>
      </c>
      <c r="D179" t="s">
        <v>434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435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436</v>
      </c>
      <c r="E181">
        <v>981527</v>
      </c>
      <c r="F181">
        <v>557652.32999999996</v>
      </c>
    </row>
    <row r="182" spans="1:6" x14ac:dyDescent="0.25">
      <c r="A182" t="s">
        <v>39</v>
      </c>
      <c r="B182" t="s">
        <v>23</v>
      </c>
      <c r="C182" t="s">
        <v>67</v>
      </c>
      <c r="D182" t="s">
        <v>422</v>
      </c>
      <c r="E182">
        <v>0</v>
      </c>
      <c r="F182">
        <v>137620.04</v>
      </c>
    </row>
    <row r="183" spans="1:6" x14ac:dyDescent="0.25">
      <c r="A183" t="s">
        <v>39</v>
      </c>
      <c r="B183" t="s">
        <v>23</v>
      </c>
      <c r="C183" t="s">
        <v>67</v>
      </c>
      <c r="D183" t="s">
        <v>423</v>
      </c>
      <c r="E183">
        <v>361932.82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424</v>
      </c>
      <c r="E184">
        <v>216717.02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425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426</v>
      </c>
      <c r="E186">
        <v>280224.73</v>
      </c>
      <c r="F186">
        <v>145701.95000000001</v>
      </c>
    </row>
    <row r="187" spans="1:6" x14ac:dyDescent="0.25">
      <c r="A187" t="s">
        <v>39</v>
      </c>
      <c r="B187" t="s">
        <v>23</v>
      </c>
      <c r="C187" t="s">
        <v>67</v>
      </c>
      <c r="D187" t="s">
        <v>427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428</v>
      </c>
      <c r="E188">
        <v>213020.18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429</v>
      </c>
      <c r="E189">
        <v>7168.29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430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431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432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433</v>
      </c>
      <c r="E193">
        <v>0</v>
      </c>
      <c r="F193">
        <v>238453.06</v>
      </c>
    </row>
    <row r="194" spans="1:6" x14ac:dyDescent="0.25">
      <c r="A194" t="s">
        <v>39</v>
      </c>
      <c r="B194" t="s">
        <v>23</v>
      </c>
      <c r="C194" t="s">
        <v>67</v>
      </c>
      <c r="D194" t="s">
        <v>434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435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436</v>
      </c>
      <c r="E196">
        <v>1079063.04</v>
      </c>
      <c r="F196">
        <v>521775.05</v>
      </c>
    </row>
    <row r="197" spans="1:6" x14ac:dyDescent="0.25">
      <c r="A197" t="s">
        <v>39</v>
      </c>
      <c r="B197" t="s">
        <v>24</v>
      </c>
      <c r="C197" t="s">
        <v>67</v>
      </c>
      <c r="D197" t="s">
        <v>422</v>
      </c>
      <c r="E197">
        <v>0</v>
      </c>
      <c r="F197">
        <v>104167.94</v>
      </c>
    </row>
    <row r="198" spans="1:6" x14ac:dyDescent="0.25">
      <c r="A198" t="s">
        <v>39</v>
      </c>
      <c r="B198" t="s">
        <v>24</v>
      </c>
      <c r="C198" t="s">
        <v>67</v>
      </c>
      <c r="D198" t="s">
        <v>423</v>
      </c>
      <c r="E198">
        <v>437490.84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424</v>
      </c>
      <c r="E199">
        <v>216717.02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425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426</v>
      </c>
      <c r="E201">
        <v>280224.73</v>
      </c>
      <c r="F201">
        <v>145701.95000000001</v>
      </c>
    </row>
    <row r="202" spans="1:6" x14ac:dyDescent="0.25">
      <c r="A202" t="s">
        <v>39</v>
      </c>
      <c r="B202" t="s">
        <v>24</v>
      </c>
      <c r="C202" t="s">
        <v>67</v>
      </c>
      <c r="D202" t="s">
        <v>427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428</v>
      </c>
      <c r="E203">
        <v>227132.76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429</v>
      </c>
      <c r="E204">
        <v>6863.92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430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431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432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433</v>
      </c>
      <c r="E208">
        <v>0</v>
      </c>
      <c r="F208">
        <v>225878.82</v>
      </c>
    </row>
    <row r="209" spans="1:6" x14ac:dyDescent="0.25">
      <c r="A209" t="s">
        <v>39</v>
      </c>
      <c r="B209" t="s">
        <v>24</v>
      </c>
      <c r="C209" t="s">
        <v>67</v>
      </c>
      <c r="D209" t="s">
        <v>434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435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436</v>
      </c>
      <c r="E211">
        <v>1168429.27</v>
      </c>
      <c r="F211">
        <v>475748.71</v>
      </c>
    </row>
    <row r="212" spans="1:6" x14ac:dyDescent="0.25">
      <c r="A212" t="s">
        <v>39</v>
      </c>
      <c r="B212" t="s">
        <v>25</v>
      </c>
      <c r="C212" t="s">
        <v>67</v>
      </c>
      <c r="D212" t="s">
        <v>422</v>
      </c>
      <c r="E212">
        <v>0</v>
      </c>
      <c r="F212">
        <v>52382.54</v>
      </c>
    </row>
    <row r="213" spans="1:6" x14ac:dyDescent="0.25">
      <c r="A213" t="s">
        <v>39</v>
      </c>
      <c r="B213" t="s">
        <v>25</v>
      </c>
      <c r="C213" t="s">
        <v>67</v>
      </c>
      <c r="D213" t="s">
        <v>423</v>
      </c>
      <c r="E213">
        <v>623702.81999999995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424</v>
      </c>
      <c r="E214">
        <v>216717.02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425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426</v>
      </c>
      <c r="E216">
        <v>280224.73</v>
      </c>
      <c r="F216">
        <v>145701.95000000001</v>
      </c>
    </row>
    <row r="217" spans="1:6" x14ac:dyDescent="0.25">
      <c r="A217" t="s">
        <v>39</v>
      </c>
      <c r="B217" t="s">
        <v>25</v>
      </c>
      <c r="C217" t="s">
        <v>67</v>
      </c>
      <c r="D217" t="s">
        <v>427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428</v>
      </c>
      <c r="E218">
        <v>237678.99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429</v>
      </c>
      <c r="E219">
        <v>10090.41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430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431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432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433</v>
      </c>
      <c r="E223">
        <v>0</v>
      </c>
      <c r="F223">
        <v>200455.5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434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435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436</v>
      </c>
      <c r="E226">
        <v>1368413.97</v>
      </c>
      <c r="F226">
        <v>398539.98</v>
      </c>
    </row>
    <row r="227" spans="1:6" x14ac:dyDescent="0.25">
      <c r="A227" t="s">
        <v>39</v>
      </c>
      <c r="B227" t="s">
        <v>26</v>
      </c>
      <c r="C227" t="s">
        <v>67</v>
      </c>
      <c r="D227" t="s">
        <v>422</v>
      </c>
      <c r="E227">
        <v>0</v>
      </c>
      <c r="F227">
        <v>235439.61</v>
      </c>
    </row>
    <row r="228" spans="1:6" x14ac:dyDescent="0.25">
      <c r="A228" t="s">
        <v>39</v>
      </c>
      <c r="B228" t="s">
        <v>26</v>
      </c>
      <c r="C228" t="s">
        <v>67</v>
      </c>
      <c r="D228" t="s">
        <v>423</v>
      </c>
      <c r="E228">
        <v>277046.46000000002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424</v>
      </c>
      <c r="E229">
        <v>216717.02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425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426</v>
      </c>
      <c r="E231">
        <v>280224.73</v>
      </c>
      <c r="F231">
        <v>145701.95000000001</v>
      </c>
    </row>
    <row r="232" spans="1:6" x14ac:dyDescent="0.25">
      <c r="A232" t="s">
        <v>39</v>
      </c>
      <c r="B232" t="s">
        <v>26</v>
      </c>
      <c r="C232" t="s">
        <v>67</v>
      </c>
      <c r="D232" t="s">
        <v>427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428</v>
      </c>
      <c r="E233">
        <v>230774.5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429</v>
      </c>
      <c r="E234">
        <v>6240.56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430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431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432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433</v>
      </c>
      <c r="E238">
        <v>0</v>
      </c>
      <c r="F238">
        <v>267220.64</v>
      </c>
    </row>
    <row r="239" spans="1:6" x14ac:dyDescent="0.25">
      <c r="A239" t="s">
        <v>39</v>
      </c>
      <c r="B239" t="s">
        <v>26</v>
      </c>
      <c r="C239" t="s">
        <v>67</v>
      </c>
      <c r="D239" t="s">
        <v>434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435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436</v>
      </c>
      <c r="E241">
        <v>1011003.27</v>
      </c>
      <c r="F241">
        <v>648362.19999999995</v>
      </c>
    </row>
    <row r="242" spans="1:6" x14ac:dyDescent="0.25">
      <c r="A242" t="s">
        <v>40</v>
      </c>
      <c r="B242" t="s">
        <v>73</v>
      </c>
      <c r="C242" t="s">
        <v>67</v>
      </c>
      <c r="D242" t="s">
        <v>422</v>
      </c>
      <c r="E242">
        <v>0</v>
      </c>
      <c r="F242">
        <v>313791.09999999998</v>
      </c>
    </row>
    <row r="243" spans="1:6" x14ac:dyDescent="0.25">
      <c r="A243" t="s">
        <v>40</v>
      </c>
      <c r="B243" t="s">
        <v>73</v>
      </c>
      <c r="C243" t="s">
        <v>67</v>
      </c>
      <c r="D243" t="s">
        <v>423</v>
      </c>
      <c r="E243">
        <v>27402.13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424</v>
      </c>
      <c r="E244">
        <v>103398.36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425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426</v>
      </c>
      <c r="E246">
        <v>280224.73</v>
      </c>
      <c r="F246">
        <v>145701.95000000001</v>
      </c>
    </row>
    <row r="247" spans="1:6" x14ac:dyDescent="0.25">
      <c r="A247" t="s">
        <v>40</v>
      </c>
      <c r="B247" t="s">
        <v>73</v>
      </c>
      <c r="C247" t="s">
        <v>67</v>
      </c>
      <c r="D247" t="s">
        <v>427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428</v>
      </c>
      <c r="E248">
        <v>121794.95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429</v>
      </c>
      <c r="E249">
        <v>500.43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430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431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432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433</v>
      </c>
      <c r="E253">
        <v>0</v>
      </c>
      <c r="F253">
        <v>297261.09000000003</v>
      </c>
    </row>
    <row r="254" spans="1:6" x14ac:dyDescent="0.25">
      <c r="A254" t="s">
        <v>40</v>
      </c>
      <c r="B254" t="s">
        <v>73</v>
      </c>
      <c r="C254" t="s">
        <v>67</v>
      </c>
      <c r="D254" t="s">
        <v>434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435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436</v>
      </c>
      <c r="E256">
        <v>533320.61</v>
      </c>
      <c r="F256">
        <v>756754.14</v>
      </c>
    </row>
    <row r="257" spans="1:6" x14ac:dyDescent="0.25">
      <c r="A257" t="s">
        <v>40</v>
      </c>
      <c r="B257" t="s">
        <v>74</v>
      </c>
      <c r="C257" t="s">
        <v>67</v>
      </c>
      <c r="D257" t="s">
        <v>422</v>
      </c>
      <c r="E257">
        <v>0</v>
      </c>
      <c r="F257">
        <v>184521.17</v>
      </c>
    </row>
    <row r="258" spans="1:6" x14ac:dyDescent="0.25">
      <c r="A258" t="s">
        <v>40</v>
      </c>
      <c r="B258" t="s">
        <v>74</v>
      </c>
      <c r="C258" t="s">
        <v>67</v>
      </c>
      <c r="D258" t="s">
        <v>423</v>
      </c>
      <c r="E258">
        <v>116908.95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424</v>
      </c>
      <c r="E259">
        <v>103398.36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425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426</v>
      </c>
      <c r="E261">
        <v>280224.73</v>
      </c>
      <c r="F261">
        <v>145701.95000000001</v>
      </c>
    </row>
    <row r="262" spans="1:6" x14ac:dyDescent="0.25">
      <c r="A262" t="s">
        <v>40</v>
      </c>
      <c r="B262" t="s">
        <v>74</v>
      </c>
      <c r="C262" t="s">
        <v>67</v>
      </c>
      <c r="D262" t="s">
        <v>427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428</v>
      </c>
      <c r="E263">
        <v>141101.95000000001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429</v>
      </c>
      <c r="E264">
        <v>2764.66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430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431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432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433</v>
      </c>
      <c r="E268">
        <v>0</v>
      </c>
      <c r="F268">
        <v>272692.87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434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435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436</v>
      </c>
      <c r="E271">
        <v>644398.64</v>
      </c>
      <c r="F271">
        <v>602915.99</v>
      </c>
    </row>
    <row r="272" spans="1:6" x14ac:dyDescent="0.25">
      <c r="A272" t="s">
        <v>40</v>
      </c>
      <c r="B272" t="s">
        <v>75</v>
      </c>
      <c r="C272" t="s">
        <v>67</v>
      </c>
      <c r="D272" t="s">
        <v>422</v>
      </c>
      <c r="E272">
        <v>0</v>
      </c>
      <c r="F272">
        <v>129913.56</v>
      </c>
    </row>
    <row r="273" spans="1:6" x14ac:dyDescent="0.25">
      <c r="A273" t="s">
        <v>40</v>
      </c>
      <c r="B273" t="s">
        <v>75</v>
      </c>
      <c r="C273" t="s">
        <v>67</v>
      </c>
      <c r="D273" t="s">
        <v>423</v>
      </c>
      <c r="E273">
        <v>82325.2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424</v>
      </c>
      <c r="E274">
        <v>103398.36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425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426</v>
      </c>
      <c r="E276">
        <v>280224.73</v>
      </c>
      <c r="F276">
        <v>145701.95000000001</v>
      </c>
    </row>
    <row r="277" spans="1:6" x14ac:dyDescent="0.25">
      <c r="A277" t="s">
        <v>40</v>
      </c>
      <c r="B277" t="s">
        <v>75</v>
      </c>
      <c r="C277" t="s">
        <v>67</v>
      </c>
      <c r="D277" t="s">
        <v>427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428</v>
      </c>
      <c r="E278">
        <v>112100.05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429</v>
      </c>
      <c r="E279">
        <v>2319.6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430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431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432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433</v>
      </c>
      <c r="E283">
        <v>0</v>
      </c>
      <c r="F283">
        <v>271787.89</v>
      </c>
    </row>
    <row r="284" spans="1:6" x14ac:dyDescent="0.25">
      <c r="A284" t="s">
        <v>40</v>
      </c>
      <c r="B284" t="s">
        <v>75</v>
      </c>
      <c r="C284" t="s">
        <v>67</v>
      </c>
      <c r="D284" t="s">
        <v>434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435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436</v>
      </c>
      <c r="E286">
        <v>580367.94999999995</v>
      </c>
      <c r="F286">
        <v>547403.4</v>
      </c>
    </row>
    <row r="287" spans="1:6" x14ac:dyDescent="0.25">
      <c r="A287" t="s">
        <v>40</v>
      </c>
      <c r="B287" t="s">
        <v>76</v>
      </c>
      <c r="C287" t="s">
        <v>67</v>
      </c>
      <c r="D287" t="s">
        <v>422</v>
      </c>
      <c r="E287">
        <v>0</v>
      </c>
      <c r="F287">
        <v>115810.85</v>
      </c>
    </row>
    <row r="288" spans="1:6" x14ac:dyDescent="0.25">
      <c r="A288" t="s">
        <v>40</v>
      </c>
      <c r="B288" t="s">
        <v>76</v>
      </c>
      <c r="C288" t="s">
        <v>67</v>
      </c>
      <c r="D288" t="s">
        <v>423</v>
      </c>
      <c r="E288">
        <v>133099.57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424</v>
      </c>
      <c r="E289">
        <v>103398.36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425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426</v>
      </c>
      <c r="E291">
        <v>280224.73</v>
      </c>
      <c r="F291">
        <v>145701.95000000001</v>
      </c>
    </row>
    <row r="292" spans="1:6" x14ac:dyDescent="0.25">
      <c r="A292" t="s">
        <v>40</v>
      </c>
      <c r="B292" t="s">
        <v>76</v>
      </c>
      <c r="C292" t="s">
        <v>67</v>
      </c>
      <c r="D292" t="s">
        <v>427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428</v>
      </c>
      <c r="E293">
        <v>121590.51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429</v>
      </c>
      <c r="E294">
        <v>3070.63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430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431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432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433</v>
      </c>
      <c r="E298">
        <v>0</v>
      </c>
      <c r="F298">
        <v>262195.43</v>
      </c>
    </row>
    <row r="299" spans="1:6" x14ac:dyDescent="0.25">
      <c r="A299" t="s">
        <v>40</v>
      </c>
      <c r="B299" t="s">
        <v>76</v>
      </c>
      <c r="C299" t="s">
        <v>67</v>
      </c>
      <c r="D299" t="s">
        <v>434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435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436</v>
      </c>
      <c r="E301">
        <v>641383.81000000006</v>
      </c>
      <c r="F301">
        <v>523708.23</v>
      </c>
    </row>
    <row r="302" spans="1:6" x14ac:dyDescent="0.25">
      <c r="A302" t="s">
        <v>40</v>
      </c>
      <c r="B302" t="s">
        <v>77</v>
      </c>
      <c r="C302" t="s">
        <v>67</v>
      </c>
      <c r="D302" t="s">
        <v>422</v>
      </c>
      <c r="E302">
        <v>0</v>
      </c>
      <c r="F302">
        <v>129392.39</v>
      </c>
    </row>
    <row r="303" spans="1:6" x14ac:dyDescent="0.25">
      <c r="A303" t="s">
        <v>40</v>
      </c>
      <c r="B303" t="s">
        <v>77</v>
      </c>
      <c r="C303" t="s">
        <v>67</v>
      </c>
      <c r="D303" t="s">
        <v>423</v>
      </c>
      <c r="E303">
        <v>94224.84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424</v>
      </c>
      <c r="E304">
        <v>103398.36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425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426</v>
      </c>
      <c r="E306">
        <v>280224.73</v>
      </c>
      <c r="F306">
        <v>145701.95000000001</v>
      </c>
    </row>
    <row r="307" spans="1:6" x14ac:dyDescent="0.25">
      <c r="A307" t="s">
        <v>40</v>
      </c>
      <c r="B307" t="s">
        <v>77</v>
      </c>
      <c r="C307" t="s">
        <v>67</v>
      </c>
      <c r="D307" t="s">
        <v>427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428</v>
      </c>
      <c r="E308">
        <v>108853.93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429</v>
      </c>
      <c r="E309">
        <v>2763.68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430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431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432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433</v>
      </c>
      <c r="E313">
        <v>0</v>
      </c>
      <c r="F313">
        <v>271875.46000000002</v>
      </c>
    </row>
    <row r="314" spans="1:6" x14ac:dyDescent="0.25">
      <c r="A314" t="s">
        <v>40</v>
      </c>
      <c r="B314" t="s">
        <v>77</v>
      </c>
      <c r="C314" t="s">
        <v>67</v>
      </c>
      <c r="D314" t="s">
        <v>434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435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436</v>
      </c>
      <c r="E316">
        <v>589465.54</v>
      </c>
      <c r="F316">
        <v>546969.80000000005</v>
      </c>
    </row>
    <row r="317" spans="1:6" x14ac:dyDescent="0.25">
      <c r="A317" t="s">
        <v>40</v>
      </c>
      <c r="B317" t="s">
        <v>78</v>
      </c>
      <c r="C317" t="s">
        <v>67</v>
      </c>
      <c r="D317" t="s">
        <v>422</v>
      </c>
      <c r="E317">
        <v>0</v>
      </c>
      <c r="F317">
        <v>51417.29</v>
      </c>
    </row>
    <row r="318" spans="1:6" x14ac:dyDescent="0.25">
      <c r="A318" t="s">
        <v>40</v>
      </c>
      <c r="B318" t="s">
        <v>78</v>
      </c>
      <c r="C318" t="s">
        <v>67</v>
      </c>
      <c r="D318" t="s">
        <v>423</v>
      </c>
      <c r="E318">
        <v>155515.31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424</v>
      </c>
      <c r="E319">
        <v>103398.36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425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426</v>
      </c>
      <c r="E321">
        <v>280224.73</v>
      </c>
      <c r="F321">
        <v>145701.95000000001</v>
      </c>
    </row>
    <row r="322" spans="1:6" x14ac:dyDescent="0.25">
      <c r="A322" t="s">
        <v>40</v>
      </c>
      <c r="B322" t="s">
        <v>78</v>
      </c>
      <c r="C322" t="s">
        <v>67</v>
      </c>
      <c r="D322" t="s">
        <v>427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428</v>
      </c>
      <c r="E323">
        <v>126013.47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429</v>
      </c>
      <c r="E324">
        <v>5244.61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430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431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432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433</v>
      </c>
      <c r="E328">
        <v>0</v>
      </c>
      <c r="F328">
        <v>250295.23</v>
      </c>
    </row>
    <row r="329" spans="1:6" x14ac:dyDescent="0.25">
      <c r="A329" t="s">
        <v>40</v>
      </c>
      <c r="B329" t="s">
        <v>78</v>
      </c>
      <c r="C329" t="s">
        <v>67</v>
      </c>
      <c r="D329" t="s">
        <v>434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435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436</v>
      </c>
      <c r="E331">
        <v>670396.48</v>
      </c>
      <c r="F331">
        <v>447414.47</v>
      </c>
    </row>
    <row r="332" spans="1:6" x14ac:dyDescent="0.25">
      <c r="A332" t="s">
        <v>40</v>
      </c>
      <c r="B332" t="s">
        <v>79</v>
      </c>
      <c r="C332" t="s">
        <v>67</v>
      </c>
      <c r="D332" t="s">
        <v>422</v>
      </c>
      <c r="E332">
        <v>0</v>
      </c>
      <c r="F332">
        <v>55689.2</v>
      </c>
    </row>
    <row r="333" spans="1:6" x14ac:dyDescent="0.25">
      <c r="A333" t="s">
        <v>40</v>
      </c>
      <c r="B333" t="s">
        <v>79</v>
      </c>
      <c r="C333" t="s">
        <v>67</v>
      </c>
      <c r="D333" t="s">
        <v>423</v>
      </c>
      <c r="E333">
        <v>169026.68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424</v>
      </c>
      <c r="E334">
        <v>103398.36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425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426</v>
      </c>
      <c r="E336">
        <v>280224.73</v>
      </c>
      <c r="F336">
        <v>145701.95000000001</v>
      </c>
    </row>
    <row r="337" spans="1:6" x14ac:dyDescent="0.25">
      <c r="A337" t="s">
        <v>40</v>
      </c>
      <c r="B337" t="s">
        <v>79</v>
      </c>
      <c r="C337" t="s">
        <v>67</v>
      </c>
      <c r="D337" t="s">
        <v>427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428</v>
      </c>
      <c r="E338">
        <v>128241.94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429</v>
      </c>
      <c r="E339">
        <v>4427.72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430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431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432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433</v>
      </c>
      <c r="E343">
        <v>0</v>
      </c>
      <c r="F343">
        <v>247014.52</v>
      </c>
    </row>
    <row r="344" spans="1:6" x14ac:dyDescent="0.25">
      <c r="A344" t="s">
        <v>40</v>
      </c>
      <c r="B344" t="s">
        <v>79</v>
      </c>
      <c r="C344" t="s">
        <v>67</v>
      </c>
      <c r="D344" t="s">
        <v>434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435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436</v>
      </c>
      <c r="E346">
        <v>685319.43</v>
      </c>
      <c r="F346">
        <v>448405.66</v>
      </c>
    </row>
    <row r="347" spans="1:6" x14ac:dyDescent="0.25">
      <c r="A347" t="s">
        <v>40</v>
      </c>
      <c r="B347" t="s">
        <v>80</v>
      </c>
      <c r="C347" t="s">
        <v>67</v>
      </c>
      <c r="D347" t="s">
        <v>422</v>
      </c>
      <c r="E347">
        <v>0</v>
      </c>
      <c r="F347">
        <v>66073.279999999999</v>
      </c>
    </row>
    <row r="348" spans="1:6" x14ac:dyDescent="0.25">
      <c r="A348" t="s">
        <v>40</v>
      </c>
      <c r="B348" t="s">
        <v>80</v>
      </c>
      <c r="C348" t="s">
        <v>67</v>
      </c>
      <c r="D348" t="s">
        <v>423</v>
      </c>
      <c r="E348">
        <v>187936.59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424</v>
      </c>
      <c r="E349">
        <v>103398.36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425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426</v>
      </c>
      <c r="E351">
        <v>280224.73</v>
      </c>
      <c r="F351">
        <v>145701.95000000001</v>
      </c>
    </row>
    <row r="352" spans="1:6" x14ac:dyDescent="0.25">
      <c r="A352" t="s">
        <v>40</v>
      </c>
      <c r="B352" t="s">
        <v>80</v>
      </c>
      <c r="C352" t="s">
        <v>67</v>
      </c>
      <c r="D352" t="s">
        <v>427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428</v>
      </c>
      <c r="E353">
        <v>129920.18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429</v>
      </c>
      <c r="E354">
        <v>4500.8500000000004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430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431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432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433</v>
      </c>
      <c r="E358">
        <v>0</v>
      </c>
      <c r="F358">
        <v>246519.46</v>
      </c>
    </row>
    <row r="359" spans="1:6" x14ac:dyDescent="0.25">
      <c r="A359" t="s">
        <v>40</v>
      </c>
      <c r="B359" t="s">
        <v>80</v>
      </c>
      <c r="C359" t="s">
        <v>67</v>
      </c>
      <c r="D359" t="s">
        <v>434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435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436</v>
      </c>
      <c r="E361">
        <v>705980.71</v>
      </c>
      <c r="F361">
        <v>458294.68</v>
      </c>
    </row>
    <row r="362" spans="1:6" x14ac:dyDescent="0.25">
      <c r="A362" t="s">
        <v>40</v>
      </c>
      <c r="B362" t="s">
        <v>81</v>
      </c>
      <c r="C362" t="s">
        <v>67</v>
      </c>
      <c r="D362" t="s">
        <v>422</v>
      </c>
      <c r="E362">
        <v>0</v>
      </c>
      <c r="F362">
        <v>55878.7</v>
      </c>
    </row>
    <row r="363" spans="1:6" x14ac:dyDescent="0.25">
      <c r="A363" t="s">
        <v>40</v>
      </c>
      <c r="B363" t="s">
        <v>81</v>
      </c>
      <c r="C363" t="s">
        <v>67</v>
      </c>
      <c r="D363" t="s">
        <v>423</v>
      </c>
      <c r="E363">
        <v>200406.81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424</v>
      </c>
      <c r="E364">
        <v>103398.36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425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426</v>
      </c>
      <c r="E366">
        <v>280224.73</v>
      </c>
      <c r="F366">
        <v>145701.95000000001</v>
      </c>
    </row>
    <row r="367" spans="1:6" x14ac:dyDescent="0.25">
      <c r="A367" t="s">
        <v>40</v>
      </c>
      <c r="B367" t="s">
        <v>81</v>
      </c>
      <c r="C367" t="s">
        <v>67</v>
      </c>
      <c r="D367" t="s">
        <v>427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428</v>
      </c>
      <c r="E368">
        <v>136176.07999999999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429</v>
      </c>
      <c r="E369">
        <v>4427.3100000000004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430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431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432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433</v>
      </c>
      <c r="E373">
        <v>0</v>
      </c>
      <c r="F373">
        <v>243182.03</v>
      </c>
    </row>
    <row r="374" spans="1:6" x14ac:dyDescent="0.25">
      <c r="A374" t="s">
        <v>40</v>
      </c>
      <c r="B374" t="s">
        <v>81</v>
      </c>
      <c r="C374" t="s">
        <v>67</v>
      </c>
      <c r="D374" t="s">
        <v>434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435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436</v>
      </c>
      <c r="E376">
        <v>724633.29</v>
      </c>
      <c r="F376">
        <v>444762.67</v>
      </c>
    </row>
    <row r="377" spans="1:6" x14ac:dyDescent="0.25">
      <c r="A377" t="s">
        <v>40</v>
      </c>
      <c r="B377" t="s">
        <v>20</v>
      </c>
      <c r="C377" t="s">
        <v>67</v>
      </c>
      <c r="D377" t="s">
        <v>422</v>
      </c>
      <c r="E377">
        <v>0</v>
      </c>
      <c r="F377">
        <v>90234.72</v>
      </c>
    </row>
    <row r="378" spans="1:6" x14ac:dyDescent="0.25">
      <c r="A378" t="s">
        <v>40</v>
      </c>
      <c r="B378" t="s">
        <v>20</v>
      </c>
      <c r="C378" t="s">
        <v>67</v>
      </c>
      <c r="D378" t="s">
        <v>423</v>
      </c>
      <c r="E378">
        <v>243905.65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424</v>
      </c>
      <c r="E379">
        <v>103398.36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425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426</v>
      </c>
      <c r="E381">
        <v>280224.73</v>
      </c>
      <c r="F381">
        <v>145701.95000000001</v>
      </c>
    </row>
    <row r="382" spans="1:6" x14ac:dyDescent="0.25">
      <c r="A382" t="s">
        <v>40</v>
      </c>
      <c r="B382" t="s">
        <v>20</v>
      </c>
      <c r="C382" t="s">
        <v>67</v>
      </c>
      <c r="D382" t="s">
        <v>427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428</v>
      </c>
      <c r="E383">
        <v>139469.10999999999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429</v>
      </c>
      <c r="E384">
        <v>4529.32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430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431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432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433</v>
      </c>
      <c r="E388">
        <v>0</v>
      </c>
      <c r="F388">
        <v>240406.01</v>
      </c>
    </row>
    <row r="389" spans="1:6" x14ac:dyDescent="0.25">
      <c r="A389" t="s">
        <v>40</v>
      </c>
      <c r="B389" t="s">
        <v>20</v>
      </c>
      <c r="C389" t="s">
        <v>67</v>
      </c>
      <c r="D389" t="s">
        <v>434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435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436</v>
      </c>
      <c r="E391">
        <v>771527.18</v>
      </c>
      <c r="F391">
        <v>476342.68</v>
      </c>
    </row>
    <row r="392" spans="1:6" x14ac:dyDescent="0.25">
      <c r="A392" t="s">
        <v>40</v>
      </c>
      <c r="B392" t="s">
        <v>21</v>
      </c>
      <c r="C392" t="s">
        <v>67</v>
      </c>
      <c r="D392" t="s">
        <v>422</v>
      </c>
      <c r="E392">
        <v>0</v>
      </c>
      <c r="F392">
        <v>168450.71</v>
      </c>
    </row>
    <row r="393" spans="1:6" x14ac:dyDescent="0.25">
      <c r="A393" t="s">
        <v>40</v>
      </c>
      <c r="B393" t="s">
        <v>21</v>
      </c>
      <c r="C393" t="s">
        <v>67</v>
      </c>
      <c r="D393" t="s">
        <v>423</v>
      </c>
      <c r="E393">
        <v>249145.35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424</v>
      </c>
      <c r="E394">
        <v>103398.36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425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426</v>
      </c>
      <c r="E396">
        <v>280224.73</v>
      </c>
      <c r="F396">
        <v>145701.95000000001</v>
      </c>
    </row>
    <row r="397" spans="1:6" x14ac:dyDescent="0.25">
      <c r="A397" t="s">
        <v>40</v>
      </c>
      <c r="B397" t="s">
        <v>21</v>
      </c>
      <c r="C397" t="s">
        <v>67</v>
      </c>
      <c r="D397" t="s">
        <v>427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428</v>
      </c>
      <c r="E398">
        <v>149419.26999999999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429</v>
      </c>
      <c r="E399">
        <v>4005.45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430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431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432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433</v>
      </c>
      <c r="E403">
        <v>0</v>
      </c>
      <c r="F403">
        <v>245396.42</v>
      </c>
    </row>
    <row r="404" spans="1:6" x14ac:dyDescent="0.25">
      <c r="A404" t="s">
        <v>40</v>
      </c>
      <c r="B404" t="s">
        <v>21</v>
      </c>
      <c r="C404" t="s">
        <v>67</v>
      </c>
      <c r="D404" t="s">
        <v>434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435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436</v>
      </c>
      <c r="E406">
        <v>786193.17</v>
      </c>
      <c r="F406">
        <v>559549.07999999996</v>
      </c>
    </row>
    <row r="407" spans="1:6" x14ac:dyDescent="0.25">
      <c r="A407" t="s">
        <v>40</v>
      </c>
      <c r="B407" t="s">
        <v>22</v>
      </c>
      <c r="C407" t="s">
        <v>67</v>
      </c>
      <c r="D407" t="s">
        <v>422</v>
      </c>
      <c r="E407">
        <v>0</v>
      </c>
      <c r="F407">
        <v>158419.48000000001</v>
      </c>
    </row>
    <row r="408" spans="1:6" x14ac:dyDescent="0.25">
      <c r="A408" t="s">
        <v>40</v>
      </c>
      <c r="B408" t="s">
        <v>22</v>
      </c>
      <c r="C408" t="s">
        <v>67</v>
      </c>
      <c r="D408" t="s">
        <v>423</v>
      </c>
      <c r="E408">
        <v>214062.05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424</v>
      </c>
      <c r="E409">
        <v>103398.36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425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426</v>
      </c>
      <c r="E411">
        <v>280224.73</v>
      </c>
      <c r="F411">
        <v>145701.95000000001</v>
      </c>
    </row>
    <row r="412" spans="1:6" x14ac:dyDescent="0.25">
      <c r="A412" t="s">
        <v>40</v>
      </c>
      <c r="B412" t="s">
        <v>22</v>
      </c>
      <c r="C412" t="s">
        <v>67</v>
      </c>
      <c r="D412" t="s">
        <v>427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428</v>
      </c>
      <c r="E413">
        <v>156697.53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429</v>
      </c>
      <c r="E414">
        <v>4136.08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430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431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432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433</v>
      </c>
      <c r="E418">
        <v>0</v>
      </c>
      <c r="F418">
        <v>252695.35</v>
      </c>
    </row>
    <row r="419" spans="1:6" x14ac:dyDescent="0.25">
      <c r="A419" t="s">
        <v>40</v>
      </c>
      <c r="B419" t="s">
        <v>22</v>
      </c>
      <c r="C419" t="s">
        <v>67</v>
      </c>
      <c r="D419" t="s">
        <v>434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435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436</v>
      </c>
      <c r="E421">
        <v>758518.76</v>
      </c>
      <c r="F421">
        <v>556816.78</v>
      </c>
    </row>
    <row r="422" spans="1:6" x14ac:dyDescent="0.25">
      <c r="A422" t="s">
        <v>40</v>
      </c>
      <c r="B422" t="s">
        <v>23</v>
      </c>
      <c r="C422" t="s">
        <v>67</v>
      </c>
      <c r="D422" t="s">
        <v>422</v>
      </c>
      <c r="E422">
        <v>0</v>
      </c>
      <c r="F422">
        <v>128291.8</v>
      </c>
    </row>
    <row r="423" spans="1:6" x14ac:dyDescent="0.25">
      <c r="A423" t="s">
        <v>40</v>
      </c>
      <c r="B423" t="s">
        <v>23</v>
      </c>
      <c r="C423" t="s">
        <v>67</v>
      </c>
      <c r="D423" t="s">
        <v>423</v>
      </c>
      <c r="E423">
        <v>278061.5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424</v>
      </c>
      <c r="E424">
        <v>103398.36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425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426</v>
      </c>
      <c r="E426">
        <v>280224.73</v>
      </c>
      <c r="F426">
        <v>145701.95000000001</v>
      </c>
    </row>
    <row r="427" spans="1:6" x14ac:dyDescent="0.25">
      <c r="A427" t="s">
        <v>40</v>
      </c>
      <c r="B427" t="s">
        <v>23</v>
      </c>
      <c r="C427" t="s">
        <v>67</v>
      </c>
      <c r="D427" t="s">
        <v>427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428</v>
      </c>
      <c r="E428">
        <v>157428.4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429</v>
      </c>
      <c r="E429">
        <v>4732.8500000000004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430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431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432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433</v>
      </c>
      <c r="E433">
        <v>0</v>
      </c>
      <c r="F433">
        <v>238116.62</v>
      </c>
    </row>
    <row r="434" spans="1:6" x14ac:dyDescent="0.25">
      <c r="A434" t="s">
        <v>40</v>
      </c>
      <c r="B434" t="s">
        <v>23</v>
      </c>
      <c r="C434" t="s">
        <v>67</v>
      </c>
      <c r="D434" t="s">
        <v>434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435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436</v>
      </c>
      <c r="E436">
        <v>823845.85</v>
      </c>
      <c r="F436">
        <v>512110.36</v>
      </c>
    </row>
    <row r="437" spans="1:6" x14ac:dyDescent="0.25">
      <c r="A437" t="s">
        <v>40</v>
      </c>
      <c r="B437" t="s">
        <v>24</v>
      </c>
      <c r="C437" t="s">
        <v>67</v>
      </c>
      <c r="D437" t="s">
        <v>422</v>
      </c>
      <c r="E437">
        <v>0</v>
      </c>
      <c r="F437">
        <v>98450.48</v>
      </c>
    </row>
    <row r="438" spans="1:6" x14ac:dyDescent="0.25">
      <c r="A438" t="s">
        <v>40</v>
      </c>
      <c r="B438" t="s">
        <v>24</v>
      </c>
      <c r="C438" t="s">
        <v>67</v>
      </c>
      <c r="D438" t="s">
        <v>423</v>
      </c>
      <c r="E438">
        <v>341489.42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424</v>
      </c>
      <c r="E439">
        <v>103398.36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425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426</v>
      </c>
      <c r="E441">
        <v>280224.73</v>
      </c>
      <c r="F441">
        <v>145701.95000000001</v>
      </c>
    </row>
    <row r="442" spans="1:6" x14ac:dyDescent="0.25">
      <c r="A442" t="s">
        <v>40</v>
      </c>
      <c r="B442" t="s">
        <v>24</v>
      </c>
      <c r="C442" t="s">
        <v>67</v>
      </c>
      <c r="D442" t="s">
        <v>427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428</v>
      </c>
      <c r="E443">
        <v>165120.09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429</v>
      </c>
      <c r="E444">
        <v>4437.84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430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431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432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433</v>
      </c>
      <c r="E448">
        <v>0</v>
      </c>
      <c r="F448">
        <v>225551.13</v>
      </c>
    </row>
    <row r="449" spans="1:6" x14ac:dyDescent="0.25">
      <c r="A449" t="s">
        <v>40</v>
      </c>
      <c r="B449" t="s">
        <v>24</v>
      </c>
      <c r="C449" t="s">
        <v>67</v>
      </c>
      <c r="D449" t="s">
        <v>434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435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436</v>
      </c>
      <c r="E451">
        <v>894670.45</v>
      </c>
      <c r="F451">
        <v>469703.56</v>
      </c>
    </row>
    <row r="452" spans="1:6" x14ac:dyDescent="0.25">
      <c r="A452" t="s">
        <v>40</v>
      </c>
      <c r="B452" t="s">
        <v>25</v>
      </c>
      <c r="C452" t="s">
        <v>67</v>
      </c>
      <c r="D452" t="s">
        <v>422</v>
      </c>
      <c r="E452">
        <v>0</v>
      </c>
      <c r="F452">
        <v>60045.45</v>
      </c>
    </row>
    <row r="453" spans="1:6" x14ac:dyDescent="0.25">
      <c r="A453" t="s">
        <v>40</v>
      </c>
      <c r="B453" t="s">
        <v>25</v>
      </c>
      <c r="C453" t="s">
        <v>67</v>
      </c>
      <c r="D453" t="s">
        <v>423</v>
      </c>
      <c r="E453">
        <v>494669.72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424</v>
      </c>
      <c r="E454">
        <v>103398.36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425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426</v>
      </c>
      <c r="E456">
        <v>280224.73</v>
      </c>
      <c r="F456">
        <v>145701.95000000001</v>
      </c>
    </row>
    <row r="457" spans="1:6" x14ac:dyDescent="0.25">
      <c r="A457" t="s">
        <v>40</v>
      </c>
      <c r="B457" t="s">
        <v>25</v>
      </c>
      <c r="C457" t="s">
        <v>67</v>
      </c>
      <c r="D457" t="s">
        <v>427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428</v>
      </c>
      <c r="E458">
        <v>178131.74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429</v>
      </c>
      <c r="E459">
        <v>6736.05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430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431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432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433</v>
      </c>
      <c r="E463">
        <v>0</v>
      </c>
      <c r="F463">
        <v>200099.32</v>
      </c>
    </row>
    <row r="464" spans="1:6" x14ac:dyDescent="0.25">
      <c r="A464" t="s">
        <v>40</v>
      </c>
      <c r="B464" t="s">
        <v>25</v>
      </c>
      <c r="C464" t="s">
        <v>67</v>
      </c>
      <c r="D464" t="s">
        <v>434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435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436</v>
      </c>
      <c r="E466">
        <v>1063160.6000000001</v>
      </c>
      <c r="F466">
        <v>405846.71</v>
      </c>
    </row>
    <row r="467" spans="1:6" x14ac:dyDescent="0.25">
      <c r="A467" t="s">
        <v>40</v>
      </c>
      <c r="B467" t="s">
        <v>26</v>
      </c>
      <c r="C467" t="s">
        <v>67</v>
      </c>
      <c r="D467" t="s">
        <v>422</v>
      </c>
      <c r="E467">
        <v>0</v>
      </c>
      <c r="F467">
        <v>220578.32</v>
      </c>
    </row>
    <row r="468" spans="1:6" x14ac:dyDescent="0.25">
      <c r="A468" t="s">
        <v>40</v>
      </c>
      <c r="B468" t="s">
        <v>26</v>
      </c>
      <c r="C468" t="s">
        <v>67</v>
      </c>
      <c r="D468" t="s">
        <v>423</v>
      </c>
      <c r="E468">
        <v>218343.78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424</v>
      </c>
      <c r="E469">
        <v>103398.36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425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426</v>
      </c>
      <c r="E471">
        <v>280224.73</v>
      </c>
      <c r="F471">
        <v>145701.95000000001</v>
      </c>
    </row>
    <row r="472" spans="1:6" x14ac:dyDescent="0.25">
      <c r="A472" t="s">
        <v>40</v>
      </c>
      <c r="B472" t="s">
        <v>26</v>
      </c>
      <c r="C472" t="s">
        <v>67</v>
      </c>
      <c r="D472" t="s">
        <v>427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428</v>
      </c>
      <c r="E473">
        <v>178244.48000000001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429</v>
      </c>
      <c r="E474">
        <v>4413.7700000000004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430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431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432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433</v>
      </c>
      <c r="E478">
        <v>0</v>
      </c>
      <c r="F478">
        <v>266918.67</v>
      </c>
    </row>
    <row r="479" spans="1:6" x14ac:dyDescent="0.25">
      <c r="A479" t="s">
        <v>40</v>
      </c>
      <c r="B479" t="s">
        <v>26</v>
      </c>
      <c r="C479" t="s">
        <v>67</v>
      </c>
      <c r="D479" t="s">
        <v>434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435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436</v>
      </c>
      <c r="E481">
        <v>784625.12</v>
      </c>
      <c r="F481">
        <v>633198.93000000005</v>
      </c>
    </row>
    <row r="482" spans="1:6" x14ac:dyDescent="0.25">
      <c r="A482" t="s">
        <v>39</v>
      </c>
      <c r="B482" t="s">
        <v>73</v>
      </c>
      <c r="C482" t="s">
        <v>48</v>
      </c>
      <c r="D482" t="s">
        <v>422</v>
      </c>
      <c r="E482">
        <v>0</v>
      </c>
      <c r="F482">
        <v>183329.06</v>
      </c>
    </row>
    <row r="483" spans="1:6" x14ac:dyDescent="0.25">
      <c r="A483" t="s">
        <v>39</v>
      </c>
      <c r="B483" t="s">
        <v>73</v>
      </c>
      <c r="C483" t="s">
        <v>48</v>
      </c>
      <c r="D483" t="s">
        <v>423</v>
      </c>
      <c r="E483">
        <v>27363.16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424</v>
      </c>
      <c r="E484">
        <v>216717.02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425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426</v>
      </c>
      <c r="E486">
        <v>280224.73</v>
      </c>
      <c r="F486">
        <v>145701.95000000001</v>
      </c>
    </row>
    <row r="487" spans="1:6" x14ac:dyDescent="0.25">
      <c r="A487" t="s">
        <v>39</v>
      </c>
      <c r="B487" t="s">
        <v>73</v>
      </c>
      <c r="C487" t="s">
        <v>48</v>
      </c>
      <c r="D487" t="s">
        <v>427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428</v>
      </c>
      <c r="E488">
        <v>245806.77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429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430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431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432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433</v>
      </c>
      <c r="E493">
        <v>0</v>
      </c>
      <c r="F493">
        <v>297524.36</v>
      </c>
    </row>
    <row r="494" spans="1:6" x14ac:dyDescent="0.25">
      <c r="A494" t="s">
        <v>39</v>
      </c>
      <c r="B494" t="s">
        <v>73</v>
      </c>
      <c r="C494" t="s">
        <v>48</v>
      </c>
      <c r="D494" t="s">
        <v>434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435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436</v>
      </c>
      <c r="E496">
        <v>770111.68</v>
      </c>
      <c r="F496">
        <v>626555.36</v>
      </c>
    </row>
    <row r="497" spans="1:6" x14ac:dyDescent="0.25">
      <c r="A497" t="s">
        <v>39</v>
      </c>
      <c r="B497" t="s">
        <v>74</v>
      </c>
      <c r="C497" t="s">
        <v>48</v>
      </c>
      <c r="D497" t="s">
        <v>422</v>
      </c>
      <c r="E497">
        <v>0</v>
      </c>
      <c r="F497">
        <v>101000.78</v>
      </c>
    </row>
    <row r="498" spans="1:6" x14ac:dyDescent="0.25">
      <c r="A498" t="s">
        <v>39</v>
      </c>
      <c r="B498" t="s">
        <v>74</v>
      </c>
      <c r="C498" t="s">
        <v>48</v>
      </c>
      <c r="D498" t="s">
        <v>423</v>
      </c>
      <c r="E498">
        <v>115331.88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424</v>
      </c>
      <c r="E499">
        <v>216717.02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425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426</v>
      </c>
      <c r="E501">
        <v>280224.73</v>
      </c>
      <c r="F501">
        <v>145701.95000000001</v>
      </c>
    </row>
    <row r="502" spans="1:6" x14ac:dyDescent="0.25">
      <c r="A502" t="s">
        <v>39</v>
      </c>
      <c r="B502" t="s">
        <v>74</v>
      </c>
      <c r="C502" t="s">
        <v>48</v>
      </c>
      <c r="D502" t="s">
        <v>427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428</v>
      </c>
      <c r="E503">
        <v>277304.94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429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430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431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432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433</v>
      </c>
      <c r="E508">
        <v>0</v>
      </c>
      <c r="F508">
        <v>273013.46000000002</v>
      </c>
    </row>
    <row r="509" spans="1:6" x14ac:dyDescent="0.25">
      <c r="A509" t="s">
        <v>39</v>
      </c>
      <c r="B509" t="s">
        <v>74</v>
      </c>
      <c r="C509" t="s">
        <v>48</v>
      </c>
      <c r="D509" t="s">
        <v>434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435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436</v>
      </c>
      <c r="E511">
        <v>889578.57</v>
      </c>
      <c r="F511">
        <v>519716.18</v>
      </c>
    </row>
    <row r="512" spans="1:6" x14ac:dyDescent="0.25">
      <c r="A512" t="s">
        <v>39</v>
      </c>
      <c r="B512" t="s">
        <v>75</v>
      </c>
      <c r="C512" t="s">
        <v>48</v>
      </c>
      <c r="D512" t="s">
        <v>422</v>
      </c>
      <c r="E512">
        <v>0</v>
      </c>
      <c r="F512">
        <v>59152.61</v>
      </c>
    </row>
    <row r="513" spans="1:6" x14ac:dyDescent="0.25">
      <c r="A513" t="s">
        <v>39</v>
      </c>
      <c r="B513" t="s">
        <v>75</v>
      </c>
      <c r="C513" t="s">
        <v>48</v>
      </c>
      <c r="D513" t="s">
        <v>423</v>
      </c>
      <c r="E513">
        <v>78928.820000000007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424</v>
      </c>
      <c r="E514">
        <v>216717.02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425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426</v>
      </c>
      <c r="E516">
        <v>280224.73</v>
      </c>
      <c r="F516">
        <v>145701.95000000001</v>
      </c>
    </row>
    <row r="517" spans="1:6" x14ac:dyDescent="0.25">
      <c r="A517" t="s">
        <v>39</v>
      </c>
      <c r="B517" t="s">
        <v>75</v>
      </c>
      <c r="C517" t="s">
        <v>48</v>
      </c>
      <c r="D517" t="s">
        <v>427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428</v>
      </c>
      <c r="E518">
        <v>265024.82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429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430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431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432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433</v>
      </c>
      <c r="E523">
        <v>0</v>
      </c>
      <c r="F523">
        <v>272138.93</v>
      </c>
    </row>
    <row r="524" spans="1:6" x14ac:dyDescent="0.25">
      <c r="A524" t="s">
        <v>39</v>
      </c>
      <c r="B524" t="s">
        <v>75</v>
      </c>
      <c r="C524" t="s">
        <v>48</v>
      </c>
      <c r="D524" t="s">
        <v>434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435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436</v>
      </c>
      <c r="E526">
        <v>840895.39</v>
      </c>
      <c r="F526">
        <v>476993.48</v>
      </c>
    </row>
    <row r="527" spans="1:6" x14ac:dyDescent="0.25">
      <c r="A527" t="s">
        <v>39</v>
      </c>
      <c r="B527" t="s">
        <v>76</v>
      </c>
      <c r="C527" t="s">
        <v>48</v>
      </c>
      <c r="D527" t="s">
        <v>422</v>
      </c>
      <c r="E527">
        <v>0</v>
      </c>
      <c r="F527">
        <v>52049.29</v>
      </c>
    </row>
    <row r="528" spans="1:6" x14ac:dyDescent="0.25">
      <c r="A528" t="s">
        <v>39</v>
      </c>
      <c r="B528" t="s">
        <v>76</v>
      </c>
      <c r="C528" t="s">
        <v>48</v>
      </c>
      <c r="D528" t="s">
        <v>423</v>
      </c>
      <c r="E528">
        <v>138187.60999999999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424</v>
      </c>
      <c r="E529">
        <v>216717.02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425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426</v>
      </c>
      <c r="E531">
        <v>280224.73</v>
      </c>
      <c r="F531">
        <v>145701.95000000001</v>
      </c>
    </row>
    <row r="532" spans="1:6" x14ac:dyDescent="0.25">
      <c r="A532" t="s">
        <v>39</v>
      </c>
      <c r="B532" t="s">
        <v>76</v>
      </c>
      <c r="C532" t="s">
        <v>48</v>
      </c>
      <c r="D532" t="s">
        <v>427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428</v>
      </c>
      <c r="E533">
        <v>279566.05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429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430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431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432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433</v>
      </c>
      <c r="E538">
        <v>0</v>
      </c>
      <c r="F538">
        <v>262527.05</v>
      </c>
    </row>
    <row r="539" spans="1:6" x14ac:dyDescent="0.25">
      <c r="A539" t="s">
        <v>39</v>
      </c>
      <c r="B539" t="s">
        <v>76</v>
      </c>
      <c r="C539" t="s">
        <v>48</v>
      </c>
      <c r="D539" t="s">
        <v>434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435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436</v>
      </c>
      <c r="E541">
        <v>914695.41</v>
      </c>
      <c r="F541">
        <v>460278.28</v>
      </c>
    </row>
    <row r="542" spans="1:6" x14ac:dyDescent="0.25">
      <c r="A542" t="s">
        <v>39</v>
      </c>
      <c r="B542" t="s">
        <v>77</v>
      </c>
      <c r="C542" t="s">
        <v>48</v>
      </c>
      <c r="D542" t="s">
        <v>422</v>
      </c>
      <c r="E542">
        <v>0</v>
      </c>
      <c r="F542">
        <v>53531.18</v>
      </c>
    </row>
    <row r="543" spans="1:6" x14ac:dyDescent="0.25">
      <c r="A543" t="s">
        <v>39</v>
      </c>
      <c r="B543" t="s">
        <v>77</v>
      </c>
      <c r="C543" t="s">
        <v>48</v>
      </c>
      <c r="D543" t="s">
        <v>423</v>
      </c>
      <c r="E543">
        <v>95501.65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424</v>
      </c>
      <c r="E544">
        <v>216717.02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425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426</v>
      </c>
      <c r="E546">
        <v>280224.73</v>
      </c>
      <c r="F546">
        <v>145701.95000000001</v>
      </c>
    </row>
    <row r="547" spans="1:6" x14ac:dyDescent="0.25">
      <c r="A547" t="s">
        <v>39</v>
      </c>
      <c r="B547" t="s">
        <v>77</v>
      </c>
      <c r="C547" t="s">
        <v>48</v>
      </c>
      <c r="D547" t="s">
        <v>427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428</v>
      </c>
      <c r="E548">
        <v>263023.74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429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430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431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432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433</v>
      </c>
      <c r="E553">
        <v>0</v>
      </c>
      <c r="F553">
        <v>272209.89</v>
      </c>
    </row>
    <row r="554" spans="1:6" x14ac:dyDescent="0.25">
      <c r="A554" t="s">
        <v>39</v>
      </c>
      <c r="B554" t="s">
        <v>77</v>
      </c>
      <c r="C554" t="s">
        <v>48</v>
      </c>
      <c r="D554" t="s">
        <v>434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435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436</v>
      </c>
      <c r="E556">
        <v>855467.14</v>
      </c>
      <c r="F556">
        <v>471443.02</v>
      </c>
    </row>
    <row r="557" spans="1:6" x14ac:dyDescent="0.25">
      <c r="A557" t="s">
        <v>39</v>
      </c>
      <c r="B557" t="s">
        <v>78</v>
      </c>
      <c r="C557" t="s">
        <v>48</v>
      </c>
      <c r="D557" t="s">
        <v>422</v>
      </c>
      <c r="E557">
        <v>0</v>
      </c>
      <c r="F557">
        <v>11495.75</v>
      </c>
    </row>
    <row r="558" spans="1:6" x14ac:dyDescent="0.25">
      <c r="A558" t="s">
        <v>39</v>
      </c>
      <c r="B558" t="s">
        <v>78</v>
      </c>
      <c r="C558" t="s">
        <v>48</v>
      </c>
      <c r="D558" t="s">
        <v>423</v>
      </c>
      <c r="E558">
        <v>149358.85999999999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424</v>
      </c>
      <c r="E559">
        <v>216717.02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425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426</v>
      </c>
      <c r="E561">
        <v>280224.73</v>
      </c>
      <c r="F561">
        <v>145701.95000000001</v>
      </c>
    </row>
    <row r="562" spans="1:6" x14ac:dyDescent="0.25">
      <c r="A562" t="s">
        <v>39</v>
      </c>
      <c r="B562" t="s">
        <v>78</v>
      </c>
      <c r="C562" t="s">
        <v>48</v>
      </c>
      <c r="D562" t="s">
        <v>427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428</v>
      </c>
      <c r="E563">
        <v>276226.02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429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430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431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432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433</v>
      </c>
      <c r="E568">
        <v>0</v>
      </c>
      <c r="F568">
        <v>250734.03</v>
      </c>
    </row>
    <row r="569" spans="1:6" x14ac:dyDescent="0.25">
      <c r="A569" t="s">
        <v>39</v>
      </c>
      <c r="B569" t="s">
        <v>78</v>
      </c>
      <c r="C569" t="s">
        <v>48</v>
      </c>
      <c r="D569" t="s">
        <v>434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435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436</v>
      </c>
      <c r="E571">
        <v>922526.64</v>
      </c>
      <c r="F571">
        <v>407931.73</v>
      </c>
    </row>
    <row r="572" spans="1:6" x14ac:dyDescent="0.25">
      <c r="A572" t="s">
        <v>39</v>
      </c>
      <c r="B572" t="s">
        <v>79</v>
      </c>
      <c r="C572" t="s">
        <v>48</v>
      </c>
      <c r="D572" t="s">
        <v>422</v>
      </c>
      <c r="E572">
        <v>0</v>
      </c>
      <c r="F572">
        <v>11252.79</v>
      </c>
    </row>
    <row r="573" spans="1:6" x14ac:dyDescent="0.25">
      <c r="A573" t="s">
        <v>39</v>
      </c>
      <c r="B573" t="s">
        <v>79</v>
      </c>
      <c r="C573" t="s">
        <v>48</v>
      </c>
      <c r="D573" t="s">
        <v>423</v>
      </c>
      <c r="E573">
        <v>163438.53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424</v>
      </c>
      <c r="E574">
        <v>216717.02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425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426</v>
      </c>
      <c r="E576">
        <v>280224.73</v>
      </c>
      <c r="F576">
        <v>145701.95000000001</v>
      </c>
    </row>
    <row r="577" spans="1:6" x14ac:dyDescent="0.25">
      <c r="A577" t="s">
        <v>39</v>
      </c>
      <c r="B577" t="s">
        <v>79</v>
      </c>
      <c r="C577" t="s">
        <v>48</v>
      </c>
      <c r="D577" t="s">
        <v>427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428</v>
      </c>
      <c r="E578">
        <v>273440.90000000002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429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430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431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432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433</v>
      </c>
      <c r="E583">
        <v>0</v>
      </c>
      <c r="F583">
        <v>247317.93</v>
      </c>
    </row>
    <row r="584" spans="1:6" x14ac:dyDescent="0.25">
      <c r="A584" t="s">
        <v>39</v>
      </c>
      <c r="B584" t="s">
        <v>79</v>
      </c>
      <c r="C584" t="s">
        <v>48</v>
      </c>
      <c r="D584" t="s">
        <v>434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435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436</v>
      </c>
      <c r="E586">
        <v>933821.18</v>
      </c>
      <c r="F586">
        <v>404272.67</v>
      </c>
    </row>
    <row r="587" spans="1:6" x14ac:dyDescent="0.25">
      <c r="A587" t="s">
        <v>39</v>
      </c>
      <c r="B587" t="s">
        <v>80</v>
      </c>
      <c r="C587" t="s">
        <v>48</v>
      </c>
      <c r="D587" t="s">
        <v>422</v>
      </c>
      <c r="E587">
        <v>0</v>
      </c>
      <c r="F587">
        <v>17199.37</v>
      </c>
    </row>
    <row r="588" spans="1:6" x14ac:dyDescent="0.25">
      <c r="A588" t="s">
        <v>39</v>
      </c>
      <c r="B588" t="s">
        <v>80</v>
      </c>
      <c r="C588" t="s">
        <v>48</v>
      </c>
      <c r="D588" t="s">
        <v>423</v>
      </c>
      <c r="E588">
        <v>184673.4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424</v>
      </c>
      <c r="E589">
        <v>216717.02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425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426</v>
      </c>
      <c r="E591">
        <v>280224.73</v>
      </c>
      <c r="F591">
        <v>145701.95000000001</v>
      </c>
    </row>
    <row r="592" spans="1:6" x14ac:dyDescent="0.25">
      <c r="A592" t="s">
        <v>39</v>
      </c>
      <c r="B592" t="s">
        <v>80</v>
      </c>
      <c r="C592" t="s">
        <v>48</v>
      </c>
      <c r="D592" t="s">
        <v>427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428</v>
      </c>
      <c r="E593">
        <v>287124.2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429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430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431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432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433</v>
      </c>
      <c r="E598">
        <v>0</v>
      </c>
      <c r="F598">
        <v>246912.73</v>
      </c>
    </row>
    <row r="599" spans="1:6" x14ac:dyDescent="0.25">
      <c r="A599" t="s">
        <v>39</v>
      </c>
      <c r="B599" t="s">
        <v>80</v>
      </c>
      <c r="C599" t="s">
        <v>48</v>
      </c>
      <c r="D599" t="s">
        <v>434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435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436</v>
      </c>
      <c r="E601">
        <v>968739.35</v>
      </c>
      <c r="F601">
        <v>409814.04</v>
      </c>
    </row>
    <row r="602" spans="1:6" x14ac:dyDescent="0.25">
      <c r="A602" t="s">
        <v>39</v>
      </c>
      <c r="B602" t="s">
        <v>81</v>
      </c>
      <c r="C602" t="s">
        <v>48</v>
      </c>
      <c r="D602" t="s">
        <v>422</v>
      </c>
      <c r="E602">
        <v>0</v>
      </c>
      <c r="F602">
        <v>12536.35</v>
      </c>
    </row>
    <row r="603" spans="1:6" x14ac:dyDescent="0.25">
      <c r="A603" t="s">
        <v>39</v>
      </c>
      <c r="B603" t="s">
        <v>81</v>
      </c>
      <c r="C603" t="s">
        <v>48</v>
      </c>
      <c r="D603" t="s">
        <v>423</v>
      </c>
      <c r="E603">
        <v>211373.37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424</v>
      </c>
      <c r="E604">
        <v>216717.02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425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426</v>
      </c>
      <c r="E606">
        <v>280224.73</v>
      </c>
      <c r="F606">
        <v>145701.95000000001</v>
      </c>
    </row>
    <row r="607" spans="1:6" x14ac:dyDescent="0.25">
      <c r="A607" t="s">
        <v>39</v>
      </c>
      <c r="B607" t="s">
        <v>81</v>
      </c>
      <c r="C607" t="s">
        <v>48</v>
      </c>
      <c r="D607" t="s">
        <v>427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428</v>
      </c>
      <c r="E608">
        <v>302536.46999999997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429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430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431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432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433</v>
      </c>
      <c r="E613">
        <v>0</v>
      </c>
      <c r="F613">
        <v>243529.23</v>
      </c>
    </row>
    <row r="614" spans="1:6" x14ac:dyDescent="0.25">
      <c r="A614" t="s">
        <v>39</v>
      </c>
      <c r="B614" t="s">
        <v>81</v>
      </c>
      <c r="C614" t="s">
        <v>48</v>
      </c>
      <c r="D614" t="s">
        <v>434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435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436</v>
      </c>
      <c r="E616">
        <v>1010851.59</v>
      </c>
      <c r="F616">
        <v>401767.53</v>
      </c>
    </row>
    <row r="617" spans="1:6" x14ac:dyDescent="0.25">
      <c r="A617" t="s">
        <v>39</v>
      </c>
      <c r="B617" t="s">
        <v>20</v>
      </c>
      <c r="C617" t="s">
        <v>48</v>
      </c>
      <c r="D617" t="s">
        <v>422</v>
      </c>
      <c r="E617">
        <v>0</v>
      </c>
      <c r="F617">
        <v>38913.97</v>
      </c>
    </row>
    <row r="618" spans="1:6" x14ac:dyDescent="0.25">
      <c r="A618" t="s">
        <v>39</v>
      </c>
      <c r="B618" t="s">
        <v>20</v>
      </c>
      <c r="C618" t="s">
        <v>48</v>
      </c>
      <c r="D618" t="s">
        <v>423</v>
      </c>
      <c r="E618">
        <v>246493.87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424</v>
      </c>
      <c r="E619">
        <v>216717.02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425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426</v>
      </c>
      <c r="E621">
        <v>280224.73</v>
      </c>
      <c r="F621">
        <v>145701.95000000001</v>
      </c>
    </row>
    <row r="622" spans="1:6" x14ac:dyDescent="0.25">
      <c r="A622" t="s">
        <v>39</v>
      </c>
      <c r="B622" t="s">
        <v>20</v>
      </c>
      <c r="C622" t="s">
        <v>48</v>
      </c>
      <c r="D622" t="s">
        <v>427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428</v>
      </c>
      <c r="E623">
        <v>296708.71999999997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429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430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431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432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433</v>
      </c>
      <c r="E628">
        <v>0</v>
      </c>
      <c r="F628">
        <v>240759.86</v>
      </c>
    </row>
    <row r="629" spans="1:6" x14ac:dyDescent="0.25">
      <c r="A629" t="s">
        <v>39</v>
      </c>
      <c r="B629" t="s">
        <v>20</v>
      </c>
      <c r="C629" t="s">
        <v>48</v>
      </c>
      <c r="D629" t="s">
        <v>434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435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436</v>
      </c>
      <c r="E631">
        <v>1040144.33</v>
      </c>
      <c r="F631">
        <v>425375.78</v>
      </c>
    </row>
    <row r="632" spans="1:6" x14ac:dyDescent="0.25">
      <c r="A632" t="s">
        <v>39</v>
      </c>
      <c r="B632" t="s">
        <v>21</v>
      </c>
      <c r="C632" t="s">
        <v>48</v>
      </c>
      <c r="D632" t="s">
        <v>422</v>
      </c>
      <c r="E632">
        <v>0</v>
      </c>
      <c r="F632">
        <v>100122.02</v>
      </c>
    </row>
    <row r="633" spans="1:6" x14ac:dyDescent="0.25">
      <c r="A633" t="s">
        <v>39</v>
      </c>
      <c r="B633" t="s">
        <v>21</v>
      </c>
      <c r="C633" t="s">
        <v>48</v>
      </c>
      <c r="D633" t="s">
        <v>423</v>
      </c>
      <c r="E633">
        <v>264994.18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424</v>
      </c>
      <c r="E634">
        <v>216717.02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425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426</v>
      </c>
      <c r="E636">
        <v>280224.73</v>
      </c>
      <c r="F636">
        <v>145701.95000000001</v>
      </c>
    </row>
    <row r="637" spans="1:6" x14ac:dyDescent="0.25">
      <c r="A637" t="s">
        <v>39</v>
      </c>
      <c r="B637" t="s">
        <v>21</v>
      </c>
      <c r="C637" t="s">
        <v>48</v>
      </c>
      <c r="D637" t="s">
        <v>427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428</v>
      </c>
      <c r="E638">
        <v>330097.07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429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430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431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432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433</v>
      </c>
      <c r="E643">
        <v>0</v>
      </c>
      <c r="F643">
        <v>245697.89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434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435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436</v>
      </c>
      <c r="E646">
        <v>1092032.99</v>
      </c>
      <c r="F646">
        <v>491521.85</v>
      </c>
    </row>
    <row r="647" spans="1:6" x14ac:dyDescent="0.25">
      <c r="A647" t="s">
        <v>39</v>
      </c>
      <c r="B647" t="s">
        <v>22</v>
      </c>
      <c r="C647" t="s">
        <v>48</v>
      </c>
      <c r="D647" t="s">
        <v>422</v>
      </c>
      <c r="E647">
        <v>0</v>
      </c>
      <c r="F647">
        <v>87843.02</v>
      </c>
    </row>
    <row r="648" spans="1:6" x14ac:dyDescent="0.25">
      <c r="A648" t="s">
        <v>39</v>
      </c>
      <c r="B648" t="s">
        <v>22</v>
      </c>
      <c r="C648" t="s">
        <v>48</v>
      </c>
      <c r="D648" t="s">
        <v>423</v>
      </c>
      <c r="E648">
        <v>221182.33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424</v>
      </c>
      <c r="E649">
        <v>216717.02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425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426</v>
      </c>
      <c r="E651">
        <v>280224.73</v>
      </c>
      <c r="F651">
        <v>145701.95000000001</v>
      </c>
    </row>
    <row r="652" spans="1:6" x14ac:dyDescent="0.25">
      <c r="A652" t="s">
        <v>39</v>
      </c>
      <c r="B652" t="s">
        <v>22</v>
      </c>
      <c r="C652" t="s">
        <v>48</v>
      </c>
      <c r="D652" t="s">
        <v>427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428</v>
      </c>
      <c r="E653">
        <v>302087.34999999998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429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430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431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432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433</v>
      </c>
      <c r="E658">
        <v>0</v>
      </c>
      <c r="F658">
        <v>253134.19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434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435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436</v>
      </c>
      <c r="E661">
        <v>1020211.44</v>
      </c>
      <c r="F661">
        <v>486679.15</v>
      </c>
    </row>
    <row r="662" spans="1:6" x14ac:dyDescent="0.25">
      <c r="A662" t="s">
        <v>39</v>
      </c>
      <c r="B662" t="s">
        <v>23</v>
      </c>
      <c r="C662" t="s">
        <v>48</v>
      </c>
      <c r="D662" t="s">
        <v>422</v>
      </c>
      <c r="E662">
        <v>0</v>
      </c>
      <c r="F662">
        <v>67537.429999999993</v>
      </c>
    </row>
    <row r="663" spans="1:6" x14ac:dyDescent="0.25">
      <c r="A663" t="s">
        <v>39</v>
      </c>
      <c r="B663" t="s">
        <v>23</v>
      </c>
      <c r="C663" t="s">
        <v>48</v>
      </c>
      <c r="D663" t="s">
        <v>423</v>
      </c>
      <c r="E663">
        <v>296837.83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424</v>
      </c>
      <c r="E664">
        <v>216717.02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425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426</v>
      </c>
      <c r="E666">
        <v>280224.73</v>
      </c>
      <c r="F666">
        <v>145701.95000000001</v>
      </c>
    </row>
    <row r="667" spans="1:6" x14ac:dyDescent="0.25">
      <c r="A667" t="s">
        <v>39</v>
      </c>
      <c r="B667" t="s">
        <v>23</v>
      </c>
      <c r="C667" t="s">
        <v>48</v>
      </c>
      <c r="D667" t="s">
        <v>427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428</v>
      </c>
      <c r="E668">
        <v>331348.01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429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430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431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432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433</v>
      </c>
      <c r="E673">
        <v>0</v>
      </c>
      <c r="F673">
        <v>238470.23</v>
      </c>
    </row>
    <row r="674" spans="1:6" x14ac:dyDescent="0.25">
      <c r="A674" t="s">
        <v>39</v>
      </c>
      <c r="B674" t="s">
        <v>23</v>
      </c>
      <c r="C674" t="s">
        <v>48</v>
      </c>
      <c r="D674" t="s">
        <v>434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435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436</v>
      </c>
      <c r="E676">
        <v>1125127.5900000001</v>
      </c>
      <c r="F676">
        <v>451709.61</v>
      </c>
    </row>
    <row r="677" spans="1:6" x14ac:dyDescent="0.25">
      <c r="A677" t="s">
        <v>39</v>
      </c>
      <c r="B677" t="s">
        <v>24</v>
      </c>
      <c r="C677" t="s">
        <v>48</v>
      </c>
      <c r="D677" t="s">
        <v>422</v>
      </c>
      <c r="E677">
        <v>0</v>
      </c>
      <c r="F677">
        <v>38459.61</v>
      </c>
    </row>
    <row r="678" spans="1:6" x14ac:dyDescent="0.25">
      <c r="A678" t="s">
        <v>39</v>
      </c>
      <c r="B678" t="s">
        <v>24</v>
      </c>
      <c r="C678" t="s">
        <v>48</v>
      </c>
      <c r="D678" t="s">
        <v>423</v>
      </c>
      <c r="E678">
        <v>368345.53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424</v>
      </c>
      <c r="E679">
        <v>216717.02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425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426</v>
      </c>
      <c r="E681">
        <v>280224.73</v>
      </c>
      <c r="F681">
        <v>145701.95000000001</v>
      </c>
    </row>
    <row r="682" spans="1:6" x14ac:dyDescent="0.25">
      <c r="A682" t="s">
        <v>39</v>
      </c>
      <c r="B682" t="s">
        <v>24</v>
      </c>
      <c r="C682" t="s">
        <v>48</v>
      </c>
      <c r="D682" t="s">
        <v>427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428</v>
      </c>
      <c r="E683">
        <v>359323.42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429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430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431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432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433</v>
      </c>
      <c r="E688">
        <v>0</v>
      </c>
      <c r="F688">
        <v>225854.31</v>
      </c>
    </row>
    <row r="689" spans="1:6" x14ac:dyDescent="0.25">
      <c r="A689" t="s">
        <v>39</v>
      </c>
      <c r="B689" t="s">
        <v>24</v>
      </c>
      <c r="C689" t="s">
        <v>48</v>
      </c>
      <c r="D689" t="s">
        <v>434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435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436</v>
      </c>
      <c r="E691">
        <v>1224610.7</v>
      </c>
      <c r="F691">
        <v>410015.87</v>
      </c>
    </row>
    <row r="692" spans="1:6" x14ac:dyDescent="0.25">
      <c r="A692" t="s">
        <v>39</v>
      </c>
      <c r="B692" t="s">
        <v>25</v>
      </c>
      <c r="C692" t="s">
        <v>48</v>
      </c>
      <c r="D692" t="s">
        <v>422</v>
      </c>
      <c r="E692">
        <v>0</v>
      </c>
      <c r="F692">
        <v>12987.48</v>
      </c>
    </row>
    <row r="693" spans="1:6" x14ac:dyDescent="0.25">
      <c r="A693" t="s">
        <v>39</v>
      </c>
      <c r="B693" t="s">
        <v>25</v>
      </c>
      <c r="C693" t="s">
        <v>48</v>
      </c>
      <c r="D693" t="s">
        <v>423</v>
      </c>
      <c r="E693">
        <v>496598.43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424</v>
      </c>
      <c r="E694">
        <v>216717.02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425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426</v>
      </c>
      <c r="E696">
        <v>280224.73</v>
      </c>
      <c r="F696">
        <v>145701.95000000001</v>
      </c>
    </row>
    <row r="697" spans="1:6" x14ac:dyDescent="0.25">
      <c r="A697" t="s">
        <v>39</v>
      </c>
      <c r="B697" t="s">
        <v>25</v>
      </c>
      <c r="C697" t="s">
        <v>48</v>
      </c>
      <c r="D697" t="s">
        <v>427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428</v>
      </c>
      <c r="E698">
        <v>352015.98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429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430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431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432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433</v>
      </c>
      <c r="E703">
        <v>0</v>
      </c>
      <c r="F703">
        <v>200448.52</v>
      </c>
    </row>
    <row r="704" spans="1:6" x14ac:dyDescent="0.25">
      <c r="A704" t="s">
        <v>39</v>
      </c>
      <c r="B704" t="s">
        <v>25</v>
      </c>
      <c r="C704" t="s">
        <v>48</v>
      </c>
      <c r="D704" t="s">
        <v>434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435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436</v>
      </c>
      <c r="E706">
        <v>1345556.15</v>
      </c>
      <c r="F706">
        <v>359137.94</v>
      </c>
    </row>
    <row r="707" spans="1:6" x14ac:dyDescent="0.25">
      <c r="A707" t="s">
        <v>39</v>
      </c>
      <c r="B707" t="s">
        <v>26</v>
      </c>
      <c r="C707" t="s">
        <v>48</v>
      </c>
      <c r="D707" t="s">
        <v>422</v>
      </c>
      <c r="E707">
        <v>0</v>
      </c>
      <c r="F707">
        <v>134687.72</v>
      </c>
    </row>
    <row r="708" spans="1:6" x14ac:dyDescent="0.25">
      <c r="A708" t="s">
        <v>39</v>
      </c>
      <c r="B708" t="s">
        <v>26</v>
      </c>
      <c r="C708" t="s">
        <v>48</v>
      </c>
      <c r="D708" t="s">
        <v>423</v>
      </c>
      <c r="E708">
        <v>236288.98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424</v>
      </c>
      <c r="E709">
        <v>216717.02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425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426</v>
      </c>
      <c r="E711">
        <v>280224.73</v>
      </c>
      <c r="F711">
        <v>145701.95000000001</v>
      </c>
    </row>
    <row r="712" spans="1:6" x14ac:dyDescent="0.25">
      <c r="A712" t="s">
        <v>39</v>
      </c>
      <c r="B712" t="s">
        <v>26</v>
      </c>
      <c r="C712" t="s">
        <v>48</v>
      </c>
      <c r="D712" t="s">
        <v>427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428</v>
      </c>
      <c r="E713">
        <v>356851.28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429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430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431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432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433</v>
      </c>
      <c r="E718">
        <v>0</v>
      </c>
      <c r="F718">
        <v>267234.98</v>
      </c>
    </row>
    <row r="719" spans="1:6" x14ac:dyDescent="0.25">
      <c r="A719" t="s">
        <v>39</v>
      </c>
      <c r="B719" t="s">
        <v>26</v>
      </c>
      <c r="C719" t="s">
        <v>48</v>
      </c>
      <c r="D719" t="s">
        <v>434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435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436</v>
      </c>
      <c r="E721">
        <v>1090082.01</v>
      </c>
      <c r="F721">
        <v>547624.65</v>
      </c>
    </row>
    <row r="722" spans="1:6" x14ac:dyDescent="0.25">
      <c r="A722" t="s">
        <v>40</v>
      </c>
      <c r="B722" t="s">
        <v>73</v>
      </c>
      <c r="C722" t="s">
        <v>48</v>
      </c>
      <c r="D722" t="s">
        <v>422</v>
      </c>
      <c r="E722">
        <v>0</v>
      </c>
      <c r="F722">
        <v>226364.85</v>
      </c>
    </row>
    <row r="723" spans="1:6" x14ac:dyDescent="0.25">
      <c r="A723" t="s">
        <v>40</v>
      </c>
      <c r="B723" t="s">
        <v>73</v>
      </c>
      <c r="C723" t="s">
        <v>48</v>
      </c>
      <c r="D723" t="s">
        <v>423</v>
      </c>
      <c r="E723">
        <v>23205.7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424</v>
      </c>
      <c r="E724">
        <v>103398.36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425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426</v>
      </c>
      <c r="E726">
        <v>280224.73</v>
      </c>
      <c r="F726">
        <v>145701.95000000001</v>
      </c>
    </row>
    <row r="727" spans="1:6" x14ac:dyDescent="0.25">
      <c r="A727" t="s">
        <v>40</v>
      </c>
      <c r="B727" t="s">
        <v>73</v>
      </c>
      <c r="C727" t="s">
        <v>48</v>
      </c>
      <c r="D727" t="s">
        <v>427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428</v>
      </c>
      <c r="E728">
        <v>179619.22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429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430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431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432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433</v>
      </c>
      <c r="E733">
        <v>0</v>
      </c>
      <c r="F733">
        <v>297212.87</v>
      </c>
    </row>
    <row r="734" spans="1:6" x14ac:dyDescent="0.25">
      <c r="A734" t="s">
        <v>40</v>
      </c>
      <c r="B734" t="s">
        <v>73</v>
      </c>
      <c r="C734" t="s">
        <v>48</v>
      </c>
      <c r="D734" t="s">
        <v>434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435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436</v>
      </c>
      <c r="E736">
        <v>586448.02</v>
      </c>
      <c r="F736">
        <v>669279.67000000004</v>
      </c>
    </row>
    <row r="737" spans="1:6" x14ac:dyDescent="0.25">
      <c r="A737" t="s">
        <v>40</v>
      </c>
      <c r="B737" t="s">
        <v>74</v>
      </c>
      <c r="C737" t="s">
        <v>48</v>
      </c>
      <c r="D737" t="s">
        <v>422</v>
      </c>
      <c r="E737">
        <v>0</v>
      </c>
      <c r="F737">
        <v>117853.73</v>
      </c>
    </row>
    <row r="738" spans="1:6" x14ac:dyDescent="0.25">
      <c r="A738" t="s">
        <v>40</v>
      </c>
      <c r="B738" t="s">
        <v>74</v>
      </c>
      <c r="C738" t="s">
        <v>48</v>
      </c>
      <c r="D738" t="s">
        <v>423</v>
      </c>
      <c r="E738">
        <v>89025.02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424</v>
      </c>
      <c r="E739">
        <v>103398.36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425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426</v>
      </c>
      <c r="E741">
        <v>280224.73</v>
      </c>
      <c r="F741">
        <v>145701.95000000001</v>
      </c>
    </row>
    <row r="742" spans="1:6" x14ac:dyDescent="0.25">
      <c r="A742" t="s">
        <v>40</v>
      </c>
      <c r="B742" t="s">
        <v>74</v>
      </c>
      <c r="C742" t="s">
        <v>48</v>
      </c>
      <c r="D742" t="s">
        <v>427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428</v>
      </c>
      <c r="E743">
        <v>193831.09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429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430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431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432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433</v>
      </c>
      <c r="E748">
        <v>0</v>
      </c>
      <c r="F748">
        <v>272654.36</v>
      </c>
    </row>
    <row r="749" spans="1:6" x14ac:dyDescent="0.25">
      <c r="A749" t="s">
        <v>40</v>
      </c>
      <c r="B749" t="s">
        <v>74</v>
      </c>
      <c r="C749" t="s">
        <v>48</v>
      </c>
      <c r="D749" t="s">
        <v>434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435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436</v>
      </c>
      <c r="E751">
        <v>666479.19999999995</v>
      </c>
      <c r="F751">
        <v>536210.03</v>
      </c>
    </row>
    <row r="752" spans="1:6" x14ac:dyDescent="0.25">
      <c r="A752" t="s">
        <v>40</v>
      </c>
      <c r="B752" t="s">
        <v>75</v>
      </c>
      <c r="C752" t="s">
        <v>48</v>
      </c>
      <c r="D752" t="s">
        <v>422</v>
      </c>
      <c r="E752">
        <v>0</v>
      </c>
      <c r="F752">
        <v>81293.47</v>
      </c>
    </row>
    <row r="753" spans="1:6" x14ac:dyDescent="0.25">
      <c r="A753" t="s">
        <v>40</v>
      </c>
      <c r="B753" t="s">
        <v>75</v>
      </c>
      <c r="C753" t="s">
        <v>48</v>
      </c>
      <c r="D753" t="s">
        <v>423</v>
      </c>
      <c r="E753">
        <v>60772.63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424</v>
      </c>
      <c r="E754">
        <v>103398.36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425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426</v>
      </c>
      <c r="E756">
        <v>280224.73</v>
      </c>
      <c r="F756">
        <v>145701.95000000001</v>
      </c>
    </row>
    <row r="757" spans="1:6" x14ac:dyDescent="0.25">
      <c r="A757" t="s">
        <v>40</v>
      </c>
      <c r="B757" t="s">
        <v>75</v>
      </c>
      <c r="C757" t="s">
        <v>48</v>
      </c>
      <c r="D757" t="s">
        <v>427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428</v>
      </c>
      <c r="E758">
        <v>191555.54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429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430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431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432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433</v>
      </c>
      <c r="E763">
        <v>0</v>
      </c>
      <c r="F763">
        <v>271844.96000000002</v>
      </c>
    </row>
    <row r="764" spans="1:6" x14ac:dyDescent="0.25">
      <c r="A764" t="s">
        <v>40</v>
      </c>
      <c r="B764" t="s">
        <v>75</v>
      </c>
      <c r="C764" t="s">
        <v>48</v>
      </c>
      <c r="D764" t="s">
        <v>434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435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436</v>
      </c>
      <c r="E766">
        <v>635951.26</v>
      </c>
      <c r="F766">
        <v>498840.38</v>
      </c>
    </row>
    <row r="767" spans="1:6" x14ac:dyDescent="0.25">
      <c r="A767" t="s">
        <v>40</v>
      </c>
      <c r="B767" t="s">
        <v>76</v>
      </c>
      <c r="C767" t="s">
        <v>48</v>
      </c>
      <c r="D767" t="s">
        <v>422</v>
      </c>
      <c r="E767">
        <v>0</v>
      </c>
      <c r="F767">
        <v>68341.48</v>
      </c>
    </row>
    <row r="768" spans="1:6" x14ac:dyDescent="0.25">
      <c r="A768" t="s">
        <v>40</v>
      </c>
      <c r="B768" t="s">
        <v>76</v>
      </c>
      <c r="C768" t="s">
        <v>48</v>
      </c>
      <c r="D768" t="s">
        <v>423</v>
      </c>
      <c r="E768">
        <v>104335.57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424</v>
      </c>
      <c r="E769">
        <v>103398.36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425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426</v>
      </c>
      <c r="E771">
        <v>280224.73</v>
      </c>
      <c r="F771">
        <v>145701.95000000001</v>
      </c>
    </row>
    <row r="772" spans="1:6" x14ac:dyDescent="0.25">
      <c r="A772" t="s">
        <v>40</v>
      </c>
      <c r="B772" t="s">
        <v>76</v>
      </c>
      <c r="C772" t="s">
        <v>48</v>
      </c>
      <c r="D772" t="s">
        <v>427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428</v>
      </c>
      <c r="E773">
        <v>194616.78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429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430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431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432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433</v>
      </c>
      <c r="E778">
        <v>0</v>
      </c>
      <c r="F778">
        <v>262159.09000000003</v>
      </c>
    </row>
    <row r="779" spans="1:6" x14ac:dyDescent="0.25">
      <c r="A779" t="s">
        <v>40</v>
      </c>
      <c r="B779" t="s">
        <v>76</v>
      </c>
      <c r="C779" t="s">
        <v>48</v>
      </c>
      <c r="D779" t="s">
        <v>434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435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436</v>
      </c>
      <c r="E781">
        <v>682575.44</v>
      </c>
      <c r="F781">
        <v>476202.52</v>
      </c>
    </row>
    <row r="782" spans="1:6" x14ac:dyDescent="0.25">
      <c r="A782" t="s">
        <v>40</v>
      </c>
      <c r="B782" t="s">
        <v>77</v>
      </c>
      <c r="C782" t="s">
        <v>48</v>
      </c>
      <c r="D782" t="s">
        <v>422</v>
      </c>
      <c r="E782">
        <v>0</v>
      </c>
      <c r="F782">
        <v>77200.72</v>
      </c>
    </row>
    <row r="783" spans="1:6" x14ac:dyDescent="0.25">
      <c r="A783" t="s">
        <v>40</v>
      </c>
      <c r="B783" t="s">
        <v>77</v>
      </c>
      <c r="C783" t="s">
        <v>48</v>
      </c>
      <c r="D783" t="s">
        <v>423</v>
      </c>
      <c r="E783">
        <v>73237.289999999994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424</v>
      </c>
      <c r="E784">
        <v>103398.36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425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426</v>
      </c>
      <c r="E786">
        <v>280224.73</v>
      </c>
      <c r="F786">
        <v>145701.95000000001</v>
      </c>
    </row>
    <row r="787" spans="1:6" x14ac:dyDescent="0.25">
      <c r="A787" t="s">
        <v>40</v>
      </c>
      <c r="B787" t="s">
        <v>77</v>
      </c>
      <c r="C787" t="s">
        <v>48</v>
      </c>
      <c r="D787" t="s">
        <v>427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428</v>
      </c>
      <c r="E788">
        <v>190214.1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429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430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431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432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433</v>
      </c>
      <c r="E793">
        <v>0</v>
      </c>
      <c r="F793">
        <v>271784.28999999998</v>
      </c>
    </row>
    <row r="794" spans="1:6" x14ac:dyDescent="0.25">
      <c r="A794" t="s">
        <v>40</v>
      </c>
      <c r="B794" t="s">
        <v>77</v>
      </c>
      <c r="C794" t="s">
        <v>48</v>
      </c>
      <c r="D794" t="s">
        <v>434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435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436</v>
      </c>
      <c r="E796">
        <v>647074.48</v>
      </c>
      <c r="F796">
        <v>494686.96</v>
      </c>
    </row>
    <row r="797" spans="1:6" x14ac:dyDescent="0.25">
      <c r="A797" t="s">
        <v>40</v>
      </c>
      <c r="B797" t="s">
        <v>78</v>
      </c>
      <c r="C797" t="s">
        <v>48</v>
      </c>
      <c r="D797" t="s">
        <v>422</v>
      </c>
      <c r="E797">
        <v>0</v>
      </c>
      <c r="F797">
        <v>19705.72</v>
      </c>
    </row>
    <row r="798" spans="1:6" x14ac:dyDescent="0.25">
      <c r="A798" t="s">
        <v>40</v>
      </c>
      <c r="B798" t="s">
        <v>78</v>
      </c>
      <c r="C798" t="s">
        <v>48</v>
      </c>
      <c r="D798" t="s">
        <v>423</v>
      </c>
      <c r="E798">
        <v>113356.42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424</v>
      </c>
      <c r="E799">
        <v>103398.36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425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426</v>
      </c>
      <c r="E801">
        <v>280224.73</v>
      </c>
      <c r="F801">
        <v>145701.95000000001</v>
      </c>
    </row>
    <row r="802" spans="1:6" x14ac:dyDescent="0.25">
      <c r="A802" t="s">
        <v>40</v>
      </c>
      <c r="B802" t="s">
        <v>78</v>
      </c>
      <c r="C802" t="s">
        <v>48</v>
      </c>
      <c r="D802" t="s">
        <v>427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428</v>
      </c>
      <c r="E803">
        <v>202893.35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429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430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431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432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433</v>
      </c>
      <c r="E808">
        <v>0</v>
      </c>
      <c r="F808">
        <v>250336.84</v>
      </c>
    </row>
    <row r="809" spans="1:6" x14ac:dyDescent="0.25">
      <c r="A809" t="s">
        <v>40</v>
      </c>
      <c r="B809" t="s">
        <v>78</v>
      </c>
      <c r="C809" t="s">
        <v>48</v>
      </c>
      <c r="D809" t="s">
        <v>434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435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436</v>
      </c>
      <c r="E811">
        <v>699872.86</v>
      </c>
      <c r="F811">
        <v>415744.51</v>
      </c>
    </row>
    <row r="812" spans="1:6" x14ac:dyDescent="0.25">
      <c r="A812" t="s">
        <v>40</v>
      </c>
      <c r="B812" t="s">
        <v>79</v>
      </c>
      <c r="C812" t="s">
        <v>48</v>
      </c>
      <c r="D812" t="s">
        <v>422</v>
      </c>
      <c r="E812">
        <v>0</v>
      </c>
      <c r="F812">
        <v>19143.84</v>
      </c>
    </row>
    <row r="813" spans="1:6" x14ac:dyDescent="0.25">
      <c r="A813" t="s">
        <v>40</v>
      </c>
      <c r="B813" t="s">
        <v>79</v>
      </c>
      <c r="C813" t="s">
        <v>48</v>
      </c>
      <c r="D813" t="s">
        <v>423</v>
      </c>
      <c r="E813">
        <v>123003.1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424</v>
      </c>
      <c r="E814">
        <v>103398.36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425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426</v>
      </c>
      <c r="E816">
        <v>280224.73</v>
      </c>
      <c r="F816">
        <v>145701.95000000001</v>
      </c>
    </row>
    <row r="817" spans="1:6" x14ac:dyDescent="0.25">
      <c r="A817" t="s">
        <v>40</v>
      </c>
      <c r="B817" t="s">
        <v>79</v>
      </c>
      <c r="C817" t="s">
        <v>48</v>
      </c>
      <c r="D817" t="s">
        <v>427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428</v>
      </c>
      <c r="E818">
        <v>201239.5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429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430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431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432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433</v>
      </c>
      <c r="E823">
        <v>0</v>
      </c>
      <c r="F823">
        <v>246870.04</v>
      </c>
    </row>
    <row r="824" spans="1:6" x14ac:dyDescent="0.25">
      <c r="A824" t="s">
        <v>40</v>
      </c>
      <c r="B824" t="s">
        <v>79</v>
      </c>
      <c r="C824" t="s">
        <v>48</v>
      </c>
      <c r="D824" t="s">
        <v>434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435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436</v>
      </c>
      <c r="E826">
        <v>707865.69</v>
      </c>
      <c r="F826">
        <v>411715.83</v>
      </c>
    </row>
    <row r="827" spans="1:6" x14ac:dyDescent="0.25">
      <c r="A827" t="s">
        <v>40</v>
      </c>
      <c r="B827" t="s">
        <v>80</v>
      </c>
      <c r="C827" t="s">
        <v>48</v>
      </c>
      <c r="D827" t="s">
        <v>422</v>
      </c>
      <c r="E827">
        <v>0</v>
      </c>
      <c r="F827">
        <v>27425.19</v>
      </c>
    </row>
    <row r="828" spans="1:6" x14ac:dyDescent="0.25">
      <c r="A828" t="s">
        <v>40</v>
      </c>
      <c r="B828" t="s">
        <v>80</v>
      </c>
      <c r="C828" t="s">
        <v>48</v>
      </c>
      <c r="D828" t="s">
        <v>423</v>
      </c>
      <c r="E828">
        <v>140126.84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424</v>
      </c>
      <c r="E829">
        <v>103398.36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425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426</v>
      </c>
      <c r="E831">
        <v>280224.73</v>
      </c>
      <c r="F831">
        <v>145701.95000000001</v>
      </c>
    </row>
    <row r="832" spans="1:6" x14ac:dyDescent="0.25">
      <c r="A832" t="s">
        <v>40</v>
      </c>
      <c r="B832" t="s">
        <v>80</v>
      </c>
      <c r="C832" t="s">
        <v>48</v>
      </c>
      <c r="D832" t="s">
        <v>427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428</v>
      </c>
      <c r="E833">
        <v>207311.03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429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430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431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432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433</v>
      </c>
      <c r="E838">
        <v>0</v>
      </c>
      <c r="F838">
        <v>246564.08</v>
      </c>
    </row>
    <row r="839" spans="1:6" x14ac:dyDescent="0.25">
      <c r="A839" t="s">
        <v>40</v>
      </c>
      <c r="B839" t="s">
        <v>80</v>
      </c>
      <c r="C839" t="s">
        <v>48</v>
      </c>
      <c r="D839" t="s">
        <v>434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435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436</v>
      </c>
      <c r="E841">
        <v>731060.97</v>
      </c>
      <c r="F841">
        <v>419691.21</v>
      </c>
    </row>
    <row r="842" spans="1:6" x14ac:dyDescent="0.25">
      <c r="A842" t="s">
        <v>40</v>
      </c>
      <c r="B842" t="s">
        <v>81</v>
      </c>
      <c r="C842" t="s">
        <v>48</v>
      </c>
      <c r="D842" t="s">
        <v>422</v>
      </c>
      <c r="E842">
        <v>0</v>
      </c>
      <c r="F842">
        <v>18353.46</v>
      </c>
    </row>
    <row r="843" spans="1:6" x14ac:dyDescent="0.25">
      <c r="A843" t="s">
        <v>40</v>
      </c>
      <c r="B843" t="s">
        <v>81</v>
      </c>
      <c r="C843" t="s">
        <v>48</v>
      </c>
      <c r="D843" t="s">
        <v>423</v>
      </c>
      <c r="E843">
        <v>153268.16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424</v>
      </c>
      <c r="E844">
        <v>103398.36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425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426</v>
      </c>
      <c r="E846">
        <v>280224.73</v>
      </c>
      <c r="F846">
        <v>145701.95000000001</v>
      </c>
    </row>
    <row r="847" spans="1:6" x14ac:dyDescent="0.25">
      <c r="A847" t="s">
        <v>40</v>
      </c>
      <c r="B847" t="s">
        <v>81</v>
      </c>
      <c r="C847" t="s">
        <v>48</v>
      </c>
      <c r="D847" t="s">
        <v>427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428</v>
      </c>
      <c r="E848">
        <v>199179.97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429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430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431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432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433</v>
      </c>
      <c r="E853">
        <v>0</v>
      </c>
      <c r="F853">
        <v>243189.54</v>
      </c>
    </row>
    <row r="854" spans="1:6" x14ac:dyDescent="0.25">
      <c r="A854" t="s">
        <v>40</v>
      </c>
      <c r="B854" t="s">
        <v>81</v>
      </c>
      <c r="C854" t="s">
        <v>48</v>
      </c>
      <c r="D854" t="s">
        <v>434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435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436</v>
      </c>
      <c r="E856">
        <v>736071.22</v>
      </c>
      <c r="F856">
        <v>407244.94</v>
      </c>
    </row>
    <row r="857" spans="1:6" x14ac:dyDescent="0.25">
      <c r="A857" t="s">
        <v>40</v>
      </c>
      <c r="B857" t="s">
        <v>20</v>
      </c>
      <c r="C857" t="s">
        <v>48</v>
      </c>
      <c r="D857" t="s">
        <v>422</v>
      </c>
      <c r="E857">
        <v>0</v>
      </c>
      <c r="F857">
        <v>48982.39</v>
      </c>
    </row>
    <row r="858" spans="1:6" x14ac:dyDescent="0.25">
      <c r="A858" t="s">
        <v>40</v>
      </c>
      <c r="B858" t="s">
        <v>20</v>
      </c>
      <c r="C858" t="s">
        <v>48</v>
      </c>
      <c r="D858" t="s">
        <v>423</v>
      </c>
      <c r="E858">
        <v>192399.8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424</v>
      </c>
      <c r="E859">
        <v>103398.36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425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426</v>
      </c>
      <c r="E861">
        <v>280224.73</v>
      </c>
      <c r="F861">
        <v>145701.95000000001</v>
      </c>
    </row>
    <row r="862" spans="1:6" x14ac:dyDescent="0.25">
      <c r="A862" t="s">
        <v>40</v>
      </c>
      <c r="B862" t="s">
        <v>20</v>
      </c>
      <c r="C862" t="s">
        <v>48</v>
      </c>
      <c r="D862" t="s">
        <v>427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428</v>
      </c>
      <c r="E863">
        <v>207988.49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429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430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431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432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433</v>
      </c>
      <c r="E868">
        <v>0</v>
      </c>
      <c r="F868">
        <v>240475.85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434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435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436</v>
      </c>
      <c r="E871">
        <v>784011.39</v>
      </c>
      <c r="F871">
        <v>435160.18</v>
      </c>
    </row>
    <row r="872" spans="1:6" x14ac:dyDescent="0.25">
      <c r="A872" t="s">
        <v>40</v>
      </c>
      <c r="B872" t="s">
        <v>21</v>
      </c>
      <c r="C872" t="s">
        <v>48</v>
      </c>
      <c r="D872" t="s">
        <v>422</v>
      </c>
      <c r="E872">
        <v>0</v>
      </c>
      <c r="F872">
        <v>112965.5</v>
      </c>
    </row>
    <row r="873" spans="1:6" x14ac:dyDescent="0.25">
      <c r="A873" t="s">
        <v>40</v>
      </c>
      <c r="B873" t="s">
        <v>21</v>
      </c>
      <c r="C873" t="s">
        <v>48</v>
      </c>
      <c r="D873" t="s">
        <v>423</v>
      </c>
      <c r="E873">
        <v>199407.23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424</v>
      </c>
      <c r="E874">
        <v>103398.36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425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426</v>
      </c>
      <c r="E876">
        <v>280224.73</v>
      </c>
      <c r="F876">
        <v>145701.95000000001</v>
      </c>
    </row>
    <row r="877" spans="1:6" x14ac:dyDescent="0.25">
      <c r="A877" t="s">
        <v>40</v>
      </c>
      <c r="B877" t="s">
        <v>21</v>
      </c>
      <c r="C877" t="s">
        <v>48</v>
      </c>
      <c r="D877" t="s">
        <v>427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428</v>
      </c>
      <c r="E878">
        <v>212366.73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429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430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431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432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433</v>
      </c>
      <c r="E883">
        <v>0</v>
      </c>
      <c r="F883">
        <v>245381.41</v>
      </c>
    </row>
    <row r="884" spans="1:6" x14ac:dyDescent="0.25">
      <c r="A884" t="s">
        <v>40</v>
      </c>
      <c r="B884" t="s">
        <v>21</v>
      </c>
      <c r="C884" t="s">
        <v>48</v>
      </c>
      <c r="D884" t="s">
        <v>434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435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436</v>
      </c>
      <c r="E886">
        <v>795397.05</v>
      </c>
      <c r="F886">
        <v>504048.85</v>
      </c>
    </row>
    <row r="887" spans="1:6" x14ac:dyDescent="0.25">
      <c r="A887" t="s">
        <v>40</v>
      </c>
      <c r="B887" t="s">
        <v>22</v>
      </c>
      <c r="C887" t="s">
        <v>48</v>
      </c>
      <c r="D887" t="s">
        <v>422</v>
      </c>
      <c r="E887">
        <v>0</v>
      </c>
      <c r="F887">
        <v>101870.26</v>
      </c>
    </row>
    <row r="888" spans="1:6" x14ac:dyDescent="0.25">
      <c r="A888" t="s">
        <v>40</v>
      </c>
      <c r="B888" t="s">
        <v>22</v>
      </c>
      <c r="C888" t="s">
        <v>48</v>
      </c>
      <c r="D888" t="s">
        <v>423</v>
      </c>
      <c r="E888">
        <v>167918.96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424</v>
      </c>
      <c r="E889">
        <v>103398.36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425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426</v>
      </c>
      <c r="E891">
        <v>280224.73</v>
      </c>
      <c r="F891">
        <v>145701.95000000001</v>
      </c>
    </row>
    <row r="892" spans="1:6" x14ac:dyDescent="0.25">
      <c r="A892" t="s">
        <v>40</v>
      </c>
      <c r="B892" t="s">
        <v>22</v>
      </c>
      <c r="C892" t="s">
        <v>48</v>
      </c>
      <c r="D892" t="s">
        <v>427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428</v>
      </c>
      <c r="E893">
        <v>202817.55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429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430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431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432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433</v>
      </c>
      <c r="E898">
        <v>0</v>
      </c>
      <c r="F898">
        <v>252800.08</v>
      </c>
    </row>
    <row r="899" spans="1:6" x14ac:dyDescent="0.25">
      <c r="A899" t="s">
        <v>40</v>
      </c>
      <c r="B899" t="s">
        <v>22</v>
      </c>
      <c r="C899" t="s">
        <v>48</v>
      </c>
      <c r="D899" t="s">
        <v>434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435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436</v>
      </c>
      <c r="E901">
        <v>754359.6</v>
      </c>
      <c r="F901">
        <v>500372.29</v>
      </c>
    </row>
    <row r="902" spans="1:6" x14ac:dyDescent="0.25">
      <c r="A902" t="s">
        <v>40</v>
      </c>
      <c r="B902" t="s">
        <v>23</v>
      </c>
      <c r="C902" t="s">
        <v>48</v>
      </c>
      <c r="D902" t="s">
        <v>422</v>
      </c>
      <c r="E902">
        <v>0</v>
      </c>
      <c r="F902">
        <v>81981.33</v>
      </c>
    </row>
    <row r="903" spans="1:6" x14ac:dyDescent="0.25">
      <c r="A903" t="s">
        <v>40</v>
      </c>
      <c r="B903" t="s">
        <v>23</v>
      </c>
      <c r="C903" t="s">
        <v>48</v>
      </c>
      <c r="D903" t="s">
        <v>423</v>
      </c>
      <c r="E903">
        <v>222994.45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424</v>
      </c>
      <c r="E904">
        <v>103398.36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425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426</v>
      </c>
      <c r="E906">
        <v>280224.73</v>
      </c>
      <c r="F906">
        <v>145701.95000000001</v>
      </c>
    </row>
    <row r="907" spans="1:6" x14ac:dyDescent="0.25">
      <c r="A907" t="s">
        <v>40</v>
      </c>
      <c r="B907" t="s">
        <v>23</v>
      </c>
      <c r="C907" t="s">
        <v>48</v>
      </c>
      <c r="D907" t="s">
        <v>427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428</v>
      </c>
      <c r="E908">
        <v>214485.98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429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430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431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432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433</v>
      </c>
      <c r="E913">
        <v>0</v>
      </c>
      <c r="F913">
        <v>238130.54</v>
      </c>
    </row>
    <row r="914" spans="1:6" x14ac:dyDescent="0.25">
      <c r="A914" t="s">
        <v>40</v>
      </c>
      <c r="B914" t="s">
        <v>23</v>
      </c>
      <c r="C914" t="s">
        <v>48</v>
      </c>
      <c r="D914" t="s">
        <v>434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435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436</v>
      </c>
      <c r="E916">
        <v>821103.53</v>
      </c>
      <c r="F916">
        <v>465813.81</v>
      </c>
    </row>
    <row r="917" spans="1:6" x14ac:dyDescent="0.25">
      <c r="A917" t="s">
        <v>40</v>
      </c>
      <c r="B917" t="s">
        <v>24</v>
      </c>
      <c r="C917" t="s">
        <v>48</v>
      </c>
      <c r="D917" t="s">
        <v>422</v>
      </c>
      <c r="E917">
        <v>0</v>
      </c>
      <c r="F917">
        <v>50127.85</v>
      </c>
    </row>
    <row r="918" spans="1:6" x14ac:dyDescent="0.25">
      <c r="A918" t="s">
        <v>40</v>
      </c>
      <c r="B918" t="s">
        <v>24</v>
      </c>
      <c r="C918" t="s">
        <v>48</v>
      </c>
      <c r="D918" t="s">
        <v>423</v>
      </c>
      <c r="E918">
        <v>280410.09999999998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424</v>
      </c>
      <c r="E919">
        <v>103398.36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425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426</v>
      </c>
      <c r="E921">
        <v>280224.73</v>
      </c>
      <c r="F921">
        <v>145701.95000000001</v>
      </c>
    </row>
    <row r="922" spans="1:6" x14ac:dyDescent="0.25">
      <c r="A922" t="s">
        <v>40</v>
      </c>
      <c r="B922" t="s">
        <v>24</v>
      </c>
      <c r="C922" t="s">
        <v>48</v>
      </c>
      <c r="D922" t="s">
        <v>427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428</v>
      </c>
      <c r="E923">
        <v>233007.91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429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430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431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432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433</v>
      </c>
      <c r="E928">
        <v>0</v>
      </c>
      <c r="F928">
        <v>225423.32</v>
      </c>
    </row>
    <row r="929" spans="1:6" x14ac:dyDescent="0.25">
      <c r="A929" t="s">
        <v>40</v>
      </c>
      <c r="B929" t="s">
        <v>24</v>
      </c>
      <c r="C929" t="s">
        <v>48</v>
      </c>
      <c r="D929" t="s">
        <v>434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435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436</v>
      </c>
      <c r="E931">
        <v>897041.11</v>
      </c>
      <c r="F931">
        <v>421253.12</v>
      </c>
    </row>
    <row r="932" spans="1:6" x14ac:dyDescent="0.25">
      <c r="A932" t="s">
        <v>40</v>
      </c>
      <c r="B932" t="s">
        <v>25</v>
      </c>
      <c r="C932" t="s">
        <v>48</v>
      </c>
      <c r="D932" t="s">
        <v>422</v>
      </c>
      <c r="E932">
        <v>0</v>
      </c>
      <c r="F932">
        <v>18622.11</v>
      </c>
    </row>
    <row r="933" spans="1:6" x14ac:dyDescent="0.25">
      <c r="A933" t="s">
        <v>40</v>
      </c>
      <c r="B933" t="s">
        <v>25</v>
      </c>
      <c r="C933" t="s">
        <v>48</v>
      </c>
      <c r="D933" t="s">
        <v>423</v>
      </c>
      <c r="E933">
        <v>378910.18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424</v>
      </c>
      <c r="E934">
        <v>103398.36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425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426</v>
      </c>
      <c r="E936">
        <v>280224.73</v>
      </c>
      <c r="F936">
        <v>145701.95000000001</v>
      </c>
    </row>
    <row r="937" spans="1:6" x14ac:dyDescent="0.25">
      <c r="A937" t="s">
        <v>40</v>
      </c>
      <c r="B937" t="s">
        <v>25</v>
      </c>
      <c r="C937" t="s">
        <v>48</v>
      </c>
      <c r="D937" t="s">
        <v>427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428</v>
      </c>
      <c r="E938">
        <v>223765.39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429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430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431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432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433</v>
      </c>
      <c r="E943">
        <v>0</v>
      </c>
      <c r="F943">
        <v>200021.39</v>
      </c>
    </row>
    <row r="944" spans="1:6" x14ac:dyDescent="0.25">
      <c r="A944" t="s">
        <v>40</v>
      </c>
      <c r="B944" t="s">
        <v>25</v>
      </c>
      <c r="C944" t="s">
        <v>48</v>
      </c>
      <c r="D944" t="s">
        <v>434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435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436</v>
      </c>
      <c r="E946">
        <v>986298.67</v>
      </c>
      <c r="F946">
        <v>364345.45</v>
      </c>
    </row>
    <row r="947" spans="1:6" x14ac:dyDescent="0.25">
      <c r="A947" t="s">
        <v>40</v>
      </c>
      <c r="B947" t="s">
        <v>26</v>
      </c>
      <c r="C947" t="s">
        <v>48</v>
      </c>
      <c r="D947" t="s">
        <v>422</v>
      </c>
      <c r="E947">
        <v>0</v>
      </c>
      <c r="F947">
        <v>148215.47</v>
      </c>
    </row>
    <row r="948" spans="1:6" x14ac:dyDescent="0.25">
      <c r="A948" t="s">
        <v>40</v>
      </c>
      <c r="B948" t="s">
        <v>26</v>
      </c>
      <c r="C948" t="s">
        <v>48</v>
      </c>
      <c r="D948" t="s">
        <v>423</v>
      </c>
      <c r="E948">
        <v>183689.15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424</v>
      </c>
      <c r="E949">
        <v>103398.36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425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426</v>
      </c>
      <c r="E951">
        <v>280224.73</v>
      </c>
      <c r="F951">
        <v>145701.95000000001</v>
      </c>
    </row>
    <row r="952" spans="1:6" x14ac:dyDescent="0.25">
      <c r="A952" t="s">
        <v>40</v>
      </c>
      <c r="B952" t="s">
        <v>26</v>
      </c>
      <c r="C952" t="s">
        <v>48</v>
      </c>
      <c r="D952" t="s">
        <v>427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428</v>
      </c>
      <c r="E953">
        <v>241472.87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429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430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431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432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433</v>
      </c>
      <c r="E958">
        <v>0</v>
      </c>
      <c r="F958">
        <v>266916</v>
      </c>
    </row>
    <row r="959" spans="1:6" x14ac:dyDescent="0.25">
      <c r="A959" t="s">
        <v>40</v>
      </c>
      <c r="B959" t="s">
        <v>26</v>
      </c>
      <c r="C959" t="s">
        <v>48</v>
      </c>
      <c r="D959" t="s">
        <v>434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435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436</v>
      </c>
      <c r="E961">
        <v>808785.11</v>
      </c>
      <c r="F961">
        <v>560833.42000000004</v>
      </c>
    </row>
    <row r="962" spans="1:6" x14ac:dyDescent="0.25">
      <c r="A962" t="s">
        <v>39</v>
      </c>
      <c r="B962" t="s">
        <v>73</v>
      </c>
      <c r="C962" t="s">
        <v>65</v>
      </c>
      <c r="D962" t="s">
        <v>422</v>
      </c>
      <c r="E962">
        <v>44631.38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423</v>
      </c>
      <c r="E963">
        <v>27038.77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424</v>
      </c>
      <c r="E964">
        <v>216717.02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425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426</v>
      </c>
      <c r="E966">
        <v>280224.73</v>
      </c>
      <c r="F966">
        <v>145701.95000000001</v>
      </c>
    </row>
    <row r="967" spans="1:6" x14ac:dyDescent="0.25">
      <c r="A967" t="s">
        <v>39</v>
      </c>
      <c r="B967" t="s">
        <v>73</v>
      </c>
      <c r="C967" t="s">
        <v>65</v>
      </c>
      <c r="D967" t="s">
        <v>427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428</v>
      </c>
      <c r="E968">
        <v>245806.77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429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430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431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432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433</v>
      </c>
      <c r="E973">
        <v>0</v>
      </c>
      <c r="F973">
        <v>297524.36</v>
      </c>
    </row>
    <row r="974" spans="1:6" x14ac:dyDescent="0.25">
      <c r="A974" t="s">
        <v>39</v>
      </c>
      <c r="B974" t="s">
        <v>73</v>
      </c>
      <c r="C974" t="s">
        <v>65</v>
      </c>
      <c r="D974" t="s">
        <v>434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435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436</v>
      </c>
      <c r="E976">
        <v>814418.68</v>
      </c>
      <c r="F976">
        <v>443226.31</v>
      </c>
    </row>
    <row r="977" spans="1:6" x14ac:dyDescent="0.25">
      <c r="A977" t="s">
        <v>39</v>
      </c>
      <c r="B977" t="s">
        <v>74</v>
      </c>
      <c r="C977" t="s">
        <v>65</v>
      </c>
      <c r="D977" t="s">
        <v>422</v>
      </c>
      <c r="E977">
        <v>27094.82</v>
      </c>
      <c r="F977">
        <v>0.04</v>
      </c>
    </row>
    <row r="978" spans="1:6" x14ac:dyDescent="0.25">
      <c r="A978" t="s">
        <v>39</v>
      </c>
      <c r="B978" t="s">
        <v>74</v>
      </c>
      <c r="C978" t="s">
        <v>65</v>
      </c>
      <c r="D978" t="s">
        <v>423</v>
      </c>
      <c r="E978">
        <v>114229.54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424</v>
      </c>
      <c r="E979">
        <v>216717.02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425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426</v>
      </c>
      <c r="E981">
        <v>280224.73</v>
      </c>
      <c r="F981">
        <v>145701.95000000001</v>
      </c>
    </row>
    <row r="982" spans="1:6" x14ac:dyDescent="0.25">
      <c r="A982" t="s">
        <v>39</v>
      </c>
      <c r="B982" t="s">
        <v>74</v>
      </c>
      <c r="C982" t="s">
        <v>65</v>
      </c>
      <c r="D982" t="s">
        <v>427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428</v>
      </c>
      <c r="E983">
        <v>277303.51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429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430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431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432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433</v>
      </c>
      <c r="E988">
        <v>0</v>
      </c>
      <c r="F988">
        <v>273000.46999999997</v>
      </c>
    </row>
    <row r="989" spans="1:6" x14ac:dyDescent="0.25">
      <c r="A989" t="s">
        <v>39</v>
      </c>
      <c r="B989" t="s">
        <v>74</v>
      </c>
      <c r="C989" t="s">
        <v>65</v>
      </c>
      <c r="D989" t="s">
        <v>434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435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436</v>
      </c>
      <c r="E991">
        <v>915569.62</v>
      </c>
      <c r="F991">
        <v>418702.45</v>
      </c>
    </row>
    <row r="992" spans="1:6" x14ac:dyDescent="0.25">
      <c r="A992" t="s">
        <v>39</v>
      </c>
      <c r="B992" t="s">
        <v>75</v>
      </c>
      <c r="C992" t="s">
        <v>65</v>
      </c>
      <c r="D992" t="s">
        <v>422</v>
      </c>
      <c r="E992">
        <v>14500.13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423</v>
      </c>
      <c r="E993">
        <v>78125.16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424</v>
      </c>
      <c r="E994">
        <v>216717.02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425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426</v>
      </c>
      <c r="E996">
        <v>280224.73</v>
      </c>
      <c r="F996">
        <v>145701.95000000001</v>
      </c>
    </row>
    <row r="997" spans="1:6" x14ac:dyDescent="0.25">
      <c r="A997" t="s">
        <v>39</v>
      </c>
      <c r="B997" t="s">
        <v>75</v>
      </c>
      <c r="C997" t="s">
        <v>65</v>
      </c>
      <c r="D997" t="s">
        <v>427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428</v>
      </c>
      <c r="E998">
        <v>265024.82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429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430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431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432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433</v>
      </c>
      <c r="E1003">
        <v>0</v>
      </c>
      <c r="F1003">
        <v>272138.93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434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435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436</v>
      </c>
      <c r="E1006">
        <v>854591.86</v>
      </c>
      <c r="F1006">
        <v>417840.87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422</v>
      </c>
      <c r="E1007">
        <v>12827.58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423</v>
      </c>
      <c r="E1008">
        <v>137542.78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424</v>
      </c>
      <c r="E1009">
        <v>216717.02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425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426</v>
      </c>
      <c r="E1011">
        <v>280224.73</v>
      </c>
      <c r="F1011">
        <v>145701.95000000001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427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428</v>
      </c>
      <c r="E1013">
        <v>279566.05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429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430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431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432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433</v>
      </c>
      <c r="E1018">
        <v>0</v>
      </c>
      <c r="F1018">
        <v>262527.87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434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435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436</v>
      </c>
      <c r="E1021">
        <v>926878.16</v>
      </c>
      <c r="F1021">
        <v>408229.82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422</v>
      </c>
      <c r="E1022">
        <v>13671.13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423</v>
      </c>
      <c r="E1023">
        <v>94701.54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424</v>
      </c>
      <c r="E1024">
        <v>216717.02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425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426</v>
      </c>
      <c r="E1026">
        <v>280224.73</v>
      </c>
      <c r="F1026">
        <v>145701.95000000001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427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428</v>
      </c>
      <c r="E1028">
        <v>263023.74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429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430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431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432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433</v>
      </c>
      <c r="E1033">
        <v>0</v>
      </c>
      <c r="F1033">
        <v>272204.84999999998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434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435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436</v>
      </c>
      <c r="E1036">
        <v>868338.17</v>
      </c>
      <c r="F1036">
        <v>417906.79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422</v>
      </c>
      <c r="E1037">
        <v>2719.91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423</v>
      </c>
      <c r="E1038">
        <v>144377.56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424</v>
      </c>
      <c r="E1039">
        <v>216717.02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425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426</v>
      </c>
      <c r="E1041">
        <v>280224.73</v>
      </c>
      <c r="F1041">
        <v>145701.95000000001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427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428</v>
      </c>
      <c r="E1043">
        <v>276226.02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429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430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431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432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433</v>
      </c>
      <c r="E1048">
        <v>0</v>
      </c>
      <c r="F1048">
        <v>250745.84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434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435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436</v>
      </c>
      <c r="E1051">
        <v>920265.24</v>
      </c>
      <c r="F1051">
        <v>396447.79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422</v>
      </c>
      <c r="E1052">
        <v>2669.83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423</v>
      </c>
      <c r="E1053">
        <v>160076.18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424</v>
      </c>
      <c r="E1054">
        <v>216717.02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425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426</v>
      </c>
      <c r="E1056">
        <v>280224.73</v>
      </c>
      <c r="F1056">
        <v>145701.95000000001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427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428</v>
      </c>
      <c r="E1058">
        <v>273440.90000000002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429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430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431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432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433</v>
      </c>
      <c r="E1063">
        <v>0</v>
      </c>
      <c r="F1063">
        <v>247318.2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434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435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436</v>
      </c>
      <c r="E1066">
        <v>933128.67</v>
      </c>
      <c r="F1066">
        <v>393020.15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422</v>
      </c>
      <c r="E1067">
        <v>4133.78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423</v>
      </c>
      <c r="E1068">
        <v>182844.87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424</v>
      </c>
      <c r="E1069">
        <v>216717.02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425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426</v>
      </c>
      <c r="E1071">
        <v>280224.73</v>
      </c>
      <c r="F1071">
        <v>145701.95000000001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427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428</v>
      </c>
      <c r="E1073">
        <v>287124.2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429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430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431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432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433</v>
      </c>
      <c r="E1078">
        <v>0</v>
      </c>
      <c r="F1078">
        <v>246912.73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434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435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436</v>
      </c>
      <c r="E1081">
        <v>971044.6</v>
      </c>
      <c r="F1081">
        <v>392614.68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422</v>
      </c>
      <c r="E1082">
        <v>2997.08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423</v>
      </c>
      <c r="E1083">
        <v>208953.08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424</v>
      </c>
      <c r="E1084">
        <v>216717.02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425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426</v>
      </c>
      <c r="E1086">
        <v>280224.73</v>
      </c>
      <c r="F1086">
        <v>145701.95000000001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427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428</v>
      </c>
      <c r="E1088">
        <v>302536.46999999997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429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430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431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432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433</v>
      </c>
      <c r="E1093">
        <v>0</v>
      </c>
      <c r="F1093">
        <v>243529.4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434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435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436</v>
      </c>
      <c r="E1096">
        <v>1011428.38</v>
      </c>
      <c r="F1096">
        <v>389231.34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422</v>
      </c>
      <c r="E1097">
        <v>10695.66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423</v>
      </c>
      <c r="E1098">
        <v>246251.14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424</v>
      </c>
      <c r="E1099">
        <v>216717.02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425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426</v>
      </c>
      <c r="E1101">
        <v>280224.73</v>
      </c>
      <c r="F1101">
        <v>145701.95000000001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427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428</v>
      </c>
      <c r="E1103">
        <v>296708.71000000002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429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430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431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432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433</v>
      </c>
      <c r="E1108">
        <v>0</v>
      </c>
      <c r="F1108">
        <v>240788.34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434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435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436</v>
      </c>
      <c r="E1111">
        <v>1050597.26</v>
      </c>
      <c r="F1111">
        <v>386490.28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422</v>
      </c>
      <c r="E1112">
        <v>26313.73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423</v>
      </c>
      <c r="E1113">
        <v>265690.5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424</v>
      </c>
      <c r="E1114">
        <v>216717.02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425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426</v>
      </c>
      <c r="E1116">
        <v>280224.73</v>
      </c>
      <c r="F1116">
        <v>145701.95000000001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427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428</v>
      </c>
      <c r="E1118">
        <v>330089.87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429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430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431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432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433</v>
      </c>
      <c r="E1123">
        <v>0</v>
      </c>
      <c r="F1123">
        <v>245706.43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434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435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436</v>
      </c>
      <c r="E1126">
        <v>1119035.8500000001</v>
      </c>
      <c r="F1126">
        <v>391408.37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422</v>
      </c>
      <c r="E1127">
        <v>23317.01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423</v>
      </c>
      <c r="E1128">
        <v>221141.24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424</v>
      </c>
      <c r="E1129">
        <v>216717.02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425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426</v>
      </c>
      <c r="E1131">
        <v>280224.73</v>
      </c>
      <c r="F1131">
        <v>145701.95000000001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427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428</v>
      </c>
      <c r="E1133">
        <v>302089.7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429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430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431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432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433</v>
      </c>
      <c r="E1138">
        <v>0</v>
      </c>
      <c r="F1138">
        <v>253125.38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434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435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436</v>
      </c>
      <c r="E1141">
        <v>1043489.7</v>
      </c>
      <c r="F1141">
        <v>398827.32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422</v>
      </c>
      <c r="E1142">
        <v>17676.080000000002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423</v>
      </c>
      <c r="E1143">
        <v>296926.95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424</v>
      </c>
      <c r="E1144">
        <v>216717.02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425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426</v>
      </c>
      <c r="E1146">
        <v>280224.73</v>
      </c>
      <c r="F1146">
        <v>145701.95000000001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427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428</v>
      </c>
      <c r="E1148">
        <v>331348.01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429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430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431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432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433</v>
      </c>
      <c r="E1153">
        <v>0</v>
      </c>
      <c r="F1153">
        <v>238461.54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434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435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436</v>
      </c>
      <c r="E1156">
        <v>1142892.79</v>
      </c>
      <c r="F1156">
        <v>384163.48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422</v>
      </c>
      <c r="E1157">
        <v>10530.56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423</v>
      </c>
      <c r="E1158">
        <v>369087.65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424</v>
      </c>
      <c r="E1159">
        <v>216717.02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425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426</v>
      </c>
      <c r="E1161">
        <v>280224.73</v>
      </c>
      <c r="F1161">
        <v>145701.95000000001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427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428</v>
      </c>
      <c r="E1163">
        <v>359315.8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429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430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431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432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433</v>
      </c>
      <c r="E1168">
        <v>0</v>
      </c>
      <c r="F1168">
        <v>225836.94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434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435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436</v>
      </c>
      <c r="E1171">
        <v>1235875.76</v>
      </c>
      <c r="F1171">
        <v>371538.89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422</v>
      </c>
      <c r="E1172">
        <v>3356.86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423</v>
      </c>
      <c r="E1173">
        <v>496523.66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424</v>
      </c>
      <c r="E1174">
        <v>216717.02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425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426</v>
      </c>
      <c r="E1176">
        <v>280224.73</v>
      </c>
      <c r="F1176">
        <v>145701.95000000001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427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428</v>
      </c>
      <c r="E1178">
        <v>352015.98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429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430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431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432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433</v>
      </c>
      <c r="E1183">
        <v>0</v>
      </c>
      <c r="F1183">
        <v>200448.52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434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435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436</v>
      </c>
      <c r="E1186">
        <v>1348838.25</v>
      </c>
      <c r="F1186">
        <v>346150.46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422</v>
      </c>
      <c r="E1187">
        <v>43537.54</v>
      </c>
      <c r="F1187">
        <v>30.01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423</v>
      </c>
      <c r="E1188">
        <v>238255.71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424</v>
      </c>
      <c r="E1189">
        <v>216717.02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425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426</v>
      </c>
      <c r="E1191">
        <v>280224.73</v>
      </c>
      <c r="F1191">
        <v>145701.95000000001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427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428</v>
      </c>
      <c r="E1193">
        <v>356852.91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429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430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431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432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433</v>
      </c>
      <c r="E1198">
        <v>0</v>
      </c>
      <c r="F1198">
        <v>267250.89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434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435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436</v>
      </c>
      <c r="E1201">
        <v>1135587.9099999999</v>
      </c>
      <c r="F1201">
        <v>412982.85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422</v>
      </c>
      <c r="E1202">
        <v>54305.65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423</v>
      </c>
      <c r="E1203">
        <v>22887.5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424</v>
      </c>
      <c r="E1204">
        <v>103398.36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425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426</v>
      </c>
      <c r="E1206">
        <v>280224.73</v>
      </c>
      <c r="F1206">
        <v>145701.95000000001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427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428</v>
      </c>
      <c r="E1208">
        <v>179619.22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429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430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431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432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433</v>
      </c>
      <c r="E1213">
        <v>0</v>
      </c>
      <c r="F1213">
        <v>297212.87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434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435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436</v>
      </c>
      <c r="E1216">
        <v>640435.46</v>
      </c>
      <c r="F1216">
        <v>442914.82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422</v>
      </c>
      <c r="E1217">
        <v>30228.92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423</v>
      </c>
      <c r="E1218">
        <v>88305.48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424</v>
      </c>
      <c r="E1219">
        <v>103398.36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425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426</v>
      </c>
      <c r="E1221">
        <v>280224.73</v>
      </c>
      <c r="F1221">
        <v>145701.95000000001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427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428</v>
      </c>
      <c r="E1223">
        <v>193822.41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429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430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431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432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433</v>
      </c>
      <c r="E1228">
        <v>0</v>
      </c>
      <c r="F1228">
        <v>272670.82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434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435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436</v>
      </c>
      <c r="E1231">
        <v>695979.9</v>
      </c>
      <c r="F1231">
        <v>418372.77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422</v>
      </c>
      <c r="E1232">
        <v>19498.3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423</v>
      </c>
      <c r="E1233">
        <v>60275.46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424</v>
      </c>
      <c r="E1234">
        <v>103398.36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425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426</v>
      </c>
      <c r="E1236">
        <v>280224.73</v>
      </c>
      <c r="F1236">
        <v>145701.95000000001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427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428</v>
      </c>
      <c r="E1238">
        <v>191555.54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429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430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431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432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433</v>
      </c>
      <c r="E1243">
        <v>0</v>
      </c>
      <c r="F1243">
        <v>271809.23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434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435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436</v>
      </c>
      <c r="E1246">
        <v>654952.39</v>
      </c>
      <c r="F1246">
        <v>417511.18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422</v>
      </c>
      <c r="E1247">
        <v>16491.32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423</v>
      </c>
      <c r="E1248">
        <v>104064.38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424</v>
      </c>
      <c r="E1249">
        <v>103398.36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425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426</v>
      </c>
      <c r="E1251">
        <v>280224.73</v>
      </c>
      <c r="F1251">
        <v>145701.95000000001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427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428</v>
      </c>
      <c r="E1253">
        <v>194616.78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429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430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431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432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433</v>
      </c>
      <c r="E1258">
        <v>0</v>
      </c>
      <c r="F1258">
        <v>262142.1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434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435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436</v>
      </c>
      <c r="E1261">
        <v>698795.58</v>
      </c>
      <c r="F1261">
        <v>407844.04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422</v>
      </c>
      <c r="E1262">
        <v>18971.810000000001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423</v>
      </c>
      <c r="E1263">
        <v>72765.31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424</v>
      </c>
      <c r="E1264">
        <v>103398.36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425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426</v>
      </c>
      <c r="E1266">
        <v>280224.73</v>
      </c>
      <c r="F1266">
        <v>145701.95000000001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427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428</v>
      </c>
      <c r="E1268">
        <v>190214.1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429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430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431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432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433</v>
      </c>
      <c r="E1273">
        <v>0</v>
      </c>
      <c r="F1273">
        <v>271709.01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434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435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436</v>
      </c>
      <c r="E1276">
        <v>665574.31000000006</v>
      </c>
      <c r="F1276">
        <v>417410.96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422</v>
      </c>
      <c r="E1277">
        <v>4606.7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423</v>
      </c>
      <c r="E1278">
        <v>109340.32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424</v>
      </c>
      <c r="E1279">
        <v>103398.36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425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426</v>
      </c>
      <c r="E1281">
        <v>280224.73</v>
      </c>
      <c r="F1281">
        <v>145701.95000000001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427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428</v>
      </c>
      <c r="E1283">
        <v>202893.35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429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430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431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432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433</v>
      </c>
      <c r="E1288">
        <v>0</v>
      </c>
      <c r="F1288">
        <v>250299.39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434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435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436</v>
      </c>
      <c r="E1291">
        <v>700463.46</v>
      </c>
      <c r="F1291">
        <v>396001.34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422</v>
      </c>
      <c r="E1292">
        <v>4478.83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423</v>
      </c>
      <c r="E1293">
        <v>120555.99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424</v>
      </c>
      <c r="E1294">
        <v>103398.36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425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426</v>
      </c>
      <c r="E1296">
        <v>280224.73</v>
      </c>
      <c r="F1296">
        <v>145701.95000000001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427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428</v>
      </c>
      <c r="E1298">
        <v>201239.5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429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430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431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432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433</v>
      </c>
      <c r="E1303">
        <v>0</v>
      </c>
      <c r="F1303">
        <v>246887.02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434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435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436</v>
      </c>
      <c r="E1306">
        <v>709897.41</v>
      </c>
      <c r="F1306">
        <v>392588.97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422</v>
      </c>
      <c r="E1307">
        <v>6491.73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423</v>
      </c>
      <c r="E1308">
        <v>139138.28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424</v>
      </c>
      <c r="E1309">
        <v>103398.36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425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426</v>
      </c>
      <c r="E1311">
        <v>280224.73</v>
      </c>
      <c r="F1311">
        <v>145701.95000000001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427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428</v>
      </c>
      <c r="E1313">
        <v>207311.03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429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430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431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432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433</v>
      </c>
      <c r="E1318">
        <v>0</v>
      </c>
      <c r="F1318">
        <v>246564.08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434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435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436</v>
      </c>
      <c r="E1321">
        <v>736564.14</v>
      </c>
      <c r="F1321">
        <v>392266.02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422</v>
      </c>
      <c r="E1322">
        <v>4334.53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423</v>
      </c>
      <c r="E1323">
        <v>151892.35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424</v>
      </c>
      <c r="E1324">
        <v>103398.36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425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426</v>
      </c>
      <c r="E1326">
        <v>280224.73</v>
      </c>
      <c r="F1326">
        <v>145701.95000000001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427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428</v>
      </c>
      <c r="E1328">
        <v>199179.97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429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430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431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432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433</v>
      </c>
      <c r="E1333">
        <v>0</v>
      </c>
      <c r="F1333">
        <v>243189.33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434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435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436</v>
      </c>
      <c r="E1336">
        <v>739029.94</v>
      </c>
      <c r="F1336">
        <v>388891.27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422</v>
      </c>
      <c r="E1337">
        <v>12821.24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423</v>
      </c>
      <c r="E1338">
        <v>192715.7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424</v>
      </c>
      <c r="E1339">
        <v>103398.36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425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426</v>
      </c>
      <c r="E1341">
        <v>280224.73</v>
      </c>
      <c r="F1341">
        <v>145701.95000000001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427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428</v>
      </c>
      <c r="E1343">
        <v>207977.14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429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430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431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432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433</v>
      </c>
      <c r="E1348">
        <v>0</v>
      </c>
      <c r="F1348">
        <v>240509.93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434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435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436</v>
      </c>
      <c r="E1351">
        <v>797137.17</v>
      </c>
      <c r="F1351">
        <v>386211.87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422</v>
      </c>
      <c r="E1352">
        <v>28851.88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423</v>
      </c>
      <c r="E1353">
        <v>200810.6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424</v>
      </c>
      <c r="E1354">
        <v>103398.36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425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426</v>
      </c>
      <c r="E1356">
        <v>280224.73</v>
      </c>
      <c r="F1356">
        <v>145701.95000000001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427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428</v>
      </c>
      <c r="E1358">
        <v>212326.95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429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430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431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432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433</v>
      </c>
      <c r="E1363">
        <v>0</v>
      </c>
      <c r="F1363">
        <v>245369.54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434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435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436</v>
      </c>
      <c r="E1366">
        <v>825612.52</v>
      </c>
      <c r="F1366">
        <v>391071.49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422</v>
      </c>
      <c r="E1367">
        <v>26050.52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423</v>
      </c>
      <c r="E1368">
        <v>168662.61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424</v>
      </c>
      <c r="E1369">
        <v>103398.36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425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426</v>
      </c>
      <c r="E1371">
        <v>280224.73</v>
      </c>
      <c r="F1371">
        <v>145701.95000000001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427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428</v>
      </c>
      <c r="E1373">
        <v>202824.52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429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430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431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432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433</v>
      </c>
      <c r="E1378">
        <v>0</v>
      </c>
      <c r="F1378">
        <v>252723.44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434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435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436</v>
      </c>
      <c r="E1381">
        <v>781160.75</v>
      </c>
      <c r="F1381">
        <v>398425.39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422</v>
      </c>
      <c r="E1382">
        <v>20779.27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423</v>
      </c>
      <c r="E1383">
        <v>223712.64000000001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424</v>
      </c>
      <c r="E1384">
        <v>103398.36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425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426</v>
      </c>
      <c r="E1386">
        <v>280224.73</v>
      </c>
      <c r="F1386">
        <v>145701.95000000001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427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428</v>
      </c>
      <c r="E1388">
        <v>214472.03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429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430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431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432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433</v>
      </c>
      <c r="E1393">
        <v>0</v>
      </c>
      <c r="F1393">
        <v>238160.37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434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435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436</v>
      </c>
      <c r="E1396">
        <v>842587.04</v>
      </c>
      <c r="F1396">
        <v>383862.31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422</v>
      </c>
      <c r="E1397">
        <v>13138.49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423</v>
      </c>
      <c r="E1398">
        <v>281720.49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424</v>
      </c>
      <c r="E1399">
        <v>103398.36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425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426</v>
      </c>
      <c r="E1401">
        <v>280224.73</v>
      </c>
      <c r="F1401">
        <v>145701.95000000001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427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428</v>
      </c>
      <c r="E1403">
        <v>232973.32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429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430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431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432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433</v>
      </c>
      <c r="E1408">
        <v>0</v>
      </c>
      <c r="F1408">
        <v>225423.23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434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435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436</v>
      </c>
      <c r="E1411">
        <v>911455.39</v>
      </c>
      <c r="F1411">
        <v>371125.18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422</v>
      </c>
      <c r="E1412">
        <v>4667.9799999999996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423</v>
      </c>
      <c r="E1413">
        <v>379508.15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424</v>
      </c>
      <c r="E1414">
        <v>103398.36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425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426</v>
      </c>
      <c r="E1416">
        <v>280224.73</v>
      </c>
      <c r="F1416">
        <v>145701.95000000001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427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428</v>
      </c>
      <c r="E1418">
        <v>223727.89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429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430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431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432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433</v>
      </c>
      <c r="E1423">
        <v>0</v>
      </c>
      <c r="F1423">
        <v>200031.37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434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435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436</v>
      </c>
      <c r="E1426">
        <v>991527.12</v>
      </c>
      <c r="F1426">
        <v>345733.32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422</v>
      </c>
      <c r="E1427">
        <v>45040.65</v>
      </c>
      <c r="F1427">
        <v>2.82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423</v>
      </c>
      <c r="E1428">
        <v>184793.97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424</v>
      </c>
      <c r="E1429">
        <v>103398.36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425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426</v>
      </c>
      <c r="E1431">
        <v>280224.73</v>
      </c>
      <c r="F1431">
        <v>145701.95000000001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427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428</v>
      </c>
      <c r="E1433">
        <v>241506.09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429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430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431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432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433</v>
      </c>
      <c r="E1438">
        <v>0</v>
      </c>
      <c r="F1438">
        <v>266818.75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434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435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436</v>
      </c>
      <c r="E1441">
        <v>854963.8</v>
      </c>
      <c r="F1441">
        <v>412523.51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422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423</v>
      </c>
      <c r="E1443">
        <v>26365.43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424</v>
      </c>
      <c r="E1444">
        <v>216717.02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425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426</v>
      </c>
      <c r="E1446">
        <v>280224.73</v>
      </c>
      <c r="F1446">
        <v>145701.95000000001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427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428</v>
      </c>
      <c r="E1448">
        <v>247711.04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429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430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431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432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433</v>
      </c>
      <c r="E1453">
        <v>0</v>
      </c>
      <c r="F1453">
        <v>297561.96000000002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434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435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436</v>
      </c>
      <c r="E1456">
        <v>771018.23</v>
      </c>
      <c r="F1456">
        <v>443263.9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422</v>
      </c>
      <c r="E1457">
        <v>0</v>
      </c>
      <c r="F1457">
        <v>0.03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423</v>
      </c>
      <c r="E1458">
        <v>114239.72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424</v>
      </c>
      <c r="E1459">
        <v>216717.02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425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426</v>
      </c>
      <c r="E1461">
        <v>280224.73</v>
      </c>
      <c r="F1461">
        <v>145701.95000000001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427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428</v>
      </c>
      <c r="E1463">
        <v>278147.74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429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430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431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432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433</v>
      </c>
      <c r="E1468">
        <v>0</v>
      </c>
      <c r="F1468">
        <v>273016.7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434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435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436</v>
      </c>
      <c r="E1471">
        <v>889329.21</v>
      </c>
      <c r="F1471">
        <v>418718.67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422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423</v>
      </c>
      <c r="E1473">
        <v>78440.210000000006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424</v>
      </c>
      <c r="E1474">
        <v>216717.02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425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426</v>
      </c>
      <c r="E1476">
        <v>280224.73</v>
      </c>
      <c r="F1476">
        <v>145701.95000000001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427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428</v>
      </c>
      <c r="E1478">
        <v>265146.59999999998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429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430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431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432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433</v>
      </c>
      <c r="E1483">
        <v>0</v>
      </c>
      <c r="F1483">
        <v>272177.94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434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435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436</v>
      </c>
      <c r="E1486">
        <v>840528.57</v>
      </c>
      <c r="F1486">
        <v>417879.89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422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423</v>
      </c>
      <c r="E1488">
        <v>137624.53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424</v>
      </c>
      <c r="E1489">
        <v>216717.02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425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426</v>
      </c>
      <c r="E1491">
        <v>280224.73</v>
      </c>
      <c r="F1491">
        <v>145701.95000000001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427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428</v>
      </c>
      <c r="E1493">
        <v>279587.76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429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430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431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432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433</v>
      </c>
      <c r="E1498">
        <v>0</v>
      </c>
      <c r="F1498">
        <v>262555.90000000002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434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435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436</v>
      </c>
      <c r="E1501">
        <v>914154.04</v>
      </c>
      <c r="F1501">
        <v>408257.84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422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423</v>
      </c>
      <c r="E1503">
        <v>94679.28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424</v>
      </c>
      <c r="E1504">
        <v>216717.02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425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426</v>
      </c>
      <c r="E1506">
        <v>280224.73</v>
      </c>
      <c r="F1506">
        <v>145701.95000000001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427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428</v>
      </c>
      <c r="E1508">
        <v>263071.13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429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430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431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432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433</v>
      </c>
      <c r="E1513">
        <v>0</v>
      </c>
      <c r="F1513">
        <v>272191.34000000003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434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435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436</v>
      </c>
      <c r="E1516">
        <v>854692.16</v>
      </c>
      <c r="F1516">
        <v>417893.29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422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423</v>
      </c>
      <c r="E1518">
        <v>149195.03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424</v>
      </c>
      <c r="E1519">
        <v>216717.02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425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426</v>
      </c>
      <c r="E1521">
        <v>280224.73</v>
      </c>
      <c r="F1521">
        <v>145701.95000000001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427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428</v>
      </c>
      <c r="E1523">
        <v>276168.03999999998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429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430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431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432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433</v>
      </c>
      <c r="E1528">
        <v>0</v>
      </c>
      <c r="F1528">
        <v>250745.82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434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435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436</v>
      </c>
      <c r="E1531">
        <v>922304.81</v>
      </c>
      <c r="F1531">
        <v>396447.77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422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423</v>
      </c>
      <c r="E1533">
        <v>163282.43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424</v>
      </c>
      <c r="E1534">
        <v>216717.02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425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426</v>
      </c>
      <c r="E1536">
        <v>280224.73</v>
      </c>
      <c r="F1536">
        <v>145701.95000000001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427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428</v>
      </c>
      <c r="E1538">
        <v>273420.65000000002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429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430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431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432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433</v>
      </c>
      <c r="E1543">
        <v>0</v>
      </c>
      <c r="F1543">
        <v>247316.18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434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435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436</v>
      </c>
      <c r="E1546">
        <v>933644.84</v>
      </c>
      <c r="F1546">
        <v>393018.13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422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423</v>
      </c>
      <c r="E1548">
        <v>184389.76000000001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424</v>
      </c>
      <c r="E1549">
        <v>216717.02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425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426</v>
      </c>
      <c r="E1551">
        <v>280224.73</v>
      </c>
      <c r="F1551">
        <v>145701.95000000001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427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428</v>
      </c>
      <c r="E1553">
        <v>287091.25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429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430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431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432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433</v>
      </c>
      <c r="E1558">
        <v>0</v>
      </c>
      <c r="F1558">
        <v>246920.58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434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435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436</v>
      </c>
      <c r="E1561">
        <v>968422.76</v>
      </c>
      <c r="F1561">
        <v>392622.52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422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423</v>
      </c>
      <c r="E1563">
        <v>211146.69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424</v>
      </c>
      <c r="E1564">
        <v>216717.02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425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426</v>
      </c>
      <c r="E1566">
        <v>280224.73</v>
      </c>
      <c r="F1566">
        <v>145701.95000000001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427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428</v>
      </c>
      <c r="E1568">
        <v>302472.24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429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430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431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432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433</v>
      </c>
      <c r="E1573">
        <v>0</v>
      </c>
      <c r="F1573">
        <v>243513.60000000001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434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435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436</v>
      </c>
      <c r="E1576">
        <v>1010560.67</v>
      </c>
      <c r="F1576">
        <v>389215.55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422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423</v>
      </c>
      <c r="E1578">
        <v>245723.02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424</v>
      </c>
      <c r="E1579">
        <v>216717.02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425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426</v>
      </c>
      <c r="E1581">
        <v>280224.73</v>
      </c>
      <c r="F1581">
        <v>145701.95000000001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427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428</v>
      </c>
      <c r="E1583">
        <v>296646.68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429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430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431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432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433</v>
      </c>
      <c r="E1588">
        <v>0</v>
      </c>
      <c r="F1588">
        <v>240746.05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434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435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436</v>
      </c>
      <c r="E1591">
        <v>1039311.45</v>
      </c>
      <c r="F1591">
        <v>386448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422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423</v>
      </c>
      <c r="E1593">
        <v>264116.46000000002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424</v>
      </c>
      <c r="E1594">
        <v>216717.02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425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426</v>
      </c>
      <c r="E1596">
        <v>280224.73</v>
      </c>
      <c r="F1596">
        <v>145701.95000000001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427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428</v>
      </c>
      <c r="E1598">
        <v>331830.13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429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430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431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432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433</v>
      </c>
      <c r="E1603">
        <v>0</v>
      </c>
      <c r="F1603">
        <v>245701.6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434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435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436</v>
      </c>
      <c r="E1606">
        <v>1092888.3400000001</v>
      </c>
      <c r="F1606">
        <v>391403.55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422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423</v>
      </c>
      <c r="E1608">
        <v>220337.8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424</v>
      </c>
      <c r="E1609">
        <v>216717.02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425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426</v>
      </c>
      <c r="E1611">
        <v>280224.73</v>
      </c>
      <c r="F1611">
        <v>145701.95000000001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427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428</v>
      </c>
      <c r="E1613">
        <v>303694.03000000003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429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430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431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432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433</v>
      </c>
      <c r="E1618">
        <v>0</v>
      </c>
      <c r="F1618">
        <v>253126.69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434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435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436</v>
      </c>
      <c r="E1621">
        <v>1020973.58</v>
      </c>
      <c r="F1621">
        <v>398828.63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422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423</v>
      </c>
      <c r="E1623">
        <v>296279.02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424</v>
      </c>
      <c r="E1624">
        <v>216717.02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425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426</v>
      </c>
      <c r="E1626">
        <v>280224.73</v>
      </c>
      <c r="F1626">
        <v>145701.95000000001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427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428</v>
      </c>
      <c r="E1628">
        <v>332430.45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429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430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431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432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433</v>
      </c>
      <c r="E1633">
        <v>0</v>
      </c>
      <c r="F1633">
        <v>238456.43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434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435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436</v>
      </c>
      <c r="E1636">
        <v>1125651.22</v>
      </c>
      <c r="F1636">
        <v>384158.38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422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423</v>
      </c>
      <c r="E1638">
        <v>367787.5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424</v>
      </c>
      <c r="E1639">
        <v>216717.02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425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426</v>
      </c>
      <c r="E1641">
        <v>280224.73</v>
      </c>
      <c r="F1641">
        <v>145701.95000000001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427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428</v>
      </c>
      <c r="E1643">
        <v>359492.08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429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430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431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432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433</v>
      </c>
      <c r="E1648">
        <v>0</v>
      </c>
      <c r="F1648">
        <v>225863.27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434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435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436</v>
      </c>
      <c r="E1651">
        <v>1224221.3400000001</v>
      </c>
      <c r="F1651">
        <v>371565.22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422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423</v>
      </c>
      <c r="E1653">
        <v>496200.02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424</v>
      </c>
      <c r="E1654">
        <v>216717.02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425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426</v>
      </c>
      <c r="E1656">
        <v>280224.73</v>
      </c>
      <c r="F1656">
        <v>145701.95000000001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427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428</v>
      </c>
      <c r="E1658">
        <v>351951.4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429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430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431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432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433</v>
      </c>
      <c r="E1663">
        <v>0</v>
      </c>
      <c r="F1663">
        <v>200447.14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434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435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436</v>
      </c>
      <c r="E1666">
        <v>1345093.16</v>
      </c>
      <c r="F1666">
        <v>346149.09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422</v>
      </c>
      <c r="E1667">
        <v>0</v>
      </c>
      <c r="F1667">
        <v>35.56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423</v>
      </c>
      <c r="E1668">
        <v>234696.43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424</v>
      </c>
      <c r="E1669">
        <v>216717.02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425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426</v>
      </c>
      <c r="E1671">
        <v>280224.73</v>
      </c>
      <c r="F1671">
        <v>145701.95000000001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427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428</v>
      </c>
      <c r="E1673">
        <v>363430.95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429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430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431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432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433</v>
      </c>
      <c r="E1678">
        <v>0</v>
      </c>
      <c r="F1678">
        <v>267250.68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434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435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436</v>
      </c>
      <c r="E1681">
        <v>1095069.1299999999</v>
      </c>
      <c r="F1681">
        <v>412988.18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422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423</v>
      </c>
      <c r="E1683">
        <v>21486.5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424</v>
      </c>
      <c r="E1684">
        <v>103398.36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425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426</v>
      </c>
      <c r="E1686">
        <v>280224.73</v>
      </c>
      <c r="F1686">
        <v>145701.95000000001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427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428</v>
      </c>
      <c r="E1688">
        <v>180862.48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429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430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431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432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433</v>
      </c>
      <c r="E1693">
        <v>0</v>
      </c>
      <c r="F1693">
        <v>297299.76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434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435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436</v>
      </c>
      <c r="E1696">
        <v>585972.06999999995</v>
      </c>
      <c r="F1696">
        <v>443001.7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422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423</v>
      </c>
      <c r="E1698">
        <v>86269.06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424</v>
      </c>
      <c r="E1699">
        <v>103398.36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425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426</v>
      </c>
      <c r="E1701">
        <v>280224.73</v>
      </c>
      <c r="F1701">
        <v>145701.95000000001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427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428</v>
      </c>
      <c r="E1703">
        <v>194421.44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429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430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431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432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433</v>
      </c>
      <c r="E1708">
        <v>0</v>
      </c>
      <c r="F1708">
        <v>272725.65999999997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434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435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436</v>
      </c>
      <c r="E1711">
        <v>664313.59999999998</v>
      </c>
      <c r="F1711">
        <v>418427.61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422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423</v>
      </c>
      <c r="E1713">
        <v>59349.39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424</v>
      </c>
      <c r="E1714">
        <v>103398.36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425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426</v>
      </c>
      <c r="E1716">
        <v>280224.73</v>
      </c>
      <c r="F1716">
        <v>145701.95000000001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427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428</v>
      </c>
      <c r="E1718">
        <v>191673.9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429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430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431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432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433</v>
      </c>
      <c r="E1723">
        <v>0</v>
      </c>
      <c r="F1723">
        <v>271858.33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434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435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436</v>
      </c>
      <c r="E1726">
        <v>634646.39</v>
      </c>
      <c r="F1726">
        <v>417560.28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422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423</v>
      </c>
      <c r="E1728">
        <v>102697.3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424</v>
      </c>
      <c r="E1729">
        <v>103398.36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425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426</v>
      </c>
      <c r="E1731">
        <v>280224.73</v>
      </c>
      <c r="F1731">
        <v>145701.95000000001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427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428</v>
      </c>
      <c r="E1733">
        <v>194607.99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429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430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431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432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433</v>
      </c>
      <c r="E1738">
        <v>0</v>
      </c>
      <c r="F1738">
        <v>262176.88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434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435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436</v>
      </c>
      <c r="E1741">
        <v>680928.38</v>
      </c>
      <c r="F1741">
        <v>407878.83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422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423</v>
      </c>
      <c r="E1743">
        <v>70850.539999999994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424</v>
      </c>
      <c r="E1744">
        <v>103398.36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425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426</v>
      </c>
      <c r="E1746">
        <v>280224.73</v>
      </c>
      <c r="F1746">
        <v>145701.95000000001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427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428</v>
      </c>
      <c r="E1748">
        <v>190277.85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429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430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431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432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433</v>
      </c>
      <c r="E1753">
        <v>0</v>
      </c>
      <c r="F1753">
        <v>271742.92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434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435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436</v>
      </c>
      <c r="E1756">
        <v>644751.48</v>
      </c>
      <c r="F1756">
        <v>417444.86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422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423</v>
      </c>
      <c r="E1758">
        <v>112894.6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424</v>
      </c>
      <c r="E1759">
        <v>103398.36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425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426</v>
      </c>
      <c r="E1761">
        <v>280224.73</v>
      </c>
      <c r="F1761">
        <v>145701.95000000001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427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428</v>
      </c>
      <c r="E1763">
        <v>202891.49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429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430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431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432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433</v>
      </c>
      <c r="E1768">
        <v>0</v>
      </c>
      <c r="F1768">
        <v>250349.56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434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435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436</v>
      </c>
      <c r="E1771">
        <v>699409.18</v>
      </c>
      <c r="F1771">
        <v>396051.51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422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423</v>
      </c>
      <c r="E1773">
        <v>122564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424</v>
      </c>
      <c r="E1774">
        <v>103398.36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425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426</v>
      </c>
      <c r="E1776">
        <v>280224.73</v>
      </c>
      <c r="F1776">
        <v>145701.95000000001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427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428</v>
      </c>
      <c r="E1778">
        <v>201239.43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429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430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431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432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433</v>
      </c>
      <c r="E1783">
        <v>0</v>
      </c>
      <c r="F1783">
        <v>246959.32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434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435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436</v>
      </c>
      <c r="E1786">
        <v>707426.53</v>
      </c>
      <c r="F1786">
        <v>392661.27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422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423</v>
      </c>
      <c r="E1788">
        <v>139356.42000000001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424</v>
      </c>
      <c r="E1789">
        <v>103398.36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425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426</v>
      </c>
      <c r="E1791">
        <v>280224.73</v>
      </c>
      <c r="F1791">
        <v>145701.95000000001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427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428</v>
      </c>
      <c r="E1793">
        <v>207314.48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429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430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431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432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433</v>
      </c>
      <c r="E1798">
        <v>0</v>
      </c>
      <c r="F1798">
        <v>246590.49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434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435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436</v>
      </c>
      <c r="E1801">
        <v>730294</v>
      </c>
      <c r="F1801">
        <v>392292.44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422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423</v>
      </c>
      <c r="E1803">
        <v>152538.70000000001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424</v>
      </c>
      <c r="E1804">
        <v>103398.36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425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426</v>
      </c>
      <c r="E1806">
        <v>280224.73</v>
      </c>
      <c r="F1806">
        <v>145701.95000000001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427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428</v>
      </c>
      <c r="E1808">
        <v>199180.12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429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430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431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432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433</v>
      </c>
      <c r="E1813">
        <v>0</v>
      </c>
      <c r="F1813">
        <v>243050.67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434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435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436</v>
      </c>
      <c r="E1816">
        <v>735341.91</v>
      </c>
      <c r="F1816">
        <v>388752.62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422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423</v>
      </c>
      <c r="E1818">
        <v>190546.21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424</v>
      </c>
      <c r="E1819">
        <v>103398.36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425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426</v>
      </c>
      <c r="E1821">
        <v>280224.73</v>
      </c>
      <c r="F1821">
        <v>145701.95000000001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427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428</v>
      </c>
      <c r="E1823">
        <v>208031.38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429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430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431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432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433</v>
      </c>
      <c r="E1828">
        <v>0</v>
      </c>
      <c r="F1828">
        <v>240314.23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434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435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436</v>
      </c>
      <c r="E1831">
        <v>782200.69</v>
      </c>
      <c r="F1831">
        <v>386016.18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422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423</v>
      </c>
      <c r="E1833">
        <v>197454.29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424</v>
      </c>
      <c r="E1834">
        <v>103398.36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425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426</v>
      </c>
      <c r="E1836">
        <v>280224.73</v>
      </c>
      <c r="F1836">
        <v>145701.95000000001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427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428</v>
      </c>
      <c r="E1838">
        <v>213429.32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429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430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431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432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433</v>
      </c>
      <c r="E1843">
        <v>0</v>
      </c>
      <c r="F1843">
        <v>245323.13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434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435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436</v>
      </c>
      <c r="E1846">
        <v>794506.71</v>
      </c>
      <c r="F1846">
        <v>391025.07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422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423</v>
      </c>
      <c r="E1848">
        <v>165841.51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424</v>
      </c>
      <c r="E1849">
        <v>103398.36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425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426</v>
      </c>
      <c r="E1851">
        <v>280224.73</v>
      </c>
      <c r="F1851">
        <v>145701.95000000001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427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428</v>
      </c>
      <c r="E1853">
        <v>203618.39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429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430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431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432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433</v>
      </c>
      <c r="E1858">
        <v>0</v>
      </c>
      <c r="F1858">
        <v>252760.46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434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435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436</v>
      </c>
      <c r="E1861">
        <v>753082.99</v>
      </c>
      <c r="F1861">
        <v>398462.41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422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423</v>
      </c>
      <c r="E1863">
        <v>221470.24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424</v>
      </c>
      <c r="E1864">
        <v>103398.36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425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426</v>
      </c>
      <c r="E1866">
        <v>280224.73</v>
      </c>
      <c r="F1866">
        <v>145701.95000000001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427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428</v>
      </c>
      <c r="E1868">
        <v>215214.34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429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430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431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432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433</v>
      </c>
      <c r="E1873">
        <v>0</v>
      </c>
      <c r="F1873">
        <v>237997.8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434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435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436</v>
      </c>
      <c r="E1876">
        <v>820307.67</v>
      </c>
      <c r="F1876">
        <v>383699.75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422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423</v>
      </c>
      <c r="E1878">
        <v>278953.25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424</v>
      </c>
      <c r="E1879">
        <v>103398.36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425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426</v>
      </c>
      <c r="E1881">
        <v>280224.73</v>
      </c>
      <c r="F1881">
        <v>145701.95000000001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427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428</v>
      </c>
      <c r="E1883">
        <v>233142.03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429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430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431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432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433</v>
      </c>
      <c r="E1888">
        <v>0</v>
      </c>
      <c r="F1888">
        <v>225445.27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434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435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436</v>
      </c>
      <c r="E1891">
        <v>895718.37</v>
      </c>
      <c r="F1891">
        <v>371147.21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422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423</v>
      </c>
      <c r="E1893">
        <v>377648.16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424</v>
      </c>
      <c r="E1894">
        <v>103398.36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425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426</v>
      </c>
      <c r="E1896">
        <v>280224.73</v>
      </c>
      <c r="F1896">
        <v>145701.95000000001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427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428</v>
      </c>
      <c r="E1898">
        <v>223760.43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429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430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431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432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433</v>
      </c>
      <c r="E1903">
        <v>0</v>
      </c>
      <c r="F1903">
        <v>200051.49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434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435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436</v>
      </c>
      <c r="E1906">
        <v>985031.69</v>
      </c>
      <c r="F1906">
        <v>345753.43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422</v>
      </c>
      <c r="E1907">
        <v>0</v>
      </c>
      <c r="F1907">
        <v>2.83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423</v>
      </c>
      <c r="E1908">
        <v>180357.65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424</v>
      </c>
      <c r="E1909">
        <v>103398.36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425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426</v>
      </c>
      <c r="E1911">
        <v>280224.73</v>
      </c>
      <c r="F1911">
        <v>145701.95000000001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427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428</v>
      </c>
      <c r="E1913">
        <v>246026.23999999999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429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430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431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432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433</v>
      </c>
      <c r="E1918">
        <v>0</v>
      </c>
      <c r="F1918">
        <v>266969.5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434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435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436</v>
      </c>
      <c r="E1921">
        <v>810006.98</v>
      </c>
      <c r="F1921">
        <v>412674.28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422</v>
      </c>
      <c r="E1922">
        <v>0</v>
      </c>
      <c r="F1922">
        <v>268532.33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423</v>
      </c>
      <c r="E1923">
        <v>28110.16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424</v>
      </c>
      <c r="E1924">
        <v>216717.02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425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426</v>
      </c>
      <c r="E1926">
        <v>280224.73</v>
      </c>
      <c r="F1926">
        <v>145701.95000000001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427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428</v>
      </c>
      <c r="E1928">
        <v>109813.65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429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430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431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432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433</v>
      </c>
      <c r="E1933">
        <v>0</v>
      </c>
      <c r="F1933">
        <v>297521.34000000003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434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435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436</v>
      </c>
      <c r="E1936">
        <v>634865.56000000006</v>
      </c>
      <c r="F1936">
        <v>711755.62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422</v>
      </c>
      <c r="E1937">
        <v>0</v>
      </c>
      <c r="F1937">
        <v>148496.79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423</v>
      </c>
      <c r="E1938">
        <v>112545.13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424</v>
      </c>
      <c r="E1939">
        <v>216717.02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425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426</v>
      </c>
      <c r="E1941">
        <v>280224.73</v>
      </c>
      <c r="F1941">
        <v>145701.95000000001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427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428</v>
      </c>
      <c r="E1943">
        <v>138605.07999999999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429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430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431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432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433</v>
      </c>
      <c r="E1948">
        <v>0</v>
      </c>
      <c r="F1948">
        <v>273002.76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434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435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436</v>
      </c>
      <c r="E1951">
        <v>748091.97</v>
      </c>
      <c r="F1951">
        <v>567201.5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422</v>
      </c>
      <c r="E1952">
        <v>0</v>
      </c>
      <c r="F1952">
        <v>94810.78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423</v>
      </c>
      <c r="E1953">
        <v>81160.899999999994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424</v>
      </c>
      <c r="E1954">
        <v>216717.02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425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426</v>
      </c>
      <c r="E1956">
        <v>280224.73</v>
      </c>
      <c r="F1956">
        <v>145701.95000000001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427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428</v>
      </c>
      <c r="E1958">
        <v>128019.28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429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430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431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432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433</v>
      </c>
      <c r="E1963">
        <v>0</v>
      </c>
      <c r="F1963">
        <v>272187.2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434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435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436</v>
      </c>
      <c r="E1966">
        <v>706121.93</v>
      </c>
      <c r="F1966">
        <v>512699.92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422</v>
      </c>
      <c r="E1967">
        <v>0</v>
      </c>
      <c r="F1967">
        <v>84162.43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423</v>
      </c>
      <c r="E1968">
        <v>134964.23000000001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424</v>
      </c>
      <c r="E1969">
        <v>216717.02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425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426</v>
      </c>
      <c r="E1971">
        <v>280224.73</v>
      </c>
      <c r="F1971">
        <v>145701.95000000001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427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428</v>
      </c>
      <c r="E1973">
        <v>143093.82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429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430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431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432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433</v>
      </c>
      <c r="E1978">
        <v>0</v>
      </c>
      <c r="F1978">
        <v>262542.14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434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435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436</v>
      </c>
      <c r="E1981">
        <v>774999.8</v>
      </c>
      <c r="F1981">
        <v>492406.51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422</v>
      </c>
      <c r="E1982">
        <v>0</v>
      </c>
      <c r="F1982">
        <v>84369.59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423</v>
      </c>
      <c r="E1983">
        <v>95802.44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424</v>
      </c>
      <c r="E1984">
        <v>216717.02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425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426</v>
      </c>
      <c r="E1986">
        <v>280224.73</v>
      </c>
      <c r="F1986">
        <v>145701.95000000001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427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428</v>
      </c>
      <c r="E1988">
        <v>131739.39000000001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429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430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431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432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433</v>
      </c>
      <c r="E1993">
        <v>0</v>
      </c>
      <c r="F1993">
        <v>272213.51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434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435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436</v>
      </c>
      <c r="E1996">
        <v>724483.58</v>
      </c>
      <c r="F1996">
        <v>502285.05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422</v>
      </c>
      <c r="E1997">
        <v>0</v>
      </c>
      <c r="F1997">
        <v>22373.79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423</v>
      </c>
      <c r="E1998">
        <v>150100.68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424</v>
      </c>
      <c r="E1999">
        <v>216717.02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425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426</v>
      </c>
      <c r="E2001">
        <v>280224.73</v>
      </c>
      <c r="F2001">
        <v>145701.95000000001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427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428</v>
      </c>
      <c r="E2003">
        <v>147508.66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429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430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431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432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433</v>
      </c>
      <c r="E2008">
        <v>0</v>
      </c>
      <c r="F2008">
        <v>250746.44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434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435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436</v>
      </c>
      <c r="E2011">
        <v>794551.09</v>
      </c>
      <c r="F2011">
        <v>418822.18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422</v>
      </c>
      <c r="E2012">
        <v>0</v>
      </c>
      <c r="F2012">
        <v>21651.03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423</v>
      </c>
      <c r="E2013">
        <v>159408.78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424</v>
      </c>
      <c r="E2014">
        <v>216717.02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425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426</v>
      </c>
      <c r="E2016">
        <v>280224.73</v>
      </c>
      <c r="F2016">
        <v>145701.95000000001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427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428</v>
      </c>
      <c r="E2018">
        <v>146413.04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429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430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431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432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433</v>
      </c>
      <c r="E2023">
        <v>0</v>
      </c>
      <c r="F2023">
        <v>247355.35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434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435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436</v>
      </c>
      <c r="E2026">
        <v>802763.57</v>
      </c>
      <c r="F2026">
        <v>414708.33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422</v>
      </c>
      <c r="E2027">
        <v>0</v>
      </c>
      <c r="F2027">
        <v>30793.21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423</v>
      </c>
      <c r="E2028">
        <v>180286.94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424</v>
      </c>
      <c r="E2029">
        <v>216717.02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425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426</v>
      </c>
      <c r="E2031">
        <v>280224.73</v>
      </c>
      <c r="F2031">
        <v>145701.95000000001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427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428</v>
      </c>
      <c r="E2033">
        <v>153680.06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429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430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431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432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433</v>
      </c>
      <c r="E2038">
        <v>0</v>
      </c>
      <c r="F2038">
        <v>246943.28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434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435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436</v>
      </c>
      <c r="E2041">
        <v>830908.75</v>
      </c>
      <c r="F2041">
        <v>423438.43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422</v>
      </c>
      <c r="E2042">
        <v>0</v>
      </c>
      <c r="F2042">
        <v>24291.81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423</v>
      </c>
      <c r="E2043">
        <v>203467.57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424</v>
      </c>
      <c r="E2044">
        <v>216717.02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425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426</v>
      </c>
      <c r="E2046">
        <v>280224.73</v>
      </c>
      <c r="F2046">
        <v>145701.95000000001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427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428</v>
      </c>
      <c r="E2048">
        <v>165330.13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429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430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431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432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433</v>
      </c>
      <c r="E2053">
        <v>0</v>
      </c>
      <c r="F2053">
        <v>243516.87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434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435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436</v>
      </c>
      <c r="E2056">
        <v>865739.45</v>
      </c>
      <c r="F2056">
        <v>413510.63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422</v>
      </c>
      <c r="E2057">
        <v>0</v>
      </c>
      <c r="F2057">
        <v>59931.01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423</v>
      </c>
      <c r="E2058">
        <v>236661.63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424</v>
      </c>
      <c r="E2059">
        <v>216717.02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425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426</v>
      </c>
      <c r="E2061">
        <v>280224.73</v>
      </c>
      <c r="F2061">
        <v>145701.95000000001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427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428</v>
      </c>
      <c r="E2063">
        <v>163371.81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429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430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431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432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433</v>
      </c>
      <c r="E2068">
        <v>0</v>
      </c>
      <c r="F2068">
        <v>240777.35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434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435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436</v>
      </c>
      <c r="E2071">
        <v>896975.19</v>
      </c>
      <c r="F2071">
        <v>446410.3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422</v>
      </c>
      <c r="E2072">
        <v>0</v>
      </c>
      <c r="F2072">
        <v>148540.59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423</v>
      </c>
      <c r="E2073">
        <v>252785.37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424</v>
      </c>
      <c r="E2074">
        <v>216717.02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425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426</v>
      </c>
      <c r="E2076">
        <v>280224.73</v>
      </c>
      <c r="F2076">
        <v>145701.95000000001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427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428</v>
      </c>
      <c r="E2078">
        <v>180775.43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429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430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431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432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433</v>
      </c>
      <c r="E2083">
        <v>0</v>
      </c>
      <c r="F2083">
        <v>245693.03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434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435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436</v>
      </c>
      <c r="E2086">
        <v>930502.55</v>
      </c>
      <c r="F2086">
        <v>539935.56999999995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422</v>
      </c>
      <c r="E2087">
        <v>0</v>
      </c>
      <c r="F2087">
        <v>129210.97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423</v>
      </c>
      <c r="E2088">
        <v>212564.28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424</v>
      </c>
      <c r="E2089">
        <v>216717.02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425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426</v>
      </c>
      <c r="E2091">
        <v>280224.73</v>
      </c>
      <c r="F2091">
        <v>145701.95000000001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427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428</v>
      </c>
      <c r="E2093">
        <v>163257.51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429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430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431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432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433</v>
      </c>
      <c r="E2098">
        <v>0</v>
      </c>
      <c r="F2098">
        <v>253151.21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434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435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436</v>
      </c>
      <c r="E2101">
        <v>872763.54</v>
      </c>
      <c r="F2101">
        <v>528064.12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422</v>
      </c>
      <c r="E2102">
        <v>0</v>
      </c>
      <c r="F2102">
        <v>102584.28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423</v>
      </c>
      <c r="E2103">
        <v>284130.33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424</v>
      </c>
      <c r="E2104">
        <v>216717.02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425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426</v>
      </c>
      <c r="E2106">
        <v>280224.73</v>
      </c>
      <c r="F2106">
        <v>145701.95000000001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427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428</v>
      </c>
      <c r="E2108">
        <v>184907.99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429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430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431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432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433</v>
      </c>
      <c r="E2113">
        <v>0</v>
      </c>
      <c r="F2113">
        <v>238454.76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434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435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436</v>
      </c>
      <c r="E2116">
        <v>965980.07</v>
      </c>
      <c r="F2116">
        <v>486741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422</v>
      </c>
      <c r="E2117">
        <v>0</v>
      </c>
      <c r="F2117">
        <v>63411.57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423</v>
      </c>
      <c r="E2118">
        <v>349207.19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424</v>
      </c>
      <c r="E2119">
        <v>216717.02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425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426</v>
      </c>
      <c r="E2121">
        <v>280224.73</v>
      </c>
      <c r="F2121">
        <v>145701.95000000001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427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428</v>
      </c>
      <c r="E2123">
        <v>207034.22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429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430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431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432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433</v>
      </c>
      <c r="E2128">
        <v>0</v>
      </c>
      <c r="F2128">
        <v>225864.05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434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435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436</v>
      </c>
      <c r="E2131">
        <v>1053183.1599999999</v>
      </c>
      <c r="F2131">
        <v>434977.56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422</v>
      </c>
      <c r="E2132">
        <v>0</v>
      </c>
      <c r="F2132">
        <v>21952.87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423</v>
      </c>
      <c r="E2133">
        <v>475036.82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424</v>
      </c>
      <c r="E2134">
        <v>216717.02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425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426</v>
      </c>
      <c r="E2136">
        <v>280224.73</v>
      </c>
      <c r="F2136">
        <v>145701.95000000001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427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428</v>
      </c>
      <c r="E2138">
        <v>217407.33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429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430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431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432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433</v>
      </c>
      <c r="E2143">
        <v>0</v>
      </c>
      <c r="F2143">
        <v>200438.34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434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435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436</v>
      </c>
      <c r="E2146">
        <v>1189385.8999999999</v>
      </c>
      <c r="F2146">
        <v>368093.15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422</v>
      </c>
      <c r="E2147">
        <v>0</v>
      </c>
      <c r="F2147">
        <v>196126.91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423</v>
      </c>
      <c r="E2148">
        <v>224758.58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424</v>
      </c>
      <c r="E2149">
        <v>216717.02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425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426</v>
      </c>
      <c r="E2151">
        <v>280224.73</v>
      </c>
      <c r="F2151">
        <v>145701.95000000001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427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428</v>
      </c>
      <c r="E2153">
        <v>195675.12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429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430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431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432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433</v>
      </c>
      <c r="E2158">
        <v>0</v>
      </c>
      <c r="F2158">
        <v>267247.63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434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435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436</v>
      </c>
      <c r="E2161">
        <v>917375.45</v>
      </c>
      <c r="F2161">
        <v>609076.47999999998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422</v>
      </c>
      <c r="E2162">
        <v>0</v>
      </c>
      <c r="F2162">
        <v>293689.34999999998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423</v>
      </c>
      <c r="E2163">
        <v>23754.59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424</v>
      </c>
      <c r="E2164">
        <v>103398.36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425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426</v>
      </c>
      <c r="E2166">
        <v>280224.73</v>
      </c>
      <c r="F2166">
        <v>145701.95000000001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427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428</v>
      </c>
      <c r="E2168">
        <v>86768.22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429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430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431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432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433</v>
      </c>
      <c r="E2173">
        <v>0</v>
      </c>
      <c r="F2173">
        <v>297224.90000000002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434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435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436</v>
      </c>
      <c r="E2176">
        <v>494145.9</v>
      </c>
      <c r="F2176">
        <v>736616.2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422</v>
      </c>
      <c r="E2177">
        <v>0</v>
      </c>
      <c r="F2177">
        <v>156137.79999999999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423</v>
      </c>
      <c r="E2178">
        <v>87415.06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424</v>
      </c>
      <c r="E2179">
        <v>103398.36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425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426</v>
      </c>
      <c r="E2181">
        <v>280224.73</v>
      </c>
      <c r="F2181">
        <v>145701.95000000001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427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428</v>
      </c>
      <c r="E2183">
        <v>100346.84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429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430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431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432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433</v>
      </c>
      <c r="E2188">
        <v>0</v>
      </c>
      <c r="F2188">
        <v>272650.03000000003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434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435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436</v>
      </c>
      <c r="E2191">
        <v>571384.99</v>
      </c>
      <c r="F2191">
        <v>574489.77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422</v>
      </c>
      <c r="E2192">
        <v>0</v>
      </c>
      <c r="F2192">
        <v>115161.48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423</v>
      </c>
      <c r="E2193">
        <v>61867.47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424</v>
      </c>
      <c r="E2194">
        <v>103398.36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425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426</v>
      </c>
      <c r="E2196">
        <v>280224.73</v>
      </c>
      <c r="F2196">
        <v>145701.95000000001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427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428</v>
      </c>
      <c r="E2198">
        <v>95303.06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429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430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431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432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433</v>
      </c>
      <c r="E2203">
        <v>0</v>
      </c>
      <c r="F2203">
        <v>271843.84000000003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434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435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436</v>
      </c>
      <c r="E2206">
        <v>540793.63</v>
      </c>
      <c r="F2206">
        <v>532707.27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422</v>
      </c>
      <c r="E2207">
        <v>0</v>
      </c>
      <c r="F2207">
        <v>96998.5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423</v>
      </c>
      <c r="E2208">
        <v>102396.42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424</v>
      </c>
      <c r="E2209">
        <v>103398.36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425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426</v>
      </c>
      <c r="E2211">
        <v>280224.73</v>
      </c>
      <c r="F2211">
        <v>145701.95000000001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427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428</v>
      </c>
      <c r="E2213">
        <v>102472.52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429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430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431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432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433</v>
      </c>
      <c r="E2218">
        <v>0</v>
      </c>
      <c r="F2218">
        <v>262199.12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434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435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436</v>
      </c>
      <c r="E2221">
        <v>588492.03</v>
      </c>
      <c r="F2221">
        <v>504899.56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422</v>
      </c>
      <c r="E2222">
        <v>0</v>
      </c>
      <c r="F2222">
        <v>108223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423</v>
      </c>
      <c r="E2223">
        <v>72808.61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424</v>
      </c>
      <c r="E2224">
        <v>103398.36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425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426</v>
      </c>
      <c r="E2226">
        <v>280224.73</v>
      </c>
      <c r="F2226">
        <v>145701.95000000001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427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428</v>
      </c>
      <c r="E2228">
        <v>97192.01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429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430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431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432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433</v>
      </c>
      <c r="E2233">
        <v>0</v>
      </c>
      <c r="F2233">
        <v>271857.39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434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435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436</v>
      </c>
      <c r="E2236">
        <v>553623.71</v>
      </c>
      <c r="F2236">
        <v>525782.32999999996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422</v>
      </c>
      <c r="E2237">
        <v>0</v>
      </c>
      <c r="F2237">
        <v>34256.67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423</v>
      </c>
      <c r="E2238">
        <v>112460.58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424</v>
      </c>
      <c r="E2239">
        <v>103398.36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425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426</v>
      </c>
      <c r="E2241">
        <v>280224.73</v>
      </c>
      <c r="F2241">
        <v>145701.95000000001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427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428</v>
      </c>
      <c r="E2243">
        <v>108684.22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429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430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431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432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433</v>
      </c>
      <c r="E2248">
        <v>0</v>
      </c>
      <c r="F2248">
        <v>250274.67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434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435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436</v>
      </c>
      <c r="E2251">
        <v>604767.9</v>
      </c>
      <c r="F2251">
        <v>430233.29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422</v>
      </c>
      <c r="E2252">
        <v>0</v>
      </c>
      <c r="F2252">
        <v>32658.44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423</v>
      </c>
      <c r="E2253">
        <v>119439.65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424</v>
      </c>
      <c r="E2254">
        <v>103398.36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425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426</v>
      </c>
      <c r="E2256">
        <v>280224.73</v>
      </c>
      <c r="F2256">
        <v>145701.95000000001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427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428</v>
      </c>
      <c r="E2258">
        <v>107763.02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429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430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431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432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433</v>
      </c>
      <c r="E2263">
        <v>0</v>
      </c>
      <c r="F2263">
        <v>246947.42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434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435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436</v>
      </c>
      <c r="E2266">
        <v>610825.76</v>
      </c>
      <c r="F2266">
        <v>425307.81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422</v>
      </c>
      <c r="E2267">
        <v>0</v>
      </c>
      <c r="F2267">
        <v>44392.87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423</v>
      </c>
      <c r="E2268">
        <v>137307.09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424</v>
      </c>
      <c r="E2269">
        <v>103398.36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425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426</v>
      </c>
      <c r="E2271">
        <v>280224.73</v>
      </c>
      <c r="F2271">
        <v>145701.95000000001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427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428</v>
      </c>
      <c r="E2273">
        <v>111960.52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429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430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431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432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433</v>
      </c>
      <c r="E2278">
        <v>0</v>
      </c>
      <c r="F2278">
        <v>246551.79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434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435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436</v>
      </c>
      <c r="E2281">
        <v>632890.69999999995</v>
      </c>
      <c r="F2281">
        <v>436646.61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422</v>
      </c>
      <c r="E2282">
        <v>0</v>
      </c>
      <c r="F2282">
        <v>30919.46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423</v>
      </c>
      <c r="E2283">
        <v>148864.81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424</v>
      </c>
      <c r="E2284">
        <v>103398.36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425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426</v>
      </c>
      <c r="E2286">
        <v>280224.73</v>
      </c>
      <c r="F2286">
        <v>145701.95000000001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427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428</v>
      </c>
      <c r="E2288">
        <v>111644.88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429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430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431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432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433</v>
      </c>
      <c r="E2293">
        <v>0</v>
      </c>
      <c r="F2293">
        <v>243139.23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434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435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436</v>
      </c>
      <c r="E2296">
        <v>644132.79</v>
      </c>
      <c r="F2296">
        <v>419760.64000000001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422</v>
      </c>
      <c r="E2297">
        <v>0</v>
      </c>
      <c r="F2297">
        <v>68933.23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423</v>
      </c>
      <c r="E2298">
        <v>186543.88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424</v>
      </c>
      <c r="E2299">
        <v>103398.36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425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426</v>
      </c>
      <c r="E2301">
        <v>280224.73</v>
      </c>
      <c r="F2301">
        <v>145701.95000000001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427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428</v>
      </c>
      <c r="E2303">
        <v>119014.05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429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430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431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432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433</v>
      </c>
      <c r="E2308">
        <v>0</v>
      </c>
      <c r="F2308">
        <v>240452.65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434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435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436</v>
      </c>
      <c r="E2311">
        <v>689181.03</v>
      </c>
      <c r="F2311">
        <v>455087.82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422</v>
      </c>
      <c r="E2312">
        <v>0</v>
      </c>
      <c r="F2312">
        <v>150177.53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423</v>
      </c>
      <c r="E2313">
        <v>193536.29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424</v>
      </c>
      <c r="E2314">
        <v>103398.36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425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426</v>
      </c>
      <c r="E2316">
        <v>280224.73</v>
      </c>
      <c r="F2316">
        <v>145701.95000000001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427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428</v>
      </c>
      <c r="E2318">
        <v>122969.09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429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430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431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432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433</v>
      </c>
      <c r="E2323">
        <v>0</v>
      </c>
      <c r="F2323">
        <v>245286.9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434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435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436</v>
      </c>
      <c r="E2326">
        <v>700128.48</v>
      </c>
      <c r="F2326">
        <v>541166.37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422</v>
      </c>
      <c r="E2327">
        <v>0</v>
      </c>
      <c r="F2327">
        <v>133856.25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423</v>
      </c>
      <c r="E2328">
        <v>163253.35999999999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424</v>
      </c>
      <c r="E2329">
        <v>103398.36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425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426</v>
      </c>
      <c r="E2331">
        <v>280224.73</v>
      </c>
      <c r="F2331">
        <v>145701.95000000001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427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428</v>
      </c>
      <c r="E2333">
        <v>115079.67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429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430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431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432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433</v>
      </c>
      <c r="E2338">
        <v>0</v>
      </c>
      <c r="F2338">
        <v>252788.23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434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435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436</v>
      </c>
      <c r="E2341">
        <v>661956.13</v>
      </c>
      <c r="F2341">
        <v>532346.42000000004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422</v>
      </c>
      <c r="E2342">
        <v>0</v>
      </c>
      <c r="F2342">
        <v>110560.05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423</v>
      </c>
      <c r="E2343">
        <v>216721.81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424</v>
      </c>
      <c r="E2344">
        <v>103398.36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425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426</v>
      </c>
      <c r="E2346">
        <v>280224.73</v>
      </c>
      <c r="F2346">
        <v>145701.95000000001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427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428</v>
      </c>
      <c r="E2348">
        <v>126482.84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429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430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431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432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433</v>
      </c>
      <c r="E2353">
        <v>0</v>
      </c>
      <c r="F2353">
        <v>238037.31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434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435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436</v>
      </c>
      <c r="E2356">
        <v>726827.75</v>
      </c>
      <c r="F2356">
        <v>494299.3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422</v>
      </c>
      <c r="E2357">
        <v>0</v>
      </c>
      <c r="F2357">
        <v>73226.899999999994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423</v>
      </c>
      <c r="E2358">
        <v>271165.65000000002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424</v>
      </c>
      <c r="E2359">
        <v>103398.36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425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426</v>
      </c>
      <c r="E2361">
        <v>280224.73</v>
      </c>
      <c r="F2361">
        <v>145701.95000000001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427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428</v>
      </c>
      <c r="E2363">
        <v>142720.07999999999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429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430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431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432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433</v>
      </c>
      <c r="E2368">
        <v>0</v>
      </c>
      <c r="F2368">
        <v>225467.29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434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435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436</v>
      </c>
      <c r="E2371">
        <v>797508.82</v>
      </c>
      <c r="F2371">
        <v>444396.13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422</v>
      </c>
      <c r="E2372">
        <v>0</v>
      </c>
      <c r="F2372">
        <v>28113.09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423</v>
      </c>
      <c r="E2373">
        <v>368817.63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424</v>
      </c>
      <c r="E2374">
        <v>103398.36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425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426</v>
      </c>
      <c r="E2376">
        <v>280224.73</v>
      </c>
      <c r="F2376">
        <v>145701.95000000001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427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428</v>
      </c>
      <c r="E2378">
        <v>150642.29999999999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429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430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431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432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433</v>
      </c>
      <c r="E2383">
        <v>0</v>
      </c>
      <c r="F2383">
        <v>200001.72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434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435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436</v>
      </c>
      <c r="E2386">
        <v>903083.02</v>
      </c>
      <c r="F2386">
        <v>373816.75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422</v>
      </c>
      <c r="E2387">
        <v>0</v>
      </c>
      <c r="F2387">
        <v>195145.71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423</v>
      </c>
      <c r="E2388">
        <v>176725.27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424</v>
      </c>
      <c r="E2389">
        <v>103398.36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425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426</v>
      </c>
      <c r="E2391">
        <v>280224.73</v>
      </c>
      <c r="F2391">
        <v>145701.95000000001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427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428</v>
      </c>
      <c r="E2393">
        <v>137467.09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429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430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431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432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433</v>
      </c>
      <c r="E2398">
        <v>0</v>
      </c>
      <c r="F2398">
        <v>266810.86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434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435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436</v>
      </c>
      <c r="E2401">
        <v>697815.45</v>
      </c>
      <c r="F2401">
        <v>607658.51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Education - Primary School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Education - Primary School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208</v>
      </c>
      <c r="B2" t="s">
        <v>351</v>
      </c>
      <c r="C2" t="s">
        <v>352</v>
      </c>
      <c r="D2">
        <v>20.99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1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58.07</v>
      </c>
      <c r="C2">
        <v>6</v>
      </c>
      <c r="D2">
        <v>3</v>
      </c>
    </row>
    <row r="3" spans="1:4" x14ac:dyDescent="0.25">
      <c r="A3" t="s">
        <v>354</v>
      </c>
      <c r="B3">
        <v>58.07</v>
      </c>
      <c r="C3">
        <v>6</v>
      </c>
      <c r="D3">
        <v>3</v>
      </c>
    </row>
    <row r="4" spans="1:4" x14ac:dyDescent="0.25">
      <c r="A4" t="s">
        <v>355</v>
      </c>
      <c r="B4">
        <v>15.72</v>
      </c>
      <c r="C4">
        <v>6</v>
      </c>
      <c r="D4">
        <v>3</v>
      </c>
    </row>
    <row r="5" spans="1:4" x14ac:dyDescent="0.25">
      <c r="A5" t="s">
        <v>356</v>
      </c>
      <c r="B5">
        <v>15.72</v>
      </c>
      <c r="C5">
        <v>6</v>
      </c>
      <c r="D5">
        <v>3</v>
      </c>
    </row>
    <row r="6" spans="1:4" x14ac:dyDescent="0.25">
      <c r="A6" t="s">
        <v>357</v>
      </c>
      <c r="B6">
        <v>58.6</v>
      </c>
      <c r="C6">
        <v>6</v>
      </c>
      <c r="D6">
        <v>3</v>
      </c>
    </row>
    <row r="7" spans="1:4" x14ac:dyDescent="0.25">
      <c r="A7" t="s">
        <v>358</v>
      </c>
      <c r="B7">
        <v>6.46</v>
      </c>
      <c r="C7">
        <v>6.27</v>
      </c>
      <c r="D7">
        <v>3</v>
      </c>
    </row>
    <row r="8" spans="1:4" x14ac:dyDescent="0.25">
      <c r="A8" t="s">
        <v>359</v>
      </c>
      <c r="B8">
        <v>21.62</v>
      </c>
      <c r="C8">
        <v>6.27</v>
      </c>
      <c r="D8">
        <v>3</v>
      </c>
    </row>
    <row r="9" spans="1:4" x14ac:dyDescent="0.25">
      <c r="A9" t="s">
        <v>360</v>
      </c>
      <c r="B9">
        <v>11.81</v>
      </c>
      <c r="C9">
        <v>6.27</v>
      </c>
      <c r="D9">
        <v>3</v>
      </c>
    </row>
    <row r="10" spans="1:4" x14ac:dyDescent="0.25">
      <c r="A10" t="s">
        <v>361</v>
      </c>
      <c r="B10">
        <v>21.62</v>
      </c>
      <c r="C10">
        <v>6.27</v>
      </c>
      <c r="D10">
        <v>3</v>
      </c>
    </row>
    <row r="11" spans="1:4" x14ac:dyDescent="0.25">
      <c r="A11" t="s">
        <v>362</v>
      </c>
      <c r="B11">
        <v>10.93</v>
      </c>
      <c r="C11">
        <v>6.27</v>
      </c>
      <c r="D11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23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386</v>
      </c>
      <c r="F1" s="45" t="s">
        <v>387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388</v>
      </c>
    </row>
    <row r="2" spans="1:19" x14ac:dyDescent="0.25">
      <c r="A2" t="s">
        <v>39</v>
      </c>
      <c r="B2" t="s">
        <v>389</v>
      </c>
      <c r="C2" t="s">
        <v>389</v>
      </c>
      <c r="D2" t="s">
        <v>390</v>
      </c>
      <c r="E2">
        <v>5751.45</v>
      </c>
      <c r="F2">
        <v>5751.45</v>
      </c>
      <c r="G2">
        <v>110.86</v>
      </c>
      <c r="H2">
        <v>51.87</v>
      </c>
      <c r="I2">
        <v>51765.56</v>
      </c>
      <c r="J2">
        <v>1</v>
      </c>
      <c r="K2">
        <v>25</v>
      </c>
      <c r="L2">
        <v>4.4800000000000004</v>
      </c>
      <c r="M2">
        <v>3.4117000000000002</v>
      </c>
      <c r="N2" t="s">
        <v>391</v>
      </c>
      <c r="O2" t="s">
        <v>392</v>
      </c>
      <c r="P2" t="s">
        <v>393</v>
      </c>
      <c r="Q2" t="s">
        <v>61</v>
      </c>
      <c r="R2" t="s">
        <v>394</v>
      </c>
      <c r="S2">
        <v>9.0004364116874882</v>
      </c>
    </row>
    <row r="3" spans="1:19" x14ac:dyDescent="0.25">
      <c r="A3" t="s">
        <v>39</v>
      </c>
      <c r="B3" t="s">
        <v>395</v>
      </c>
      <c r="C3" t="s">
        <v>395</v>
      </c>
      <c r="D3" t="s">
        <v>390</v>
      </c>
      <c r="E3">
        <v>3321.4</v>
      </c>
      <c r="F3">
        <v>3321.4</v>
      </c>
      <c r="G3">
        <v>110.86</v>
      </c>
      <c r="H3">
        <v>29.95</v>
      </c>
      <c r="I3">
        <v>29894.07</v>
      </c>
      <c r="J3">
        <v>1</v>
      </c>
      <c r="K3">
        <v>25</v>
      </c>
      <c r="L3">
        <v>4.4800000000000004</v>
      </c>
      <c r="M3">
        <v>3.4117000000000002</v>
      </c>
      <c r="N3" t="s">
        <v>391</v>
      </c>
      <c r="O3" t="s">
        <v>392</v>
      </c>
      <c r="P3" t="s">
        <v>393</v>
      </c>
      <c r="Q3" t="s">
        <v>61</v>
      </c>
      <c r="R3" t="s">
        <v>394</v>
      </c>
      <c r="S3">
        <v>9.0004425844523386</v>
      </c>
    </row>
    <row r="4" spans="1:19" x14ac:dyDescent="0.25">
      <c r="A4" t="s">
        <v>39</v>
      </c>
      <c r="B4" t="s">
        <v>396</v>
      </c>
      <c r="C4" t="s">
        <v>396</v>
      </c>
      <c r="D4" t="s">
        <v>390</v>
      </c>
      <c r="E4">
        <v>3321.39</v>
      </c>
      <c r="F4">
        <v>3321.39</v>
      </c>
      <c r="G4">
        <v>110.86</v>
      </c>
      <c r="H4">
        <v>29.95</v>
      </c>
      <c r="I4">
        <v>29893.97</v>
      </c>
      <c r="J4">
        <v>1</v>
      </c>
      <c r="K4">
        <v>25</v>
      </c>
      <c r="L4">
        <v>4.4800000000000004</v>
      </c>
      <c r="M4">
        <v>3.4117000000000002</v>
      </c>
      <c r="N4" t="s">
        <v>391</v>
      </c>
      <c r="O4" t="s">
        <v>392</v>
      </c>
      <c r="P4" t="s">
        <v>393</v>
      </c>
      <c r="Q4" t="s">
        <v>61</v>
      </c>
      <c r="R4" t="s">
        <v>394</v>
      </c>
      <c r="S4">
        <v>9.0004395749972161</v>
      </c>
    </row>
    <row r="5" spans="1:19" x14ac:dyDescent="0.25">
      <c r="A5" t="s">
        <v>39</v>
      </c>
      <c r="B5" t="s">
        <v>397</v>
      </c>
      <c r="C5" t="s">
        <v>397</v>
      </c>
      <c r="D5" t="s">
        <v>390</v>
      </c>
      <c r="E5">
        <v>3354.33</v>
      </c>
      <c r="F5">
        <v>3354.33</v>
      </c>
      <c r="G5">
        <v>29.99</v>
      </c>
      <c r="H5">
        <v>111.81</v>
      </c>
      <c r="I5">
        <v>30190.42</v>
      </c>
      <c r="J5">
        <v>1</v>
      </c>
      <c r="K5">
        <v>25</v>
      </c>
      <c r="L5">
        <v>4.4800000000000004</v>
      </c>
      <c r="M5">
        <v>3.4117000000000002</v>
      </c>
      <c r="N5" t="s">
        <v>391</v>
      </c>
      <c r="O5" t="s">
        <v>392</v>
      </c>
      <c r="P5" t="s">
        <v>393</v>
      </c>
      <c r="Q5" t="s">
        <v>61</v>
      </c>
      <c r="R5" t="s">
        <v>394</v>
      </c>
      <c r="S5">
        <v>9.000432277086631</v>
      </c>
    </row>
    <row r="6" spans="1:19" x14ac:dyDescent="0.25">
      <c r="A6" t="s">
        <v>39</v>
      </c>
      <c r="B6" t="s">
        <v>398</v>
      </c>
      <c r="C6" t="s">
        <v>398</v>
      </c>
      <c r="D6" t="s">
        <v>390</v>
      </c>
      <c r="E6">
        <v>3754.31</v>
      </c>
      <c r="F6">
        <v>3754.31</v>
      </c>
      <c r="G6">
        <v>61.25</v>
      </c>
      <c r="H6">
        <v>61.25</v>
      </c>
      <c r="I6">
        <v>45053.94</v>
      </c>
      <c r="J6">
        <v>1</v>
      </c>
      <c r="K6">
        <v>33.33</v>
      </c>
      <c r="L6">
        <v>4.1409000000000002</v>
      </c>
      <c r="M6">
        <v>2.5588000000000002</v>
      </c>
      <c r="N6" t="s">
        <v>391</v>
      </c>
      <c r="O6" t="s">
        <v>399</v>
      </c>
      <c r="P6" t="s">
        <v>400</v>
      </c>
      <c r="Q6" t="s">
        <v>61</v>
      </c>
      <c r="R6" t="s">
        <v>394</v>
      </c>
      <c r="S6">
        <v>12.000591320375779</v>
      </c>
    </row>
    <row r="7" spans="1:19" x14ac:dyDescent="0.25">
      <c r="A7" t="s">
        <v>39</v>
      </c>
      <c r="B7" t="s">
        <v>401</v>
      </c>
      <c r="C7" t="s">
        <v>401</v>
      </c>
      <c r="D7" t="s">
        <v>390</v>
      </c>
      <c r="E7">
        <v>3747.29</v>
      </c>
      <c r="F7">
        <v>3747.29</v>
      </c>
      <c r="G7">
        <v>82.74</v>
      </c>
      <c r="H7">
        <v>45.28</v>
      </c>
      <c r="I7">
        <v>44969.62</v>
      </c>
      <c r="J7">
        <v>1</v>
      </c>
      <c r="K7">
        <v>33.33</v>
      </c>
      <c r="L7">
        <v>3.3597000000000001</v>
      </c>
      <c r="M7">
        <v>1.7058</v>
      </c>
      <c r="N7" t="s">
        <v>391</v>
      </c>
      <c r="O7" t="s">
        <v>399</v>
      </c>
      <c r="P7" t="s">
        <v>402</v>
      </c>
      <c r="Q7" t="s">
        <v>61</v>
      </c>
      <c r="R7" t="s">
        <v>394</v>
      </c>
      <c r="S7">
        <v>12.00057107936669</v>
      </c>
    </row>
    <row r="8" spans="1:19" x14ac:dyDescent="0.25">
      <c r="A8" t="s">
        <v>39</v>
      </c>
      <c r="B8" t="s">
        <v>403</v>
      </c>
      <c r="C8" t="s">
        <v>403</v>
      </c>
      <c r="D8" t="s">
        <v>390</v>
      </c>
      <c r="E8">
        <v>1750.76</v>
      </c>
      <c r="F8">
        <v>1750.76</v>
      </c>
      <c r="G8">
        <v>41.86</v>
      </c>
      <c r="H8">
        <v>41.8</v>
      </c>
      <c r="I8">
        <v>21010.09</v>
      </c>
      <c r="J8">
        <v>1</v>
      </c>
      <c r="K8">
        <v>2.5</v>
      </c>
      <c r="L8">
        <v>5.6273</v>
      </c>
      <c r="M8">
        <v>26.471599999999999</v>
      </c>
      <c r="N8" t="s">
        <v>391</v>
      </c>
      <c r="O8" t="s">
        <v>404</v>
      </c>
      <c r="P8" t="s">
        <v>405</v>
      </c>
      <c r="Q8" t="s">
        <v>63</v>
      </c>
      <c r="R8" t="s">
        <v>405</v>
      </c>
      <c r="S8">
        <v>12.00055404510041</v>
      </c>
    </row>
    <row r="9" spans="1:19" x14ac:dyDescent="0.25">
      <c r="A9" t="s">
        <v>39</v>
      </c>
      <c r="B9" t="s">
        <v>406</v>
      </c>
      <c r="C9" t="s">
        <v>406</v>
      </c>
      <c r="D9" t="s">
        <v>407</v>
      </c>
      <c r="E9">
        <v>5751.45</v>
      </c>
      <c r="F9">
        <v>5751.45</v>
      </c>
      <c r="G9">
        <v>110.86</v>
      </c>
      <c r="H9">
        <v>51.87</v>
      </c>
      <c r="I9">
        <v>17255.189999999999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408</v>
      </c>
      <c r="Q9" t="s">
        <v>91</v>
      </c>
      <c r="R9" t="s">
        <v>408</v>
      </c>
      <c r="S9">
        <v>3.00014605012649</v>
      </c>
    </row>
    <row r="10" spans="1:19" x14ac:dyDescent="0.25">
      <c r="A10" t="s">
        <v>39</v>
      </c>
      <c r="B10" t="s">
        <v>409</v>
      </c>
      <c r="C10" t="s">
        <v>409</v>
      </c>
      <c r="D10" t="s">
        <v>407</v>
      </c>
      <c r="E10">
        <v>3321.4</v>
      </c>
      <c r="F10">
        <v>3321.4</v>
      </c>
      <c r="G10">
        <v>110.86</v>
      </c>
      <c r="H10">
        <v>29.95</v>
      </c>
      <c r="I10">
        <v>9964.69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408</v>
      </c>
      <c r="Q10" t="s">
        <v>91</v>
      </c>
      <c r="R10" t="s">
        <v>408</v>
      </c>
      <c r="S10">
        <v>3.0001475281507801</v>
      </c>
    </row>
    <row r="11" spans="1:19" x14ac:dyDescent="0.25">
      <c r="A11" t="s">
        <v>39</v>
      </c>
      <c r="B11" t="s">
        <v>410</v>
      </c>
      <c r="C11" t="s">
        <v>410</v>
      </c>
      <c r="D11" t="s">
        <v>407</v>
      </c>
      <c r="E11">
        <v>3321.39</v>
      </c>
      <c r="F11">
        <v>3321.39</v>
      </c>
      <c r="G11">
        <v>110.86</v>
      </c>
      <c r="H11">
        <v>29.95</v>
      </c>
      <c r="I11">
        <v>9964.66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408</v>
      </c>
      <c r="Q11" t="s">
        <v>91</v>
      </c>
      <c r="R11" t="s">
        <v>408</v>
      </c>
      <c r="S11">
        <v>3.0001475285949559</v>
      </c>
    </row>
    <row r="12" spans="1:19" x14ac:dyDescent="0.25">
      <c r="A12" t="s">
        <v>39</v>
      </c>
      <c r="B12" t="s">
        <v>411</v>
      </c>
      <c r="C12" t="s">
        <v>411</v>
      </c>
      <c r="D12" t="s">
        <v>407</v>
      </c>
      <c r="E12">
        <v>3354.33</v>
      </c>
      <c r="F12">
        <v>3354.33</v>
      </c>
      <c r="G12">
        <v>29.99</v>
      </c>
      <c r="H12">
        <v>111.81</v>
      </c>
      <c r="I12">
        <v>10063.469999999999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408</v>
      </c>
      <c r="Q12" t="s">
        <v>91</v>
      </c>
      <c r="R12" t="s">
        <v>408</v>
      </c>
      <c r="S12">
        <v>3.000143098621781</v>
      </c>
    </row>
    <row r="13" spans="1:19" x14ac:dyDescent="0.25">
      <c r="A13" t="s">
        <v>40</v>
      </c>
      <c r="B13" t="s">
        <v>389</v>
      </c>
      <c r="C13" t="s">
        <v>389</v>
      </c>
      <c r="D13" t="s">
        <v>390</v>
      </c>
      <c r="E13">
        <v>5751.45</v>
      </c>
      <c r="F13">
        <v>5751.45</v>
      </c>
      <c r="G13">
        <v>110.86</v>
      </c>
      <c r="H13">
        <v>51.87</v>
      </c>
      <c r="I13">
        <v>51765.56</v>
      </c>
      <c r="J13">
        <v>1</v>
      </c>
      <c r="K13">
        <v>25</v>
      </c>
      <c r="L13">
        <v>2.0470000000000002</v>
      </c>
      <c r="M13">
        <v>3.4117000000000002</v>
      </c>
      <c r="N13" t="s">
        <v>391</v>
      </c>
      <c r="O13" t="s">
        <v>392</v>
      </c>
      <c r="P13" t="s">
        <v>393</v>
      </c>
      <c r="Q13" t="s">
        <v>61</v>
      </c>
      <c r="R13" t="s">
        <v>394</v>
      </c>
      <c r="S13">
        <v>9.0004364116874882</v>
      </c>
    </row>
    <row r="14" spans="1:19" x14ac:dyDescent="0.25">
      <c r="A14" t="s">
        <v>40</v>
      </c>
      <c r="B14" t="s">
        <v>395</v>
      </c>
      <c r="C14" t="s">
        <v>395</v>
      </c>
      <c r="D14" t="s">
        <v>390</v>
      </c>
      <c r="E14">
        <v>3321.4</v>
      </c>
      <c r="F14">
        <v>3321.4</v>
      </c>
      <c r="G14">
        <v>110.86</v>
      </c>
      <c r="H14">
        <v>29.95</v>
      </c>
      <c r="I14">
        <v>29894.07</v>
      </c>
      <c r="J14">
        <v>1</v>
      </c>
      <c r="K14">
        <v>25</v>
      </c>
      <c r="L14">
        <v>2.0470000000000002</v>
      </c>
      <c r="M14">
        <v>3.4117000000000002</v>
      </c>
      <c r="N14" t="s">
        <v>391</v>
      </c>
      <c r="O14" t="s">
        <v>392</v>
      </c>
      <c r="P14" t="s">
        <v>393</v>
      </c>
      <c r="Q14" t="s">
        <v>61</v>
      </c>
      <c r="R14" t="s">
        <v>394</v>
      </c>
      <c r="S14">
        <v>9.0004425844523386</v>
      </c>
    </row>
    <row r="15" spans="1:19" x14ac:dyDescent="0.25">
      <c r="A15" t="s">
        <v>40</v>
      </c>
      <c r="B15" t="s">
        <v>396</v>
      </c>
      <c r="C15" t="s">
        <v>396</v>
      </c>
      <c r="D15" t="s">
        <v>390</v>
      </c>
      <c r="E15">
        <v>3321.39</v>
      </c>
      <c r="F15">
        <v>3321.39</v>
      </c>
      <c r="G15">
        <v>110.86</v>
      </c>
      <c r="H15">
        <v>29.95</v>
      </c>
      <c r="I15">
        <v>29893.97</v>
      </c>
      <c r="J15">
        <v>1</v>
      </c>
      <c r="K15">
        <v>25</v>
      </c>
      <c r="L15">
        <v>2.0470000000000002</v>
      </c>
      <c r="M15">
        <v>3.4117000000000002</v>
      </c>
      <c r="N15" t="s">
        <v>391</v>
      </c>
      <c r="O15" t="s">
        <v>392</v>
      </c>
      <c r="P15" t="s">
        <v>393</v>
      </c>
      <c r="Q15" t="s">
        <v>61</v>
      </c>
      <c r="R15" t="s">
        <v>394</v>
      </c>
      <c r="S15">
        <v>9.0004395749972161</v>
      </c>
    </row>
    <row r="16" spans="1:19" x14ac:dyDescent="0.25">
      <c r="A16" t="s">
        <v>40</v>
      </c>
      <c r="B16" t="s">
        <v>397</v>
      </c>
      <c r="C16" t="s">
        <v>397</v>
      </c>
      <c r="D16" t="s">
        <v>390</v>
      </c>
      <c r="E16">
        <v>3354.33</v>
      </c>
      <c r="F16">
        <v>3354.33</v>
      </c>
      <c r="G16">
        <v>29.99</v>
      </c>
      <c r="H16">
        <v>111.81</v>
      </c>
      <c r="I16">
        <v>30190.42</v>
      </c>
      <c r="J16">
        <v>1</v>
      </c>
      <c r="K16">
        <v>25</v>
      </c>
      <c r="L16">
        <v>2.0470000000000002</v>
      </c>
      <c r="M16">
        <v>3.4117000000000002</v>
      </c>
      <c r="N16" t="s">
        <v>391</v>
      </c>
      <c r="O16" t="s">
        <v>392</v>
      </c>
      <c r="P16" t="s">
        <v>393</v>
      </c>
      <c r="Q16" t="s">
        <v>61</v>
      </c>
      <c r="R16" t="s">
        <v>394</v>
      </c>
      <c r="S16">
        <v>9.000432277086631</v>
      </c>
    </row>
    <row r="17" spans="1:19" x14ac:dyDescent="0.25">
      <c r="A17" t="s">
        <v>40</v>
      </c>
      <c r="B17" t="s">
        <v>398</v>
      </c>
      <c r="C17" t="s">
        <v>398</v>
      </c>
      <c r="D17" t="s">
        <v>390</v>
      </c>
      <c r="E17">
        <v>3754.31</v>
      </c>
      <c r="F17">
        <v>3754.31</v>
      </c>
      <c r="G17">
        <v>61.25</v>
      </c>
      <c r="H17">
        <v>61.25</v>
      </c>
      <c r="I17">
        <v>45053.94</v>
      </c>
      <c r="J17">
        <v>1</v>
      </c>
      <c r="K17">
        <v>33.33</v>
      </c>
      <c r="L17">
        <v>1.5353000000000001</v>
      </c>
      <c r="M17">
        <v>2.5588000000000002</v>
      </c>
      <c r="N17" t="s">
        <v>391</v>
      </c>
      <c r="O17" t="s">
        <v>399</v>
      </c>
      <c r="P17" t="s">
        <v>400</v>
      </c>
      <c r="Q17" t="s">
        <v>61</v>
      </c>
      <c r="R17" t="s">
        <v>394</v>
      </c>
      <c r="S17">
        <v>12.000591320375779</v>
      </c>
    </row>
    <row r="18" spans="1:19" x14ac:dyDescent="0.25">
      <c r="A18" t="s">
        <v>40</v>
      </c>
      <c r="B18" t="s">
        <v>401</v>
      </c>
      <c r="C18" t="s">
        <v>401</v>
      </c>
      <c r="D18" t="s">
        <v>390</v>
      </c>
      <c r="E18">
        <v>3747.29</v>
      </c>
      <c r="F18">
        <v>3747.29</v>
      </c>
      <c r="G18">
        <v>82.74</v>
      </c>
      <c r="H18">
        <v>45.28</v>
      </c>
      <c r="I18">
        <v>44969.62</v>
      </c>
      <c r="J18">
        <v>1</v>
      </c>
      <c r="K18">
        <v>33.33</v>
      </c>
      <c r="L18">
        <v>1.7058</v>
      </c>
      <c r="M18">
        <v>1.7058</v>
      </c>
      <c r="N18" t="s">
        <v>391</v>
      </c>
      <c r="O18" t="s">
        <v>399</v>
      </c>
      <c r="P18" t="s">
        <v>402</v>
      </c>
      <c r="Q18" t="s">
        <v>61</v>
      </c>
      <c r="R18" t="s">
        <v>394</v>
      </c>
      <c r="S18">
        <v>12.00057107936669</v>
      </c>
    </row>
    <row r="19" spans="1:19" x14ac:dyDescent="0.25">
      <c r="A19" t="s">
        <v>40</v>
      </c>
      <c r="B19" t="s">
        <v>403</v>
      </c>
      <c r="C19" t="s">
        <v>403</v>
      </c>
      <c r="D19" t="s">
        <v>390</v>
      </c>
      <c r="E19">
        <v>1750.76</v>
      </c>
      <c r="F19">
        <v>1750.76</v>
      </c>
      <c r="G19">
        <v>41.86</v>
      </c>
      <c r="H19">
        <v>41.8</v>
      </c>
      <c r="I19">
        <v>21010.09</v>
      </c>
      <c r="J19">
        <v>1</v>
      </c>
      <c r="K19">
        <v>2.5</v>
      </c>
      <c r="L19">
        <v>3.2410999999999999</v>
      </c>
      <c r="M19">
        <v>26.471599999999999</v>
      </c>
      <c r="N19" t="s">
        <v>391</v>
      </c>
      <c r="O19" t="s">
        <v>404</v>
      </c>
      <c r="P19" t="s">
        <v>405</v>
      </c>
      <c r="Q19" t="s">
        <v>63</v>
      </c>
      <c r="R19" t="s">
        <v>405</v>
      </c>
      <c r="S19">
        <v>12.00055404510041</v>
      </c>
    </row>
    <row r="20" spans="1:19" x14ac:dyDescent="0.25">
      <c r="A20" t="s">
        <v>40</v>
      </c>
      <c r="B20" t="s">
        <v>406</v>
      </c>
      <c r="C20" t="s">
        <v>406</v>
      </c>
      <c r="D20" t="s">
        <v>407</v>
      </c>
      <c r="E20">
        <v>5751.45</v>
      </c>
      <c r="F20">
        <v>5751.45</v>
      </c>
      <c r="G20">
        <v>110.86</v>
      </c>
      <c r="H20">
        <v>51.87</v>
      </c>
      <c r="I20">
        <v>17255.189999999999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408</v>
      </c>
      <c r="Q20" t="s">
        <v>91</v>
      </c>
      <c r="R20" t="s">
        <v>408</v>
      </c>
      <c r="S20">
        <v>3.00014605012649</v>
      </c>
    </row>
    <row r="21" spans="1:19" x14ac:dyDescent="0.25">
      <c r="A21" t="s">
        <v>40</v>
      </c>
      <c r="B21" t="s">
        <v>409</v>
      </c>
      <c r="C21" t="s">
        <v>409</v>
      </c>
      <c r="D21" t="s">
        <v>407</v>
      </c>
      <c r="E21">
        <v>3321.4</v>
      </c>
      <c r="F21">
        <v>3321.4</v>
      </c>
      <c r="G21">
        <v>110.86</v>
      </c>
      <c r="H21">
        <v>29.95</v>
      </c>
      <c r="I21">
        <v>9964.69</v>
      </c>
      <c r="J21">
        <v>1</v>
      </c>
      <c r="K21">
        <v>0</v>
      </c>
      <c r="L21">
        <v>0</v>
      </c>
      <c r="M21">
        <v>0</v>
      </c>
      <c r="N21" t="s">
        <v>91</v>
      </c>
      <c r="O21" t="s">
        <v>91</v>
      </c>
      <c r="P21" t="s">
        <v>408</v>
      </c>
      <c r="Q21" t="s">
        <v>91</v>
      </c>
      <c r="R21" t="s">
        <v>408</v>
      </c>
      <c r="S21">
        <v>3.0001475281507801</v>
      </c>
    </row>
    <row r="22" spans="1:19" x14ac:dyDescent="0.25">
      <c r="A22" t="s">
        <v>40</v>
      </c>
      <c r="B22" t="s">
        <v>410</v>
      </c>
      <c r="C22" t="s">
        <v>410</v>
      </c>
      <c r="D22" t="s">
        <v>407</v>
      </c>
      <c r="E22">
        <v>3321.39</v>
      </c>
      <c r="F22">
        <v>3321.39</v>
      </c>
      <c r="G22">
        <v>110.86</v>
      </c>
      <c r="H22">
        <v>29.95</v>
      </c>
      <c r="I22">
        <v>9964.66</v>
      </c>
      <c r="J22">
        <v>1</v>
      </c>
      <c r="K22">
        <v>0</v>
      </c>
      <c r="L22">
        <v>0</v>
      </c>
      <c r="M22">
        <v>0</v>
      </c>
      <c r="N22" t="s">
        <v>91</v>
      </c>
      <c r="O22" t="s">
        <v>91</v>
      </c>
      <c r="P22" t="s">
        <v>408</v>
      </c>
      <c r="Q22" t="s">
        <v>91</v>
      </c>
      <c r="R22" t="s">
        <v>408</v>
      </c>
      <c r="S22">
        <v>3.0001475285949559</v>
      </c>
    </row>
    <row r="23" spans="1:19" x14ac:dyDescent="0.25">
      <c r="A23" t="s">
        <v>40</v>
      </c>
      <c r="B23" t="s">
        <v>411</v>
      </c>
      <c r="C23" t="s">
        <v>411</v>
      </c>
      <c r="D23" t="s">
        <v>407</v>
      </c>
      <c r="E23">
        <v>3354.33</v>
      </c>
      <c r="F23">
        <v>3354.33</v>
      </c>
      <c r="G23">
        <v>29.99</v>
      </c>
      <c r="H23">
        <v>111.81</v>
      </c>
      <c r="I23">
        <v>10063.469999999999</v>
      </c>
      <c r="J23">
        <v>1</v>
      </c>
      <c r="K23">
        <v>0</v>
      </c>
      <c r="L23">
        <v>0</v>
      </c>
      <c r="M23">
        <v>0</v>
      </c>
      <c r="N23" t="s">
        <v>91</v>
      </c>
      <c r="O23" t="s">
        <v>91</v>
      </c>
      <c r="P23" t="s">
        <v>408</v>
      </c>
      <c r="Q23" t="s">
        <v>91</v>
      </c>
      <c r="R23" t="s">
        <v>408</v>
      </c>
      <c r="S23">
        <v>3.000143098621781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2026-10-19T03:38:18Z</dcterms:modified>
</cp:coreProperties>
</file>