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AA561179-4180-41FF-A8E0-D579B53621A2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3" i="2"/>
  <c r="A68" i="4" l="1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B8" i="9"/>
  <c r="C8" i="9"/>
  <c r="B9" i="9"/>
  <c r="C9" i="9"/>
  <c r="B10" i="9"/>
  <c r="C10" i="9"/>
  <c r="A8" i="9"/>
  <c r="D8" i="9" s="1" a="1"/>
  <c r="D8" i="9" s="1"/>
  <c r="A9" i="9"/>
  <c r="D9" i="9" s="1" a="1"/>
  <c r="D9" i="9" s="1"/>
  <c r="A10" i="9"/>
  <c r="D10" i="9" s="1" a="1"/>
  <c r="D10" i="9" s="1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7"/>
  <c r="C13" i="7"/>
  <c r="D13" i="7"/>
  <c r="E13" i="7"/>
  <c r="A14" i="7"/>
  <c r="C14" i="7"/>
  <c r="D14" i="7"/>
  <c r="E14" i="7"/>
  <c r="A15" i="7"/>
  <c r="C15" i="7"/>
  <c r="D15" i="7"/>
  <c r="E15" i="7"/>
  <c r="A16" i="7"/>
  <c r="C16" i="7"/>
  <c r="D16" i="7"/>
  <c r="E16" i="7"/>
  <c r="A17" i="7"/>
  <c r="C17" i="7"/>
  <c r="D17" i="7"/>
  <c r="E17" i="7"/>
  <c r="A18" i="7"/>
  <c r="C18" i="7"/>
  <c r="D18" i="7"/>
  <c r="E18" i="7"/>
  <c r="A16" i="9" l="1"/>
  <c r="B16" i="9"/>
  <c r="C16" i="9"/>
  <c r="D16" i="9"/>
  <c r="A17" i="9"/>
  <c r="B17" i="9"/>
  <c r="C17" i="9"/>
  <c r="D17" i="9"/>
  <c r="A18" i="9"/>
  <c r="B18" i="9"/>
  <c r="C18" i="9"/>
  <c r="D18" i="9"/>
  <c r="B15" i="9"/>
  <c r="C15" i="9"/>
  <c r="D15" i="9"/>
  <c r="A15" i="9"/>
  <c r="A3" i="9"/>
  <c r="D3" i="9" s="1" a="1"/>
  <c r="D3" i="9" s="1"/>
  <c r="D15" i="5" l="1" a="1"/>
  <c r="D15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A43" i="2"/>
  <c r="B43" i="2"/>
  <c r="A50" i="6" s="1"/>
  <c r="C43" i="2"/>
  <c r="D43" i="2"/>
  <c r="E43" i="2"/>
  <c r="H43" i="2"/>
  <c r="B50" i="6" s="1"/>
  <c r="I43" i="2"/>
  <c r="J43" i="2"/>
  <c r="K43" i="2"/>
  <c r="C50" i="6" s="1"/>
  <c r="A44" i="2"/>
  <c r="B44" i="2"/>
  <c r="A51" i="6" s="1"/>
  <c r="C44" i="2"/>
  <c r="D44" i="2"/>
  <c r="E44" i="2"/>
  <c r="H44" i="2"/>
  <c r="B51" i="6" s="1"/>
  <c r="I44" i="2"/>
  <c r="J44" i="2"/>
  <c r="K44" i="2"/>
  <c r="C51" i="6" s="1"/>
  <c r="A45" i="2"/>
  <c r="B45" i="2"/>
  <c r="A52" i="6" s="1"/>
  <c r="C45" i="2"/>
  <c r="D45" i="2"/>
  <c r="E45" i="2"/>
  <c r="H45" i="2"/>
  <c r="B52" i="6" s="1"/>
  <c r="I45" i="2"/>
  <c r="J45" i="2"/>
  <c r="K45" i="2"/>
  <c r="C52" i="6" s="1"/>
  <c r="A46" i="2"/>
  <c r="B46" i="2"/>
  <c r="A53" i="6" s="1"/>
  <c r="C46" i="2"/>
  <c r="D46" i="2"/>
  <c r="E46" i="2"/>
  <c r="H46" i="2"/>
  <c r="B53" i="6" s="1"/>
  <c r="I46" i="2"/>
  <c r="J46" i="2"/>
  <c r="K46" i="2"/>
  <c r="C53" i="6" s="1"/>
  <c r="A47" i="2"/>
  <c r="B47" i="2"/>
  <c r="A54" i="6" s="1"/>
  <c r="C47" i="2"/>
  <c r="D47" i="2"/>
  <c r="E47" i="2"/>
  <c r="H47" i="2"/>
  <c r="B54" i="6" s="1"/>
  <c r="I47" i="2"/>
  <c r="J47" i="2"/>
  <c r="K47" i="2"/>
  <c r="C54" i="6" s="1"/>
  <c r="A48" i="2"/>
  <c r="B48" i="2"/>
  <c r="A55" i="6" s="1"/>
  <c r="C48" i="2"/>
  <c r="D48" i="2"/>
  <c r="E48" i="2"/>
  <c r="H48" i="2"/>
  <c r="B55" i="6" s="1"/>
  <c r="I48" i="2"/>
  <c r="J48" i="2"/>
  <c r="K48" i="2"/>
  <c r="C55" i="6" s="1"/>
  <c r="A49" i="2"/>
  <c r="B49" i="2"/>
  <c r="A56" i="6" s="1"/>
  <c r="C49" i="2"/>
  <c r="D49" i="2"/>
  <c r="E49" i="2"/>
  <c r="H49" i="2"/>
  <c r="B56" i="6" s="1"/>
  <c r="I49" i="2"/>
  <c r="J49" i="2"/>
  <c r="K49" i="2"/>
  <c r="C56" i="6" s="1"/>
  <c r="A50" i="2"/>
  <c r="B50" i="2"/>
  <c r="A57" i="6" s="1"/>
  <c r="C50" i="2"/>
  <c r="D50" i="2"/>
  <c r="E50" i="2"/>
  <c r="H50" i="2"/>
  <c r="B57" i="6" s="1"/>
  <c r="I50" i="2"/>
  <c r="J50" i="2"/>
  <c r="K50" i="2"/>
  <c r="C57" i="6" s="1"/>
  <c r="A51" i="2"/>
  <c r="B51" i="2"/>
  <c r="A58" i="6" s="1"/>
  <c r="C51" i="2"/>
  <c r="D51" i="2"/>
  <c r="E51" i="2"/>
  <c r="H51" i="2"/>
  <c r="B58" i="6" s="1"/>
  <c r="I51" i="2"/>
  <c r="J51" i="2"/>
  <c r="K51" i="2"/>
  <c r="C58" i="6" s="1"/>
  <c r="A52" i="2"/>
  <c r="B52" i="2"/>
  <c r="A59" i="6" s="1"/>
  <c r="C52" i="2"/>
  <c r="D52" i="2"/>
  <c r="E52" i="2"/>
  <c r="H52" i="2"/>
  <c r="B59" i="6" s="1"/>
  <c r="I52" i="2"/>
  <c r="J52" i="2"/>
  <c r="K52" i="2"/>
  <c r="C59" i="6" s="1"/>
  <c r="A53" i="2"/>
  <c r="B53" i="2"/>
  <c r="A60" i="6" s="1"/>
  <c r="C53" i="2"/>
  <c r="D53" i="2"/>
  <c r="E53" i="2"/>
  <c r="H53" i="2"/>
  <c r="B60" i="6" s="1"/>
  <c r="I53" i="2"/>
  <c r="J53" i="2"/>
  <c r="K53" i="2"/>
  <c r="C60" i="6" s="1"/>
  <c r="A54" i="2"/>
  <c r="B54" i="2"/>
  <c r="C54" i="2"/>
  <c r="D54" i="2"/>
  <c r="E54" i="2"/>
  <c r="H54" i="2"/>
  <c r="I54" i="2"/>
  <c r="J54" i="2"/>
  <c r="K54" i="2"/>
  <c r="A55" i="2"/>
  <c r="B55" i="2"/>
  <c r="C55" i="2"/>
  <c r="D55" i="2"/>
  <c r="E55" i="2"/>
  <c r="H55" i="2"/>
  <c r="I55" i="2"/>
  <c r="J55" i="2"/>
  <c r="K55" i="2"/>
  <c r="A56" i="2"/>
  <c r="B56" i="2"/>
  <c r="C56" i="2"/>
  <c r="D56" i="2"/>
  <c r="E56" i="2"/>
  <c r="H56" i="2"/>
  <c r="I56" i="2"/>
  <c r="J56" i="2"/>
  <c r="K56" i="2"/>
  <c r="A57" i="2"/>
  <c r="B57" i="2"/>
  <c r="C57" i="2"/>
  <c r="D57" i="2"/>
  <c r="E57" i="2"/>
  <c r="H57" i="2"/>
  <c r="I57" i="2"/>
  <c r="J57" i="2"/>
  <c r="K57" i="2"/>
  <c r="E53" i="6" l="1" a="1"/>
  <c r="E53" i="6" s="1"/>
  <c r="F53" i="6" s="1"/>
  <c r="E60" i="6" a="1"/>
  <c r="E60" i="6" s="1"/>
  <c r="F60" i="6" s="1"/>
  <c r="E59" i="6" a="1"/>
  <c r="E59" i="6" s="1"/>
  <c r="F59" i="6" s="1"/>
  <c r="E54" i="6" a="1"/>
  <c r="E54" i="6" s="1"/>
  <c r="F54" i="6" s="1"/>
  <c r="E57" i="6" a="1"/>
  <c r="E57" i="6" s="1"/>
  <c r="F57" i="6" s="1"/>
  <c r="E51" i="6" a="1"/>
  <c r="E51" i="6" s="1"/>
  <c r="F51" i="6" s="1"/>
  <c r="E58" i="6" a="1"/>
  <c r="E58" i="6" s="1"/>
  <c r="F58" i="6" s="1"/>
  <c r="E56" i="6" a="1"/>
  <c r="E56" i="6" s="1"/>
  <c r="F56" i="6" s="1"/>
  <c r="E52" i="6" a="1"/>
  <c r="E52" i="6" s="1"/>
  <c r="F52" i="6" s="1"/>
  <c r="E55" i="6" a="1"/>
  <c r="E55" i="6" s="1"/>
  <c r="F55" i="6" s="1"/>
  <c r="E50" i="6" a="1"/>
  <c r="E50" i="6" s="1"/>
  <c r="F50" i="6" s="1"/>
  <c r="E7" i="4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A33" i="2"/>
  <c r="B33" i="2"/>
  <c r="A40" i="6" s="1"/>
  <c r="C33" i="2"/>
  <c r="D33" i="2"/>
  <c r="E33" i="2"/>
  <c r="H33" i="2"/>
  <c r="I33" i="2"/>
  <c r="J33" i="2"/>
  <c r="K33" i="2"/>
  <c r="C40" i="6" s="1"/>
  <c r="A34" i="2"/>
  <c r="B34" i="2"/>
  <c r="A41" i="6" s="1"/>
  <c r="C34" i="2"/>
  <c r="D34" i="2"/>
  <c r="E34" i="2"/>
  <c r="H34" i="2"/>
  <c r="I34" i="2"/>
  <c r="J34" i="2"/>
  <c r="K34" i="2"/>
  <c r="C41" i="6" s="1"/>
  <c r="A35" i="2"/>
  <c r="B35" i="2"/>
  <c r="A42" i="6" s="1"/>
  <c r="C35" i="2"/>
  <c r="D35" i="2"/>
  <c r="E35" i="2"/>
  <c r="H35" i="2"/>
  <c r="I35" i="2"/>
  <c r="J35" i="2"/>
  <c r="K35" i="2"/>
  <c r="C42" i="6" s="1"/>
  <c r="A36" i="2"/>
  <c r="B36" i="2"/>
  <c r="A43" i="6" s="1"/>
  <c r="C36" i="2"/>
  <c r="D36" i="2"/>
  <c r="E36" i="2"/>
  <c r="H36" i="2"/>
  <c r="I36" i="2"/>
  <c r="J36" i="2"/>
  <c r="K36" i="2"/>
  <c r="C43" i="6" s="1"/>
  <c r="A37" i="2"/>
  <c r="B37" i="2"/>
  <c r="A44" i="6" s="1"/>
  <c r="C37" i="2"/>
  <c r="D37" i="2"/>
  <c r="E37" i="2"/>
  <c r="H37" i="2"/>
  <c r="I37" i="2"/>
  <c r="J37" i="2"/>
  <c r="K37" i="2"/>
  <c r="C44" i="6" s="1"/>
  <c r="A38" i="2"/>
  <c r="B38" i="2"/>
  <c r="A45" i="6" s="1"/>
  <c r="C38" i="2"/>
  <c r="D38" i="2"/>
  <c r="E38" i="2"/>
  <c r="H38" i="2"/>
  <c r="I38" i="2"/>
  <c r="J38" i="2"/>
  <c r="K38" i="2"/>
  <c r="C45" i="6" s="1"/>
  <c r="A39" i="2"/>
  <c r="B39" i="2"/>
  <c r="A46" i="6" s="1"/>
  <c r="C39" i="2"/>
  <c r="D39" i="2"/>
  <c r="E39" i="2"/>
  <c r="H39" i="2"/>
  <c r="I39" i="2"/>
  <c r="J39" i="2"/>
  <c r="K39" i="2"/>
  <c r="C46" i="6" s="1"/>
  <c r="A40" i="2"/>
  <c r="B40" i="2"/>
  <c r="A47" i="6" s="1"/>
  <c r="C40" i="2"/>
  <c r="D40" i="2"/>
  <c r="E40" i="2"/>
  <c r="H40" i="2"/>
  <c r="I40" i="2"/>
  <c r="J40" i="2"/>
  <c r="K40" i="2"/>
  <c r="C47" i="6" s="1"/>
  <c r="A41" i="2"/>
  <c r="B41" i="2"/>
  <c r="A48" i="6" s="1"/>
  <c r="C41" i="2"/>
  <c r="D41" i="2"/>
  <c r="E41" i="2"/>
  <c r="H41" i="2"/>
  <c r="I41" i="2"/>
  <c r="J41" i="2"/>
  <c r="K41" i="2"/>
  <c r="C48" i="6" s="1"/>
  <c r="A42" i="2"/>
  <c r="B42" i="2"/>
  <c r="A49" i="6" s="1"/>
  <c r="C42" i="2"/>
  <c r="D42" i="2"/>
  <c r="E42" i="2"/>
  <c r="H42" i="2"/>
  <c r="I42" i="2"/>
  <c r="J42" i="2"/>
  <c r="K42" i="2"/>
  <c r="C4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42" i="6" l="1" a="1"/>
  <c r="E42" i="6" s="1"/>
  <c r="F42" i="6" s="1"/>
  <c r="B38" i="6"/>
  <c r="E49" i="6" a="1"/>
  <c r="E49" i="6" s="1"/>
  <c r="F49" i="6" s="1"/>
  <c r="B45" i="6"/>
  <c r="B34" i="6"/>
  <c r="B30" i="6"/>
  <c r="B26" i="6"/>
  <c r="B22" i="6"/>
  <c r="B18" i="6"/>
  <c r="B14" i="6"/>
  <c r="E26" i="6" a="1"/>
  <c r="E26" i="6" s="1"/>
  <c r="F26" i="6" s="1"/>
  <c r="B29" i="6"/>
  <c r="B17" i="6"/>
  <c r="E29" i="6" a="1"/>
  <c r="E29" i="6" s="1"/>
  <c r="F29" i="6" s="1"/>
  <c r="E21" i="6" a="1"/>
  <c r="E21" i="6" s="1"/>
  <c r="F21" i="6" s="1"/>
  <c r="B47" i="6"/>
  <c r="B32" i="6"/>
  <c r="B16" i="6"/>
  <c r="E32" i="6" a="1"/>
  <c r="E32" i="6" s="1"/>
  <c r="F32" i="6" s="1"/>
  <c r="E24" i="6" a="1"/>
  <c r="E24" i="6" s="1"/>
  <c r="F24" i="6" s="1"/>
  <c r="E20" i="6" a="1"/>
  <c r="E20" i="6" s="1"/>
  <c r="F20" i="6" s="1"/>
  <c r="E16" i="6" a="1"/>
  <c r="E16" i="6" s="1"/>
  <c r="F16" i="6" s="1"/>
  <c r="E43" i="6" a="1"/>
  <c r="E43" i="6" s="1"/>
  <c r="F43" i="6" s="1"/>
  <c r="B39" i="6"/>
  <c r="E38" i="6" a="1"/>
  <c r="E38" i="6" s="1"/>
  <c r="F38" i="6" s="1"/>
  <c r="E18" i="6" a="1"/>
  <c r="E18" i="6" s="1"/>
  <c r="F18" i="6" s="1"/>
  <c r="B37" i="6"/>
  <c r="G30" i="2"/>
  <c r="B44" i="6"/>
  <c r="B25" i="6"/>
  <c r="E44" i="6" a="1"/>
  <c r="E44" i="6" s="1"/>
  <c r="F44" i="6" s="1"/>
  <c r="E25" i="6" a="1"/>
  <c r="E25" i="6" s="1"/>
  <c r="F25" i="6" s="1"/>
  <c r="H58" i="2"/>
  <c r="G40" i="2" s="1"/>
  <c r="E28" i="6" a="1"/>
  <c r="E28" i="6" s="1"/>
  <c r="F28" i="6" s="1"/>
  <c r="E12" i="6" a="1"/>
  <c r="E12" i="6" s="1"/>
  <c r="F12" i="6" s="1"/>
  <c r="B46" i="6"/>
  <c r="B36" i="6"/>
  <c r="B12" i="6"/>
  <c r="B41" i="6"/>
  <c r="B48" i="6"/>
  <c r="E34" i="6" a="1"/>
  <c r="E34" i="6" s="1"/>
  <c r="F34" i="6" s="1"/>
  <c r="E14" i="6" a="1"/>
  <c r="E14" i="6" s="1"/>
  <c r="F14" i="6" s="1"/>
  <c r="E41" i="6" a="1"/>
  <c r="E41" i="6" s="1"/>
  <c r="F41" i="6" s="1"/>
  <c r="B21" i="6"/>
  <c r="E37" i="6" a="1"/>
  <c r="E37" i="6" s="1"/>
  <c r="F37" i="6" s="1"/>
  <c r="E33" i="6" a="1"/>
  <c r="E33" i="6" s="1"/>
  <c r="F33" i="6" s="1"/>
  <c r="E17" i="6" a="1"/>
  <c r="E17" i="6" s="1"/>
  <c r="F17" i="6" s="1"/>
  <c r="E40" i="6" a="1"/>
  <c r="E40" i="6" s="1"/>
  <c r="F40" i="6" s="1"/>
  <c r="B28" i="6"/>
  <c r="G21" i="2"/>
  <c r="B20" i="6"/>
  <c r="G13" i="2"/>
  <c r="B43" i="6"/>
  <c r="G36" i="2"/>
  <c r="B31" i="6"/>
  <c r="B27" i="6"/>
  <c r="B23" i="6"/>
  <c r="B15" i="6"/>
  <c r="B11" i="6"/>
  <c r="E46" i="6" a="1"/>
  <c r="E46" i="6" s="1"/>
  <c r="F46" i="6" s="1"/>
  <c r="B42" i="6"/>
  <c r="B49" i="6"/>
  <c r="E45" i="6" a="1"/>
  <c r="E45" i="6" s="1"/>
  <c r="F45" i="6" s="1"/>
  <c r="E30" i="6" a="1"/>
  <c r="E30" i="6" s="1"/>
  <c r="F30" i="6" s="1"/>
  <c r="E22" i="6" a="1"/>
  <c r="E22" i="6" s="1"/>
  <c r="F22" i="6" s="1"/>
  <c r="E48" i="6" a="1"/>
  <c r="E48" i="6" s="1"/>
  <c r="F48" i="6" s="1"/>
  <c r="B33" i="6"/>
  <c r="B13" i="6"/>
  <c r="B40" i="6"/>
  <c r="E13" i="6" a="1"/>
  <c r="E13" i="6" s="1"/>
  <c r="F13" i="6" s="1"/>
  <c r="B24" i="6"/>
  <c r="E47" i="6" a="1"/>
  <c r="E47" i="6" s="1"/>
  <c r="F47" i="6" s="1"/>
  <c r="E36" i="6" a="1"/>
  <c r="E36" i="6" s="1"/>
  <c r="F36" i="6" s="1"/>
  <c r="B35" i="6"/>
  <c r="B19" i="6"/>
  <c r="E39" i="6" a="1"/>
  <c r="E39" i="6" s="1"/>
  <c r="F39" i="6" s="1"/>
  <c r="E35" i="6" a="1"/>
  <c r="E35" i="6" s="1"/>
  <c r="F35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58" i="2"/>
  <c r="A58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125" i="10"/>
  <c r="B125" i="10"/>
  <c r="C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126" i="10"/>
  <c r="B126" i="10"/>
  <c r="C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127" i="10"/>
  <c r="B127" i="10"/>
  <c r="C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128" i="10"/>
  <c r="B128" i="10"/>
  <c r="C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129" i="10"/>
  <c r="B129" i="10"/>
  <c r="C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130" i="10"/>
  <c r="B130" i="10"/>
  <c r="C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131" i="10"/>
  <c r="B131" i="10"/>
  <c r="C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132" i="10"/>
  <c r="B132" i="10"/>
  <c r="C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133" i="10"/>
  <c r="B133" i="10"/>
  <c r="C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134" i="10"/>
  <c r="B134" i="10"/>
  <c r="C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135" i="10"/>
  <c r="B135" i="10"/>
  <c r="C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136" i="10"/>
  <c r="B136" i="10"/>
  <c r="C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137" i="10"/>
  <c r="B137" i="10"/>
  <c r="C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138" i="10"/>
  <c r="B138" i="10"/>
  <c r="C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139" i="10"/>
  <c r="B139" i="10"/>
  <c r="C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140" i="10"/>
  <c r="B140" i="10"/>
  <c r="C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141" i="10"/>
  <c r="B141" i="10"/>
  <c r="C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142" i="10"/>
  <c r="B142" i="10"/>
  <c r="C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143" i="10"/>
  <c r="B143" i="10"/>
  <c r="C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144" i="10"/>
  <c r="B144" i="10"/>
  <c r="C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145" i="10"/>
  <c r="B145" i="10"/>
  <c r="C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146" i="10"/>
  <c r="B146" i="10"/>
  <c r="C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147" i="10"/>
  <c r="B147" i="10"/>
  <c r="C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148" i="10"/>
  <c r="B148" i="10"/>
  <c r="C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149" i="10"/>
  <c r="B149" i="10"/>
  <c r="C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150" i="10"/>
  <c r="B150" i="10"/>
  <c r="C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151" i="10"/>
  <c r="B151" i="10"/>
  <c r="C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152" i="10"/>
  <c r="B152" i="10"/>
  <c r="C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153" i="10"/>
  <c r="B153" i="10"/>
  <c r="C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154" i="10"/>
  <c r="B154" i="10"/>
  <c r="C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155" i="10"/>
  <c r="B155" i="10"/>
  <c r="C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156" i="10"/>
  <c r="B156" i="10"/>
  <c r="C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157" i="10"/>
  <c r="B157" i="10"/>
  <c r="C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158" i="10"/>
  <c r="B158" i="10"/>
  <c r="C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159" i="10"/>
  <c r="B159" i="10"/>
  <c r="C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160" i="10"/>
  <c r="B160" i="10"/>
  <c r="C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161" i="10"/>
  <c r="B161" i="10"/>
  <c r="C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162" i="10"/>
  <c r="B162" i="10"/>
  <c r="C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163" i="10"/>
  <c r="B163" i="10"/>
  <c r="C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164" i="10"/>
  <c r="B164" i="10"/>
  <c r="C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165" i="10"/>
  <c r="B165" i="10"/>
  <c r="C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166" i="10"/>
  <c r="B166" i="10"/>
  <c r="C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167" i="10"/>
  <c r="B167" i="10"/>
  <c r="C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168" i="10"/>
  <c r="B168" i="10"/>
  <c r="C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169" i="10"/>
  <c r="B169" i="10"/>
  <c r="C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170" i="10"/>
  <c r="B170" i="10"/>
  <c r="C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171" i="10"/>
  <c r="B171" i="10"/>
  <c r="C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172" i="10"/>
  <c r="B172" i="10"/>
  <c r="C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173" i="10"/>
  <c r="B173" i="10"/>
  <c r="C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174" i="10"/>
  <c r="B174" i="10"/>
  <c r="C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175" i="10"/>
  <c r="B175" i="10"/>
  <c r="C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176" i="10"/>
  <c r="B176" i="10"/>
  <c r="C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177" i="10"/>
  <c r="B177" i="10"/>
  <c r="C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178" i="10"/>
  <c r="B178" i="10"/>
  <c r="C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179" i="10"/>
  <c r="B179" i="10"/>
  <c r="C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180" i="10"/>
  <c r="B180" i="10"/>
  <c r="C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181" i="10"/>
  <c r="B181" i="10"/>
  <c r="C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182" i="10"/>
  <c r="B182" i="10"/>
  <c r="C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183" i="10"/>
  <c r="B183" i="10"/>
  <c r="C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184" i="10"/>
  <c r="B184" i="10"/>
  <c r="C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185" i="10"/>
  <c r="B185" i="10"/>
  <c r="C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186" i="10"/>
  <c r="B186" i="10"/>
  <c r="C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187" i="10"/>
  <c r="B187" i="10"/>
  <c r="C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188" i="10"/>
  <c r="B188" i="10"/>
  <c r="C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189" i="10"/>
  <c r="B189" i="10"/>
  <c r="C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190" i="10"/>
  <c r="B190" i="10"/>
  <c r="C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191" i="10"/>
  <c r="B191" i="10"/>
  <c r="C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192" i="10"/>
  <c r="B192" i="10"/>
  <c r="C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193" i="10"/>
  <c r="B193" i="10"/>
  <c r="C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194" i="10"/>
  <c r="B194" i="10"/>
  <c r="C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195" i="10"/>
  <c r="B195" i="10"/>
  <c r="C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196" i="10"/>
  <c r="B196" i="10"/>
  <c r="C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197" i="10"/>
  <c r="B197" i="10"/>
  <c r="C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198" i="10"/>
  <c r="B198" i="10"/>
  <c r="C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199" i="10"/>
  <c r="B199" i="10"/>
  <c r="C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200" i="10"/>
  <c r="B200" i="10"/>
  <c r="C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201" i="10"/>
  <c r="B201" i="10"/>
  <c r="C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202" i="10"/>
  <c r="B202" i="10"/>
  <c r="C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25" i="2" l="1"/>
  <c r="G33" i="2"/>
  <c r="G6" i="2"/>
  <c r="G26" i="2"/>
  <c r="G3" i="2"/>
  <c r="G48" i="2"/>
  <c r="G53" i="2"/>
  <c r="G52" i="2"/>
  <c r="G51" i="2"/>
  <c r="G49" i="2"/>
  <c r="G50" i="2"/>
  <c r="G47" i="2"/>
  <c r="G45" i="2"/>
  <c r="G46" i="2"/>
  <c r="G43" i="2"/>
  <c r="G44" i="2"/>
  <c r="G57" i="2"/>
  <c r="G56" i="2"/>
  <c r="G55" i="2"/>
  <c r="G54" i="2"/>
  <c r="G18" i="2"/>
  <c r="G10" i="2"/>
  <c r="G37" i="2"/>
  <c r="G22" i="2"/>
  <c r="G14" i="2"/>
  <c r="G7" i="2"/>
  <c r="G42" i="2"/>
  <c r="G11" i="2"/>
  <c r="G32" i="2"/>
  <c r="G15" i="2"/>
  <c r="G35" i="2"/>
  <c r="G12" i="2"/>
  <c r="G41" i="2"/>
  <c r="G23" i="2"/>
  <c r="G28" i="2"/>
  <c r="G8" i="2"/>
  <c r="G34" i="2"/>
  <c r="G27" i="2"/>
  <c r="G19" i="2"/>
  <c r="G4" i="2"/>
  <c r="G38" i="2"/>
  <c r="G20" i="2"/>
  <c r="G29" i="2"/>
  <c r="G16" i="2"/>
  <c r="G5" i="2"/>
  <c r="G17" i="2"/>
  <c r="G24" i="2"/>
  <c r="G39" i="2"/>
  <c r="G9" i="2"/>
  <c r="G31" i="2"/>
  <c r="C5" i="6"/>
  <c r="D5" i="6"/>
  <c r="E5" i="6"/>
  <c r="F5" i="6"/>
  <c r="G5" i="6"/>
  <c r="D4" i="6"/>
  <c r="E4" i="6"/>
  <c r="F4" i="6"/>
  <c r="G4" i="6"/>
  <c r="C4" i="6"/>
  <c r="Z2" i="5" a="1"/>
  <c r="Z2" i="20" a="1"/>
  <c r="R15" i="5" a="1"/>
  <c r="R15" i="5" s="1"/>
  <c r="S15" i="5" a="1"/>
  <c r="S15" i="5" s="1"/>
  <c r="R16" i="5" a="1"/>
  <c r="R16" i="5" s="1"/>
  <c r="S16" i="5" a="1"/>
  <c r="S16" i="5" s="1"/>
  <c r="F15" i="5" a="1"/>
  <c r="F15" i="5" s="1"/>
  <c r="G15" i="5" a="1"/>
  <c r="G15" i="5" s="1"/>
  <c r="H15" i="5" a="1"/>
  <c r="H15" i="5" s="1"/>
  <c r="I15" i="5" a="1"/>
  <c r="I15" i="5" s="1"/>
  <c r="J15" i="5" a="1"/>
  <c r="J15" i="5" s="1"/>
  <c r="K15" i="5" a="1"/>
  <c r="K15" i="5" s="1"/>
  <c r="L15" i="5" a="1"/>
  <c r="L15" i="5" s="1"/>
  <c r="M15" i="5" a="1"/>
  <c r="M15" i="5" s="1"/>
  <c r="N15" i="5" a="1"/>
  <c r="N15" i="5"/>
  <c r="O15" i="5" a="1"/>
  <c r="O15" i="5" s="1"/>
  <c r="P15" i="5" a="1"/>
  <c r="P15" i="5" s="1"/>
  <c r="Q15" i="5" a="1"/>
  <c r="Q15" i="5" s="1"/>
  <c r="F16" i="5" a="1"/>
  <c r="F16" i="5" s="1"/>
  <c r="G16" i="5" a="1"/>
  <c r="G16" i="5" s="1"/>
  <c r="H16" i="5" a="1"/>
  <c r="H16" i="5" s="1"/>
  <c r="I16" i="5" a="1"/>
  <c r="I16" i="5" s="1"/>
  <c r="J16" i="5" a="1"/>
  <c r="J16" i="5" s="1"/>
  <c r="K16" i="5" a="1"/>
  <c r="K16" i="5" s="1"/>
  <c r="L16" i="5" a="1"/>
  <c r="L16" i="5" s="1"/>
  <c r="M16" i="5" a="1"/>
  <c r="M16" i="5" s="1"/>
  <c r="N16" i="5" a="1"/>
  <c r="N16" i="5" s="1"/>
  <c r="O16" i="5" a="1"/>
  <c r="O16" i="5" s="1"/>
  <c r="P16" i="5" a="1"/>
  <c r="P16" i="5" s="1"/>
  <c r="Q16" i="5" a="1"/>
  <c r="Q16" i="5" s="1"/>
  <c r="E15" i="5" a="1"/>
  <c r="E15" i="5" s="1"/>
  <c r="E16" i="5" a="1"/>
  <c r="E16" i="5" s="1"/>
  <c r="D16" i="5" a="1"/>
  <c r="D16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6" i="5" l="1"/>
  <c r="A7" i="5"/>
  <c r="A8" i="5"/>
  <c r="A9" i="5"/>
  <c r="A10" i="5"/>
  <c r="A5" i="5"/>
  <c r="A4" i="5"/>
  <c r="Z2" i="20"/>
  <c r="A14" i="20" a="1"/>
  <c r="A14" i="20" s="1"/>
  <c r="A7" i="20" a="1"/>
  <c r="A7" i="20" s="1"/>
  <c r="A8" i="20" a="1"/>
  <c r="A8" i="20" s="1"/>
  <c r="A9" i="20" a="1"/>
  <c r="A9" i="20" s="1"/>
  <c r="A10" i="20" a="1"/>
  <c r="A10" i="20" s="1"/>
  <c r="A11" i="20" a="1"/>
  <c r="A11" i="20" s="1"/>
  <c r="A12" i="20" a="1"/>
  <c r="A12" i="20" s="1"/>
  <c r="A13" i="20" a="1"/>
  <c r="A13" i="20" s="1"/>
  <c r="A15" i="20" a="1"/>
  <c r="A15" i="20" s="1"/>
  <c r="A16" i="20" a="1"/>
  <c r="A16" i="20" s="1"/>
  <c r="A17" i="20" a="1"/>
  <c r="A17" i="20" s="1"/>
  <c r="A18" i="20" a="1"/>
  <c r="A18" i="20" s="1"/>
  <c r="A19" i="20" a="1"/>
  <c r="A19" i="20" s="1"/>
  <c r="A20" i="20" a="1"/>
  <c r="A20" i="20" s="1"/>
  <c r="A21" i="20" a="1"/>
  <c r="A21" i="20" s="1"/>
  <c r="A22" i="20" a="1"/>
  <c r="A22" i="20" s="1"/>
  <c r="A6" i="20" a="1"/>
  <c r="A6" i="20" s="1"/>
  <c r="A3" i="20" a="1"/>
  <c r="A3" i="20" s="1"/>
  <c r="A4" i="20" a="1"/>
  <c r="A4" i="20" s="1"/>
  <c r="A5" i="20" a="1"/>
  <c r="A5" i="20" s="1"/>
  <c r="Z2" i="5"/>
  <c r="A3" i="5" s="1"/>
  <c r="B16" i="1"/>
  <c r="B12" i="1"/>
  <c r="B11" i="1"/>
  <c r="B5" i="1"/>
  <c r="B4" i="1"/>
  <c r="B4" i="5" l="1"/>
  <c r="D4" i="5"/>
  <c r="E4" i="5" s="1"/>
  <c r="C4" i="5"/>
  <c r="B5" i="5"/>
  <c r="D5" i="5"/>
  <c r="E5" i="5" s="1"/>
  <c r="C5" i="5"/>
  <c r="D10" i="5"/>
  <c r="C10" i="5"/>
  <c r="B10" i="5"/>
  <c r="B9" i="5"/>
  <c r="C9" i="5"/>
  <c r="D9" i="5"/>
  <c r="E9" i="5" s="1"/>
  <c r="B8" i="5"/>
  <c r="D8" i="5"/>
  <c r="C8" i="5"/>
  <c r="B7" i="5"/>
  <c r="C7" i="5"/>
  <c r="D7" i="5"/>
  <c r="E7" i="5" s="1"/>
  <c r="C6" i="5"/>
  <c r="D6" i="5"/>
  <c r="B6" i="5"/>
  <c r="E6" i="5" s="1"/>
  <c r="K19" i="20" a="1"/>
  <c r="K19" i="20" s="1"/>
  <c r="O19" i="20" a="1"/>
  <c r="O19" i="20" s="1"/>
  <c r="Q19" i="20" a="1"/>
  <c r="Q19" i="20" s="1"/>
  <c r="R19" i="20" a="1"/>
  <c r="R19" i="20" s="1"/>
  <c r="E19" i="20" a="1"/>
  <c r="E19" i="20" s="1"/>
  <c r="I19" i="20" a="1"/>
  <c r="I19" i="20" s="1"/>
  <c r="J19" i="20" a="1"/>
  <c r="J19" i="20" s="1"/>
  <c r="G19" i="20" a="1"/>
  <c r="G19" i="20" s="1"/>
  <c r="F19" i="20" a="1"/>
  <c r="F19" i="20" s="1"/>
  <c r="D19" i="20" a="1"/>
  <c r="D19" i="20" s="1"/>
  <c r="N19" i="20" a="1"/>
  <c r="N19" i="20" s="1"/>
  <c r="M19" i="20" a="1"/>
  <c r="M19" i="20" s="1"/>
  <c r="H19" i="20" a="1"/>
  <c r="H19" i="20" s="1"/>
  <c r="C19" i="20" a="1"/>
  <c r="C19" i="20" s="1"/>
  <c r="P19" i="20" a="1"/>
  <c r="P19" i="20" s="1"/>
  <c r="L19" i="20" a="1"/>
  <c r="L19" i="20" s="1"/>
  <c r="R22" i="20" a="1"/>
  <c r="R22" i="20" s="1"/>
  <c r="H22" i="20" a="1"/>
  <c r="H22" i="20" s="1"/>
  <c r="O22" i="20" a="1"/>
  <c r="O22" i="20" s="1"/>
  <c r="C22" i="20" a="1"/>
  <c r="C22" i="20" s="1"/>
  <c r="E22" i="20" a="1"/>
  <c r="E22" i="20" s="1"/>
  <c r="J22" i="20" a="1"/>
  <c r="J22" i="20" s="1"/>
  <c r="D22" i="20" a="1"/>
  <c r="D22" i="20" s="1"/>
  <c r="N22" i="20" a="1"/>
  <c r="N22" i="20" s="1"/>
  <c r="M22" i="20" a="1"/>
  <c r="M22" i="20" s="1"/>
  <c r="P22" i="20" a="1"/>
  <c r="P22" i="20" s="1"/>
  <c r="Q22" i="20" a="1"/>
  <c r="Q22" i="20" s="1"/>
  <c r="G22" i="20" a="1"/>
  <c r="G22" i="20" s="1"/>
  <c r="I22" i="20" a="1"/>
  <c r="I22" i="20" s="1"/>
  <c r="F22" i="20" a="1"/>
  <c r="F22" i="20" s="1"/>
  <c r="L22" i="20" a="1"/>
  <c r="L22" i="20" s="1"/>
  <c r="K22" i="20" a="1"/>
  <c r="K22" i="20" s="1"/>
  <c r="C21" i="20" a="1"/>
  <c r="C21" i="20" s="1"/>
  <c r="E21" i="20" a="1"/>
  <c r="E21" i="20" s="1"/>
  <c r="D21" i="20" a="1"/>
  <c r="D21" i="20" s="1"/>
  <c r="F21" i="20" a="1"/>
  <c r="F21" i="20" s="1"/>
  <c r="H21" i="20" a="1"/>
  <c r="H21" i="20" s="1"/>
  <c r="R21" i="20" a="1"/>
  <c r="R21" i="20" s="1"/>
  <c r="I21" i="20" a="1"/>
  <c r="I21" i="20" s="1"/>
  <c r="K21" i="20" a="1"/>
  <c r="K21" i="20" s="1"/>
  <c r="J21" i="20" a="1"/>
  <c r="J21" i="20" s="1"/>
  <c r="Q21" i="20" a="1"/>
  <c r="Q21" i="20" s="1"/>
  <c r="O21" i="20" a="1"/>
  <c r="O21" i="20" s="1"/>
  <c r="P21" i="20" a="1"/>
  <c r="P21" i="20" s="1"/>
  <c r="L21" i="20" a="1"/>
  <c r="L21" i="20" s="1"/>
  <c r="M21" i="20" a="1"/>
  <c r="M21" i="20" s="1"/>
  <c r="N21" i="20" a="1"/>
  <c r="N21" i="20" s="1"/>
  <c r="G21" i="20" a="1"/>
  <c r="G21" i="20" s="1"/>
  <c r="R20" i="20" a="1"/>
  <c r="R20" i="20" s="1"/>
  <c r="P20" i="20" a="1"/>
  <c r="P20" i="20" s="1"/>
  <c r="O20" i="20" a="1"/>
  <c r="O20" i="20" s="1"/>
  <c r="N20" i="20" a="1"/>
  <c r="N20" i="20" s="1"/>
  <c r="D20" i="20" a="1"/>
  <c r="D20" i="20" s="1"/>
  <c r="I20" i="20" a="1"/>
  <c r="I20" i="20" s="1"/>
  <c r="J20" i="20" a="1"/>
  <c r="J20" i="20" s="1"/>
  <c r="K20" i="20" a="1"/>
  <c r="K20" i="20" s="1"/>
  <c r="C20" i="20" a="1"/>
  <c r="C20" i="20" s="1"/>
  <c r="E20" i="20" a="1"/>
  <c r="E20" i="20" s="1"/>
  <c r="F20" i="20" a="1"/>
  <c r="F20" i="20" s="1"/>
  <c r="L20" i="20" a="1"/>
  <c r="L20" i="20" s="1"/>
  <c r="G20" i="20" a="1"/>
  <c r="G20" i="20" s="1"/>
  <c r="H20" i="20" a="1"/>
  <c r="H20" i="20" s="1"/>
  <c r="M20" i="20" a="1"/>
  <c r="M20" i="20" s="1"/>
  <c r="Q20" i="20" a="1"/>
  <c r="Q20" i="20" s="1"/>
  <c r="K18" i="20" a="1"/>
  <c r="K18" i="20" s="1"/>
  <c r="J18" i="20" a="1"/>
  <c r="J18" i="20" s="1"/>
  <c r="C18" i="20" a="1"/>
  <c r="C18" i="20" s="1"/>
  <c r="D18" i="20" a="1"/>
  <c r="D18" i="20" s="1"/>
  <c r="G18" i="20" a="1"/>
  <c r="G18" i="20" s="1"/>
  <c r="E18" i="20" a="1"/>
  <c r="E18" i="20" s="1"/>
  <c r="N18" i="20" a="1"/>
  <c r="N18" i="20" s="1"/>
  <c r="O18" i="20" a="1"/>
  <c r="O18" i="20" s="1"/>
  <c r="H18" i="20" a="1"/>
  <c r="H18" i="20" s="1"/>
  <c r="I18" i="20" a="1"/>
  <c r="I18" i="20" s="1"/>
  <c r="R18" i="20" a="1"/>
  <c r="R18" i="20" s="1"/>
  <c r="Q18" i="20" a="1"/>
  <c r="Q18" i="20" s="1"/>
  <c r="L18" i="20" a="1"/>
  <c r="L18" i="20" s="1"/>
  <c r="F18" i="20" a="1"/>
  <c r="F18" i="20" s="1"/>
  <c r="M18" i="20" a="1"/>
  <c r="M18" i="20" s="1"/>
  <c r="P18" i="20" a="1"/>
  <c r="P18" i="20" s="1"/>
  <c r="F17" i="20" a="1"/>
  <c r="F17" i="20" s="1"/>
  <c r="E17" i="20" a="1"/>
  <c r="E17" i="20" s="1"/>
  <c r="D17" i="20" a="1"/>
  <c r="D17" i="20" s="1"/>
  <c r="I17" i="20" a="1"/>
  <c r="I17" i="20" s="1"/>
  <c r="P17" i="20" a="1"/>
  <c r="P17" i="20" s="1"/>
  <c r="C17" i="20" a="1"/>
  <c r="C17" i="20" s="1"/>
  <c r="J17" i="20" a="1"/>
  <c r="J17" i="20" s="1"/>
  <c r="G17" i="20" a="1"/>
  <c r="G17" i="20" s="1"/>
  <c r="H17" i="20" a="1"/>
  <c r="H17" i="20" s="1"/>
  <c r="N17" i="20" a="1"/>
  <c r="N17" i="20" s="1"/>
  <c r="Q17" i="20" a="1"/>
  <c r="Q17" i="20" s="1"/>
  <c r="R17" i="20" a="1"/>
  <c r="R17" i="20" s="1"/>
  <c r="K17" i="20" a="1"/>
  <c r="K17" i="20" s="1"/>
  <c r="L17" i="20" a="1"/>
  <c r="L17" i="20" s="1"/>
  <c r="O17" i="20" a="1"/>
  <c r="O17" i="20" s="1"/>
  <c r="M17" i="20" a="1"/>
  <c r="M17" i="20" s="1"/>
  <c r="N16" i="20" a="1"/>
  <c r="N16" i="20" s="1"/>
  <c r="H16" i="20" a="1"/>
  <c r="H16" i="20" s="1"/>
  <c r="O16" i="20" a="1"/>
  <c r="O16" i="20" s="1"/>
  <c r="G16" i="20" a="1"/>
  <c r="G16" i="20" s="1"/>
  <c r="F16" i="20" a="1"/>
  <c r="F16" i="20" s="1"/>
  <c r="R16" i="20" a="1"/>
  <c r="R16" i="20" s="1"/>
  <c r="E16" i="20" a="1"/>
  <c r="E16" i="20" s="1"/>
  <c r="Q16" i="20" a="1"/>
  <c r="Q16" i="20" s="1"/>
  <c r="K16" i="20" a="1"/>
  <c r="K16" i="20" s="1"/>
  <c r="J16" i="20" a="1"/>
  <c r="J16" i="20" s="1"/>
  <c r="P16" i="20" a="1"/>
  <c r="P16" i="20" s="1"/>
  <c r="M16" i="20" a="1"/>
  <c r="M16" i="20" s="1"/>
  <c r="L16" i="20" a="1"/>
  <c r="L16" i="20" s="1"/>
  <c r="D16" i="20" a="1"/>
  <c r="D16" i="20" s="1"/>
  <c r="C16" i="20" a="1"/>
  <c r="C16" i="20" s="1"/>
  <c r="I16" i="20" a="1"/>
  <c r="I16" i="20" s="1"/>
  <c r="P15" i="20" a="1"/>
  <c r="P15" i="20" s="1"/>
  <c r="Q15" i="20" a="1"/>
  <c r="Q15" i="20" s="1"/>
  <c r="G15" i="20" a="1"/>
  <c r="G15" i="20" s="1"/>
  <c r="R15" i="20" a="1"/>
  <c r="R15" i="20" s="1"/>
  <c r="D15" i="20" a="1"/>
  <c r="D15" i="20" s="1"/>
  <c r="C15" i="20" a="1"/>
  <c r="C15" i="20" s="1"/>
  <c r="E15" i="20" a="1"/>
  <c r="E15" i="20" s="1"/>
  <c r="O15" i="20" a="1"/>
  <c r="O15" i="20" s="1"/>
  <c r="J15" i="20" a="1"/>
  <c r="J15" i="20" s="1"/>
  <c r="K15" i="20" a="1"/>
  <c r="K15" i="20" s="1"/>
  <c r="M15" i="20" a="1"/>
  <c r="M15" i="20" s="1"/>
  <c r="H15" i="20" a="1"/>
  <c r="H15" i="20" s="1"/>
  <c r="F15" i="20" a="1"/>
  <c r="F15" i="20" s="1"/>
  <c r="I15" i="20" a="1"/>
  <c r="I15" i="20" s="1"/>
  <c r="L15" i="20" a="1"/>
  <c r="L15" i="20" s="1"/>
  <c r="N15" i="20" a="1"/>
  <c r="N15" i="20" s="1"/>
  <c r="C13" i="20" a="1"/>
  <c r="C13" i="20" s="1"/>
  <c r="L13" i="20" a="1"/>
  <c r="L13" i="20" s="1"/>
  <c r="P13" i="20" a="1"/>
  <c r="P13" i="20" s="1"/>
  <c r="F13" i="20" a="1"/>
  <c r="F13" i="20" s="1"/>
  <c r="D13" i="20" a="1"/>
  <c r="D13" i="20" s="1"/>
  <c r="H13" i="20" a="1"/>
  <c r="H13" i="20" s="1"/>
  <c r="G13" i="20" a="1"/>
  <c r="G13" i="20" s="1"/>
  <c r="I13" i="20" a="1"/>
  <c r="I13" i="20" s="1"/>
  <c r="N13" i="20" a="1"/>
  <c r="N13" i="20" s="1"/>
  <c r="Q13" i="20" a="1"/>
  <c r="Q13" i="20" s="1"/>
  <c r="K13" i="20" a="1"/>
  <c r="K13" i="20" s="1"/>
  <c r="J13" i="20" a="1"/>
  <c r="J13" i="20" s="1"/>
  <c r="E13" i="20" a="1"/>
  <c r="E13" i="20" s="1"/>
  <c r="M13" i="20" a="1"/>
  <c r="M13" i="20" s="1"/>
  <c r="R13" i="20" a="1"/>
  <c r="R13" i="20" s="1"/>
  <c r="O13" i="20" a="1"/>
  <c r="O13" i="20" s="1"/>
  <c r="D12" i="20" a="1"/>
  <c r="D12" i="20" s="1"/>
  <c r="L12" i="20" a="1"/>
  <c r="L12" i="20" s="1"/>
  <c r="O12" i="20" a="1"/>
  <c r="O12" i="20" s="1"/>
  <c r="C12" i="20" a="1"/>
  <c r="C12" i="20" s="1"/>
  <c r="R12" i="20" a="1"/>
  <c r="R12" i="20" s="1"/>
  <c r="E12" i="20" a="1"/>
  <c r="E12" i="20" s="1"/>
  <c r="N12" i="20" a="1"/>
  <c r="N12" i="20" s="1"/>
  <c r="Q12" i="20" a="1"/>
  <c r="Q12" i="20" s="1"/>
  <c r="J12" i="20" a="1"/>
  <c r="J12" i="20" s="1"/>
  <c r="K12" i="20" a="1"/>
  <c r="K12" i="20" s="1"/>
  <c r="P12" i="20" a="1"/>
  <c r="P12" i="20" s="1"/>
  <c r="M12" i="20" a="1"/>
  <c r="M12" i="20" s="1"/>
  <c r="G12" i="20" a="1"/>
  <c r="G12" i="20" s="1"/>
  <c r="F12" i="20" a="1"/>
  <c r="F12" i="20" s="1"/>
  <c r="I12" i="20" a="1"/>
  <c r="I12" i="20" s="1"/>
  <c r="H12" i="20" a="1"/>
  <c r="H12" i="20" s="1"/>
  <c r="E11" i="20" a="1"/>
  <c r="E11" i="20" s="1"/>
  <c r="R11" i="20" a="1"/>
  <c r="R11" i="20" s="1"/>
  <c r="L11" i="20" a="1"/>
  <c r="L11" i="20" s="1"/>
  <c r="M11" i="20" a="1"/>
  <c r="M11" i="20" s="1"/>
  <c r="O11" i="20" a="1"/>
  <c r="O11" i="20" s="1"/>
  <c r="H11" i="20" a="1"/>
  <c r="H11" i="20" s="1"/>
  <c r="G11" i="20" a="1"/>
  <c r="G11" i="20" s="1"/>
  <c r="N11" i="20" a="1"/>
  <c r="N11" i="20" s="1"/>
  <c r="Q11" i="20" a="1"/>
  <c r="Q11" i="20" s="1"/>
  <c r="P11" i="20" a="1"/>
  <c r="P11" i="20" s="1"/>
  <c r="I11" i="20" a="1"/>
  <c r="I11" i="20" s="1"/>
  <c r="K11" i="20" a="1"/>
  <c r="K11" i="20" s="1"/>
  <c r="J11" i="20" a="1"/>
  <c r="J11" i="20" s="1"/>
  <c r="D11" i="20" a="1"/>
  <c r="D11" i="20" s="1"/>
  <c r="C11" i="20" a="1"/>
  <c r="C11" i="20" s="1"/>
  <c r="F11" i="20" a="1"/>
  <c r="F11" i="20" s="1"/>
  <c r="O14" i="20" a="1"/>
  <c r="O14" i="20" s="1"/>
  <c r="N14" i="20" a="1"/>
  <c r="N14" i="20" s="1"/>
  <c r="I14" i="20" a="1"/>
  <c r="I14" i="20" s="1"/>
  <c r="D14" i="20" a="1"/>
  <c r="D14" i="20" s="1"/>
  <c r="G14" i="20" a="1"/>
  <c r="G14" i="20" s="1"/>
  <c r="C14" i="20" a="1"/>
  <c r="C14" i="20" s="1"/>
  <c r="J14" i="20" a="1"/>
  <c r="J14" i="20" s="1"/>
  <c r="H14" i="20" a="1"/>
  <c r="H14" i="20" s="1"/>
  <c r="K14" i="20" a="1"/>
  <c r="K14" i="20" s="1"/>
  <c r="M14" i="20" a="1"/>
  <c r="M14" i="20" s="1"/>
  <c r="L14" i="20" a="1"/>
  <c r="L14" i="20" s="1"/>
  <c r="E14" i="20" a="1"/>
  <c r="E14" i="20" s="1"/>
  <c r="F14" i="20" a="1"/>
  <c r="F14" i="20" s="1"/>
  <c r="R14" i="20" a="1"/>
  <c r="R14" i="20" s="1"/>
  <c r="Q14" i="20" a="1"/>
  <c r="Q14" i="20" s="1"/>
  <c r="P14" i="20" a="1"/>
  <c r="P14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F6" i="20" a="1"/>
  <c r="F6" i="20" s="1"/>
  <c r="G6" i="20" a="1"/>
  <c r="G6" i="20" s="1"/>
  <c r="H6" i="20" a="1"/>
  <c r="H6" i="20" s="1"/>
  <c r="J6" i="20" a="1"/>
  <c r="J6" i="20" s="1"/>
  <c r="K6" i="20" a="1"/>
  <c r="K6" i="20" s="1"/>
  <c r="M6" i="20" a="1"/>
  <c r="M6" i="20" s="1"/>
  <c r="N6" i="20" a="1"/>
  <c r="N6" i="20" s="1"/>
  <c r="L6" i="20" a="1"/>
  <c r="L6" i="20" s="1"/>
  <c r="M10" i="20" a="1"/>
  <c r="M10" i="20" s="1"/>
  <c r="N10" i="20" a="1"/>
  <c r="N10" i="20" s="1"/>
  <c r="R10" i="20" a="1"/>
  <c r="R10" i="20" s="1"/>
  <c r="Q10" i="20" a="1"/>
  <c r="Q10" i="20" s="1"/>
  <c r="P10" i="20" a="1"/>
  <c r="P10" i="20" s="1"/>
  <c r="C9" i="20" a="1"/>
  <c r="C9" i="20" s="1"/>
  <c r="D6" i="20" a="1"/>
  <c r="D6" i="20" s="1"/>
  <c r="D9" i="20" a="1"/>
  <c r="D9" i="20" s="1"/>
  <c r="E6" i="20" a="1"/>
  <c r="E6" i="20" s="1"/>
  <c r="F9" i="20" a="1"/>
  <c r="F9" i="20" s="1"/>
  <c r="G9" i="20" a="1"/>
  <c r="G9" i="20" s="1"/>
  <c r="I6" i="20" a="1"/>
  <c r="I6" i="20" s="1"/>
  <c r="H9" i="20" a="1"/>
  <c r="H9" i="20" s="1"/>
  <c r="E10" i="20" a="1"/>
  <c r="E10" i="20" s="1"/>
  <c r="H10" i="20" a="1"/>
  <c r="H10" i="20" s="1"/>
  <c r="F10" i="20" a="1"/>
  <c r="F10" i="20" s="1"/>
  <c r="G10" i="20" a="1"/>
  <c r="G10" i="20" s="1"/>
  <c r="O10" i="20" a="1"/>
  <c r="O10" i="20" s="1"/>
  <c r="K9" i="20" a="1"/>
  <c r="K9" i="20" s="1"/>
  <c r="C10" i="20" a="1"/>
  <c r="C10" i="20" s="1"/>
  <c r="J10" i="20" a="1"/>
  <c r="J10" i="20" s="1"/>
  <c r="D10" i="20" a="1"/>
  <c r="D10" i="20" s="1"/>
  <c r="I10" i="20" a="1"/>
  <c r="I10" i="20" s="1"/>
  <c r="E9" i="20" a="1"/>
  <c r="E9" i="20" s="1"/>
  <c r="K10" i="20" a="1"/>
  <c r="K10" i="20" s="1"/>
  <c r="P9" i="20" a="1"/>
  <c r="P9" i="20" s="1"/>
  <c r="L9" i="20" a="1"/>
  <c r="L9" i="20" s="1"/>
  <c r="N9" i="20" a="1"/>
  <c r="N9" i="20" s="1"/>
  <c r="M9" i="20" a="1"/>
  <c r="M9" i="20" s="1"/>
  <c r="R9" i="20" a="1"/>
  <c r="R9" i="20" s="1"/>
  <c r="O9" i="20" a="1"/>
  <c r="O9" i="20" s="1"/>
  <c r="Q9" i="20" a="1"/>
  <c r="Q9" i="20" s="1"/>
  <c r="I9" i="20" a="1"/>
  <c r="I9" i="20" s="1"/>
  <c r="L10" i="20" a="1"/>
  <c r="L10" i="20" s="1"/>
  <c r="J9" i="20" a="1"/>
  <c r="J9" i="20" s="1"/>
  <c r="I5" i="20" a="1"/>
  <c r="I5" i="20" s="1"/>
  <c r="K5" i="20" a="1"/>
  <c r="K5" i="20" s="1"/>
  <c r="J5" i="20" a="1"/>
  <c r="J5" i="20" s="1"/>
  <c r="R5" i="20" a="1"/>
  <c r="R5" i="20" s="1"/>
  <c r="N5" i="20" a="1"/>
  <c r="N5" i="20" s="1"/>
  <c r="O5" i="20" a="1"/>
  <c r="O5" i="20" s="1"/>
  <c r="P5" i="20" a="1"/>
  <c r="P5" i="20" s="1"/>
  <c r="Q5" i="20" a="1"/>
  <c r="Q5" i="20" s="1"/>
  <c r="E7" i="20" a="1"/>
  <c r="E7" i="20" s="1"/>
  <c r="F7" i="20" a="1"/>
  <c r="F7" i="20" s="1"/>
  <c r="G7" i="20" a="1"/>
  <c r="G7" i="20" s="1"/>
  <c r="H7" i="20" a="1"/>
  <c r="H7" i="20" s="1"/>
  <c r="D8" i="20" a="1"/>
  <c r="D8" i="20" s="1"/>
  <c r="I7" i="20" a="1"/>
  <c r="I7" i="20" s="1"/>
  <c r="K7" i="20" a="1"/>
  <c r="K7" i="20" s="1"/>
  <c r="C5" i="20" a="1"/>
  <c r="C5" i="20" s="1"/>
  <c r="N7" i="20" a="1"/>
  <c r="N7" i="20" s="1"/>
  <c r="O7" i="20" a="1"/>
  <c r="O7" i="20" s="1"/>
  <c r="D5" i="20" a="1"/>
  <c r="D5" i="20" s="1"/>
  <c r="E8" i="20" a="1"/>
  <c r="E8" i="20" s="1"/>
  <c r="E5" i="20" a="1"/>
  <c r="E5" i="20" s="1"/>
  <c r="F8" i="20" a="1"/>
  <c r="F8" i="20" s="1"/>
  <c r="F5" i="20" a="1"/>
  <c r="F5" i="20" s="1"/>
  <c r="G8" i="20" a="1"/>
  <c r="G8" i="20" s="1"/>
  <c r="G5" i="20" a="1"/>
  <c r="G5" i="20" s="1"/>
  <c r="H8" i="20" a="1"/>
  <c r="H8" i="20" s="1"/>
  <c r="H5" i="20" a="1"/>
  <c r="H5" i="20" s="1"/>
  <c r="I8" i="20" a="1"/>
  <c r="I8" i="20" s="1"/>
  <c r="P8" i="20" a="1"/>
  <c r="P8" i="20" s="1"/>
  <c r="L5" i="20" a="1"/>
  <c r="L5" i="20" s="1"/>
  <c r="M5" i="20" a="1"/>
  <c r="M5" i="20" s="1"/>
  <c r="D7" i="20" a="1"/>
  <c r="D7" i="20" s="1"/>
  <c r="K8" i="20" a="1"/>
  <c r="K8" i="20" s="1"/>
  <c r="Q7" i="20" a="1"/>
  <c r="Q7" i="20" s="1"/>
  <c r="R7" i="20" a="1"/>
  <c r="R7" i="20" s="1"/>
  <c r="M7" i="20" a="1"/>
  <c r="M7" i="20" s="1"/>
  <c r="M8" i="20" a="1"/>
  <c r="M8" i="20" s="1"/>
  <c r="J8" i="20" a="1"/>
  <c r="J8" i="20" s="1"/>
  <c r="N8" i="20" a="1"/>
  <c r="N8" i="20" s="1"/>
  <c r="L8" i="20" a="1"/>
  <c r="L8" i="20" s="1"/>
  <c r="J7" i="20" a="1"/>
  <c r="J7" i="20" s="1"/>
  <c r="C8" i="20" a="1"/>
  <c r="C8" i="20" s="1"/>
  <c r="Q8" i="20" a="1"/>
  <c r="Q8" i="20" s="1"/>
  <c r="C7" i="20" a="1"/>
  <c r="C7" i="20" s="1"/>
  <c r="R8" i="20" a="1"/>
  <c r="R8" i="20" s="1"/>
  <c r="L7" i="20" a="1"/>
  <c r="L7" i="20" s="1"/>
  <c r="O8" i="20" a="1"/>
  <c r="O8" i="20" s="1"/>
  <c r="P7" i="20" a="1"/>
  <c r="P7" i="20" s="1"/>
  <c r="C4" i="20" a="1"/>
  <c r="C4" i="20" s="1"/>
  <c r="J4" i="20" a="1"/>
  <c r="J4" i="20" s="1"/>
  <c r="D4" i="20" a="1"/>
  <c r="D4" i="20" s="1"/>
  <c r="E4" i="20" a="1"/>
  <c r="E4" i="20" s="1"/>
  <c r="H4" i="20" a="1"/>
  <c r="H4" i="20" s="1"/>
  <c r="I4" i="20" a="1"/>
  <c r="I4" i="20" s="1"/>
  <c r="K4" i="20" a="1"/>
  <c r="K4" i="20" s="1"/>
  <c r="L4" i="20" a="1"/>
  <c r="L4" i="20" s="1"/>
  <c r="F4" i="20" a="1"/>
  <c r="F4" i="20" s="1"/>
  <c r="G4" i="20" a="1"/>
  <c r="G4" i="20" s="1"/>
  <c r="M4" i="20" a="1"/>
  <c r="M4" i="20" s="1"/>
  <c r="O4" i="20" a="1"/>
  <c r="O4" i="20" s="1"/>
  <c r="N4" i="20" a="1"/>
  <c r="N4" i="20" s="1"/>
  <c r="Q4" i="20" a="1"/>
  <c r="Q4" i="20" s="1"/>
  <c r="P4" i="20" a="1"/>
  <c r="P4" i="20" s="1"/>
  <c r="R4" i="20" a="1"/>
  <c r="R4" i="20" s="1"/>
  <c r="N3" i="20" a="1"/>
  <c r="N3" i="20" s="1"/>
  <c r="O3" i="20" a="1"/>
  <c r="O3" i="20" s="1"/>
  <c r="I3" i="20" a="1"/>
  <c r="I3" i="20" s="1"/>
  <c r="L3" i="20" a="1"/>
  <c r="L3" i="20" s="1"/>
  <c r="E3" i="20" a="1"/>
  <c r="E3" i="20" s="1"/>
  <c r="G3" i="20" a="1"/>
  <c r="G3" i="20" s="1"/>
  <c r="R3" i="20" a="1"/>
  <c r="R3" i="20" s="1"/>
  <c r="C3" i="20" a="1"/>
  <c r="C3" i="20" s="1"/>
  <c r="K3" i="20" a="1"/>
  <c r="K3" i="20" s="1"/>
  <c r="Q3" i="20" a="1"/>
  <c r="Q3" i="20" s="1"/>
  <c r="F3" i="20" a="1"/>
  <c r="F3" i="20" s="1"/>
  <c r="D3" i="20" a="1"/>
  <c r="D3" i="20" s="1"/>
  <c r="M3" i="20" a="1"/>
  <c r="M3" i="20" s="1"/>
  <c r="H3" i="20" a="1"/>
  <c r="H3" i="20" s="1"/>
  <c r="P3" i="20" a="1"/>
  <c r="P3" i="20" s="1"/>
  <c r="J3" i="20" a="1"/>
  <c r="J3" i="20" s="1"/>
  <c r="B9" i="1"/>
  <c r="B10" i="1"/>
  <c r="A2" i="1"/>
  <c r="B14" i="1"/>
  <c r="B15" i="1"/>
  <c r="B7" i="1"/>
  <c r="C58" i="2"/>
  <c r="B3" i="5"/>
  <c r="C3" i="5"/>
  <c r="D3" i="5"/>
  <c r="E8" i="5" l="1"/>
  <c r="E10" i="5"/>
  <c r="A1" i="10"/>
  <c r="A13" i="9"/>
  <c r="A1" i="2"/>
  <c r="A36" i="4"/>
  <c r="A1" i="43"/>
  <c r="E14" i="3"/>
  <c r="E3" i="5"/>
  <c r="A61" i="6" l="1"/>
  <c r="A19" i="5"/>
  <c r="A1" i="3"/>
  <c r="A21" i="9"/>
  <c r="A8" i="6"/>
  <c r="A1" i="6"/>
  <c r="A13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43" i="6" l="1"/>
  <c r="D56" i="6"/>
  <c r="D26" i="6"/>
  <c r="D48" i="6"/>
  <c r="D19" i="6"/>
  <c r="D35" i="6"/>
  <c r="D13" i="6"/>
  <c r="D55" i="6"/>
  <c r="D47" i="6"/>
  <c r="D57" i="6"/>
  <c r="D44" i="6"/>
  <c r="D28" i="6"/>
  <c r="D29" i="6"/>
  <c r="D40" i="6"/>
  <c r="D50" i="6"/>
  <c r="D11" i="6"/>
  <c r="D23" i="6"/>
  <c r="D22" i="6"/>
  <c r="D52" i="6"/>
  <c r="D51" i="6"/>
  <c r="D42" i="6"/>
  <c r="D20" i="6"/>
  <c r="D21" i="6"/>
  <c r="D17" i="6"/>
  <c r="D31" i="6"/>
  <c r="D58" i="6"/>
  <c r="D36" i="6"/>
  <c r="D41" i="6"/>
  <c r="D37" i="6"/>
  <c r="D59" i="6"/>
  <c r="D24" i="6"/>
  <c r="D14" i="6"/>
  <c r="D34" i="6"/>
  <c r="D25" i="6"/>
  <c r="D49" i="6"/>
  <c r="D39" i="6"/>
  <c r="D46" i="6"/>
  <c r="D16" i="6"/>
  <c r="D38" i="6"/>
  <c r="D18" i="6"/>
  <c r="D27" i="6"/>
  <c r="D32" i="6"/>
  <c r="D53" i="6"/>
  <c r="D30" i="6"/>
  <c r="D60" i="6"/>
  <c r="D15" i="6"/>
  <c r="D54" i="6"/>
  <c r="D12" i="6"/>
  <c r="D45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<sst xmlns="http://schemas.openxmlformats.org/spreadsheetml/2006/main" count="14206" uniqueCount="614">
  <si>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</si>
  <si>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</si>
  <si>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</si>
  <si>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</si>
  <si>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</si>
  <si>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</si>
  <si>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</si>
  <si>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</si>
  <si>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</si>
  <si>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</si>
  <si>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</si>
  <si>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</si>
  <si>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</si>
  <si>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</si>
  <si>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</si>
  <si>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</si>
  <si>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</si>
  <si>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</si>
  <si>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</si>
  <si>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</si>
  <si>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</si>
  <si>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</si>
  <si>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</si>
  <si>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</si>
  <si>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</si>
  <si>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</si>
  <si>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</si>
  <si>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</si>
  <si>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</si>
  <si>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</si>
  <si>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</si>
  <si>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</si>
  <si>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</si>
  <si>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</si>
  <si>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</si>
  <si>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</si>
  <si>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</si>
  <si>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</si>
  <si>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</si>
  <si>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</si>
  <si>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</si>
  <si>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</si>
  <si>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</si>
  <si>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</si>
  <si>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</si>
  <si>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</si>
  <si>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</si>
  <si>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</si>
  <si>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</si>
  <si>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</si>
  <si>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</si>
  <si>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</si>
  <si>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</si>
  <si>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</si>
  <si>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</si>
  <si>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</si>
  <si>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</si>
  <si>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</si>
  <si>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</si>
  <si>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</si>
  <si>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</si>
  <si>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</si>
  <si>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</si>
  <si>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</si>
  <si>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</si>
  <si>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</si>
  <si>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</si>
  <si>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</si>
  <si>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</si>
  <si>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</si>
  <si>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</si>
  <si>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</si>
  <si>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</si>
  <si>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</si>
  <si>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</si>
  <si>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</si>
  <si>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</si>
  <si>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</si>
  <si>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</si>
  <si>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</si>
  <si>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</si>
  <si>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</si>
  <si>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</si>
  <si>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</si>
  <si>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</si>
  <si>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</si>
  <si>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</si>
  <si>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</si>
  <si>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</si>
  <si>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</si>
  <si>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</si>
  <si>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</si>
  <si>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</si>
  <si>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</si>
  <si>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</si>
  <si>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</si>
  <si>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</si>
  <si>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</si>
  <si>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</si>
  <si>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</si>
  <si>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</si>
  <si>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</si>
  <si>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</si>
  <si>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</si>
  <si>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</si>
  <si>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</si>
  <si>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</si>
  <si>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</si>
  <si>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</si>
  <si>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</si>
  <si>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</si>
  <si>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</si>
  <si>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</si>
  <si>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</si>
  <si>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</si>
  <si>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</si>
  <si>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</si>
  <si>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</si>
  <si>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</si>
  <si>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</si>
  <si>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</si>
  <si>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</si>
  <si>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</si>
  <si>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</si>
  <si>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</si>
  <si>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</si>
  <si>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</si>
  <si>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</si>
  <si>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</si>
  <si>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</si>
  <si>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</si>
  <si>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</si>
  <si>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</si>
  <si>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</si>
  <si>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</si>
  <si>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</si>
  <si>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</si>
  <si>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</si>
  <si>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</si>
  <si>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</si>
  <si>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</si>
  <si>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</si>
  <si>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</si>
  <si>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</si>
  <si>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</si>
  <si>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</si>
  <si>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</si>
  <si>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</si>
  <si>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</si>
  <si>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</si>
  <si>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</si>
  <si>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</si>
  <si>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</si>
  <si>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</si>
  <si>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</si>
  <si>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</si>
  <si>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</si>
  <si>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</si>
  <si>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</si>
  <si>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</si>
  <si>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</si>
  <si>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</si>
  <si>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</si>
  <si>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</si>
  <si>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</si>
  <si>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</si>
  <si>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</si>
  <si>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</si>
  <si>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</si>
  <si>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</si>
  <si>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</si>
  <si>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</si>
  <si>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</si>
  <si>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</si>
  <si>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</si>
  <si>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</si>
  <si>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</si>
  <si>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</si>
  <si>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</si>
  <si>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</si>
  <si>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</si>
  <si>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</si>
  <si>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</si>
  <si>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</si>
  <si>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</si>
  <si>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</si>
  <si>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</si>
  <si>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</si>
  <si>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</si>
  <si>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</si>
  <si>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</si>
  <si>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</si>
  <si>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</si>
  <si>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</si>
  <si>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</si>
  <si>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</si>
  <si>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</si>
  <si>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</si>
  <si>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</si>
  <si>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</si>
  <si>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</si>
  <si>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</si>
  <si>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</si>
  <si>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</si>
  <si>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</si>
  <si>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</si>
  <si>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</si>
  <si>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</si>
  <si>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</si>
  <si>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</si>
  <si>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</si>
  <si>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</si>
  <si>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</si>
  <si>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</si>
  <si>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</si>
  <si>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</si>
  <si>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</si>
  <si>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</si>
  <si>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</si>
  <si>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</si>
  <si>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</si>
  <si>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</si>
  <si>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</si>
  <si>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</si>
  <si>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</si>
  <si>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</si>
  <si>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</si>
  <si>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</si>
  <si>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</si>
  <si>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</si>
  <si>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</si>
  <si>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</si>
  <si>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</si>
  <si>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</si>
  <si>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</si>
  <si>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</si>
  <si>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</si>
  <si>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</si>
  <si>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</si>
  <si>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</si>
  <si>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</si>
  <si>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</si>
  <si>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</si>
  <si>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</si>
  <si>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</si>
  <si>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</si>
  <si>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</si>
  <si>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</si>
  <si>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</si>
  <si>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</si>
  <si>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</si>
  <si>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</si>
  <si>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</si>
  <si>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</si>
  <si>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</si>
  <si>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</si>
  <si>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</si>
  <si>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</si>
  <si>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</si>
  <si>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</si>
  <si>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</si>
  <si>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</si>
  <si>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</si>
  <si>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</si>
  <si>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</si>
  <si>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</si>
  <si>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</si>
  <si>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</si>
  <si>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</si>
  <si>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</si>
  <si>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</si>
  <si>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</si>
  <si>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</si>
  <si>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</si>
  <si>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</si>
  <si>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</si>
  <si>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</si>
  <si>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</si>
  <si>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</si>
  <si>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</si>
  <si>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</si>
  <si>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</si>
  <si>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</si>
  <si>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</si>
  <si>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</si>
  <si>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</si>
  <si>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</si>
  <si>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</si>
  <si>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</si>
  <si>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</si>
  <si>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</si>
  <si>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</si>
  <si>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</si>
  <si>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</si>
  <si>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</si>
  <si>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</si>
  <si>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</si>
  <si>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</si>
  <si>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</si>
  <si>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</si>
  <si>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</si>
  <si>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</si>
  <si>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</si>
  <si>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</si>
  <si>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</si>
  <si>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</si>
  <si>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</si>
  <si>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</si>
  <si>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</si>
  <si>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</si>
  <si>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</si>
  <si>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</si>
  <si>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</si>
  <si>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</si>
  <si>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</si>
  <si>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</si>
  <si>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</si>
  <si>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</si>
  <si>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</si>
  <si>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</si>
  <si>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</si>
  <si>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</si>
  <si>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</si>
  <si>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</si>
  <si>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</si>
  <si>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</si>
  <si>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</si>
  <si>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</si>
  <si>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</si>
  <si>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</si>
  <si>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</si>
  <si>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</si>
  <si>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</si>
  <si>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</si>
  <si>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</si>
  <si>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</si>
  <si>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</si>
  <si>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</si>
  <si>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</si>
  <si>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</si>
  <si>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</si>
  <si>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</si>
  <si>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</si>
  <si>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</si>
  <si>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</si>
  <si>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</si>
  <si>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</si>
  <si>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</si>
  <si>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</si>
  <si>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</si>
  <si>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</si>
  <si>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</si>
  <si>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</si>
  <si>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E2 NORTH WIN (G.N3.E2.W1)</t>
  </si>
  <si>
    <t>E2 SOUTH WIN (G.S2.E1.W1)</t>
  </si>
  <si>
    <t>E4 EAST WIN (G.E2.E2.W1)</t>
  </si>
  <si>
    <t>E4 EAST WIN (M.E14.E10.W1)</t>
  </si>
  <si>
    <t>E4 EAST WIN (T.E26.E18.W1)</t>
  </si>
  <si>
    <t>E4 NORTH WIN (G.N3.E3.W1)</t>
  </si>
  <si>
    <t>E4 NORTH WIN (M.N15.E11.W1)</t>
  </si>
  <si>
    <t>E4 NORTH WIN (T.N27.E19.W1)</t>
  </si>
  <si>
    <t>E4 SOUTH WIN (G.S1.E1.W1)</t>
  </si>
  <si>
    <t>E4 SOUTH WIN (M.S13.E9.W1)</t>
  </si>
  <si>
    <t>E4 SOUTH WIN (T.S25.E17.W1)</t>
  </si>
  <si>
    <t>E4 WEST WIN (G.W4.E4.W1)</t>
  </si>
  <si>
    <t>E4 WEST WIN (M.W16.E12.W1)</t>
  </si>
  <si>
    <t>E4 WEST WIN (T.W28.E20.W1)</t>
  </si>
  <si>
    <t>E9 EAST WIN (G.C3.E7.W1)</t>
  </si>
  <si>
    <t>E9 WEST WIN (G.C3.E8.W1)</t>
  </si>
  <si>
    <t>E9 EAST WIN (M.C6.E15.W1)</t>
  </si>
  <si>
    <t>E9 WEST WIN (M.C6.E16.W1)</t>
  </si>
  <si>
    <t>E9 EAST WIN (T.C9.E25.W1)</t>
  </si>
  <si>
    <t>E9 WEST WIN (T.C9.E26.W1)</t>
  </si>
  <si>
    <t>E3 EAST WIN (G.S1.E2.W1)</t>
  </si>
  <si>
    <t>E3 SOUTH WIN (G.S1.E1.W1)</t>
  </si>
  <si>
    <t>E9 EAST WIN (G.N1.E3.W1)</t>
  </si>
  <si>
    <t>E9 NORTH WIN (G.N1.E1.W1)</t>
  </si>
  <si>
    <t>E9 WEST WIN (G.N1.E2.W1)</t>
  </si>
  <si>
    <t>E9 EAST WIN (M.N4.E11.W1)</t>
  </si>
  <si>
    <t>E9 NORTH WIN (M.N4.E9.W1)</t>
  </si>
  <si>
    <t>E9 WEST WIN (M.N4.E10.W1)</t>
  </si>
  <si>
    <t>E9 EAST WIN (T.N7.E19.W1)</t>
  </si>
  <si>
    <t>E9 NORTH WIN (T.N7.E17.W1)</t>
  </si>
  <si>
    <t>E9 WEST WIN (T.N7.E18.W1)</t>
  </si>
  <si>
    <t>E9 EAST WIN (G.S2.E5.W1)</t>
  </si>
  <si>
    <t>E9 SOUTH WIN (G.S2.E4.W1)</t>
  </si>
  <si>
    <t>E9 WEST WIN (G.S2.E6.W1)</t>
  </si>
  <si>
    <t>E9 EAST WIN (M.S5.E13.W1)</t>
  </si>
  <si>
    <t>E9 SOUTH WIN (M.S5.E12.W1)</t>
  </si>
  <si>
    <t>E9 WEST WIN (M.S5.E14.W1)</t>
  </si>
  <si>
    <t>E9 EAST WIN (T.S8.E22.W1)</t>
  </si>
  <si>
    <t>E9 SOUTH WIN (T.S8.E21.W1)</t>
  </si>
  <si>
    <t>E9 WEST WIN (T.S8.E23.W1)</t>
  </si>
  <si>
    <t>E3 EAST WIN (G.N2.E4.W1)</t>
  </si>
  <si>
    <t>E3 NORTH WIN (G.N2.E3.W1)</t>
  </si>
  <si>
    <t>E1 NORTH WIN (G.W1.E2.W1)</t>
  </si>
  <si>
    <t>E1 SOUTH WIN (G.W1.E1.W1)</t>
  </si>
  <si>
    <t>E1 WEST WIN (G.W1.E3.W1)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</si>
  <si>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</si>
  <si>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</si>
  <si>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</si>
  <si>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</si>
  <si>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</si>
  <si>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</si>
  <si>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</si>
  <si>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</si>
  <si>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</si>
  <si>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</si>
  <si>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</si>
  <si>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</si>
  <si>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</si>
  <si>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</si>
  <si>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</si>
  <si>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</si>
  <si>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</si>
  <si>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</si>
  <si>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</si>
  <si>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</si>
  <si>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</si>
  <si>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</si>
  <si>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</si>
  <si>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</si>
  <si>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</si>
  <si>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</si>
  <si>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 E2 NORTH PERIM (G.N3)</t>
  </si>
  <si>
    <t>Yes</t>
  </si>
  <si>
    <t>0.0</t>
  </si>
  <si>
    <t>0.38</t>
  </si>
  <si>
    <t>Classroom_class</t>
  </si>
  <si>
    <t>School</t>
  </si>
  <si>
    <t>CLASSROOM E2 SOUTH PERIM (G.S2)</t>
  </si>
  <si>
    <t>CLASSROOM E2 WEST PERIM (G.W1)</t>
  </si>
  <si>
    <t>CLASSROOM E4 EAST PERIM (G.E2)</t>
  </si>
  <si>
    <t>Office</t>
  </si>
  <si>
    <t>CLASSROOM E4 EAST PERIM (M.E14)</t>
  </si>
  <si>
    <t>CLASSROOM E4 EAST PERIM (T.E26)</t>
  </si>
  <si>
    <t>CLASSROOM E4 NORTH PERIM (G.N3)</t>
  </si>
  <si>
    <t>CLASSROOM E4 NORTH PERIM (M.N15)</t>
  </si>
  <si>
    <t>CLASSROOM E4 NORTH PERIM (T.N27)</t>
  </si>
  <si>
    <t>CLASSROOM E4 SOUTH PERIM (G.S1)</t>
  </si>
  <si>
    <t>CLASSROOM E4 SOUTH PERIM (M.S13)</t>
  </si>
  <si>
    <t>CLASSROOM E4 SOUTH PERIM (T.S25)</t>
  </si>
  <si>
    <t>CLASSROOM E4 WEST PERIM (G.W4)</t>
  </si>
  <si>
    <t>CLASSROOM E4 WEST PERIM (M.W16)</t>
  </si>
  <si>
    <t>CLASSROOM E4 WEST PERIM (T.W28)</t>
  </si>
  <si>
    <t>COMPUTER E4 CORE (G.C5)</t>
  </si>
  <si>
    <t>0.15</t>
  </si>
  <si>
    <t>Computer</t>
  </si>
  <si>
    <t>Computer room</t>
  </si>
  <si>
    <t>COMPUTER E4 CORE (M.C17)</t>
  </si>
  <si>
    <t>COMPUTER E4 CORE (T.C29)</t>
  </si>
  <si>
    <t>CORRIDOR E9 CORE (G.C3)</t>
  </si>
  <si>
    <t>Corridor</t>
  </si>
  <si>
    <t>CORRIDOR E9 CORE (M.C6)</t>
  </si>
  <si>
    <t>CORRIDOR E9 CORE (T.C9)</t>
  </si>
  <si>
    <t>DINING E3 SOUTH PERIM (G.S1)</t>
  </si>
  <si>
    <t>0.5</t>
  </si>
  <si>
    <t>Dining_fast</t>
  </si>
  <si>
    <t>DORM E9 NORTH PERIM (G.N1)</t>
  </si>
  <si>
    <t>Guestroom</t>
  </si>
  <si>
    <t>ResidentialLiving</t>
  </si>
  <si>
    <t>DORM E9 NORTH PERIM (M.N4)</t>
  </si>
  <si>
    <t>DORM E9 NORTH PERIM (T.N7)</t>
  </si>
  <si>
    <t>DORM E9 SOUTH PERIM (G.S2)</t>
  </si>
  <si>
    <t>DORM E9 SOUTH PERIM (M.S5)</t>
  </si>
  <si>
    <t>DORM E9 SOUTH PERIM (T.S8)</t>
  </si>
  <si>
    <t>E1 WEST PERIM PLNM (G.W2)</t>
  </si>
  <si>
    <t>No</t>
  </si>
  <si>
    <t>Plenum</t>
  </si>
  <si>
    <t>E2 NORTH PERIM PLNM (G.N6)</t>
  </si>
  <si>
    <t>E2 SOUTH PERIM PLNM (G.S5)</t>
  </si>
  <si>
    <t>E2 WEST PERIM PLNM (G.W4)</t>
  </si>
  <si>
    <t>E4 CORE PLNM (G.C11)</t>
  </si>
  <si>
    <t>E4 CORE PLNM (G.C12)</t>
  </si>
  <si>
    <t>E4 CORE PLNM (M.C23)</t>
  </si>
  <si>
    <t>E4 CORE PLNM (M.C24)</t>
  </si>
  <si>
    <t>E4 CORE PLNM (T.C35)</t>
  </si>
  <si>
    <t>E4 CORE PLNM (T.C36)</t>
  </si>
  <si>
    <t>E4 EAST PERIM PLNM (G.E8)</t>
  </si>
  <si>
    <t>E4 EAST PERIM PLNM (M.E20)</t>
  </si>
  <si>
    <t>E4 EAST PERIM PLNM (T.E32)</t>
  </si>
  <si>
    <t>E4 NORTH PERIM PLNM (G.N9)</t>
  </si>
  <si>
    <t>E4 NORTH PERIM PLNM (M.N21)</t>
  </si>
  <si>
    <t>E4 NORTH PERIM PLNM (T.N33)</t>
  </si>
  <si>
    <t>E4 SOUTH PERIM PLNM (G.S7)</t>
  </si>
  <si>
    <t>E4 SOUTH PERIM PLNM (M.S19)</t>
  </si>
  <si>
    <t>E4 SOUTH PERIM PLNM (T.S31)</t>
  </si>
  <si>
    <t>E4 WEST PERIM PLNM (G.W10)</t>
  </si>
  <si>
    <t>E4 WEST PERIM PLNM (M.W22)</t>
  </si>
  <si>
    <t>E4 WEST PERIM PLNM (T.W34)</t>
  </si>
  <si>
    <t>KITCHEN E3 NORTH PERIM (G.N2)</t>
  </si>
  <si>
    <t>Kitchen</t>
  </si>
  <si>
    <t>MAINTENANCE E1 WEST PERIM (G.W1)</t>
  </si>
  <si>
    <t>Industrial_low</t>
  </si>
  <si>
    <t>OFFICE E4 CORE (G.C6)</t>
  </si>
  <si>
    <t>OFFICE E4 CORE (M.C18)</t>
  </si>
  <si>
    <t>OFFICE E4 CORE (T.C30)</t>
  </si>
  <si>
    <t>Roof Membrane+Roof Continuous Insulation+Metal Decking</t>
  </si>
  <si>
    <t>Stucco+Wall Continuous Insulation+Gypsum 5/8in</t>
  </si>
  <si>
    <t>Theoretical Glazing</t>
  </si>
  <si>
    <t>Classroom E2 North Perim (G.N3)</t>
  </si>
  <si>
    <t>Classroom E2 South Perim (G.S2)</t>
  </si>
  <si>
    <t>Classroom E2 West Perim (G.W1)</t>
  </si>
  <si>
    <t>Classroom E4 East Perim (G.E2)</t>
  </si>
  <si>
    <t>Classroom E4 East Perim (M.E14)</t>
  </si>
  <si>
    <t>Classroom E4 East Perim (T.E26)</t>
  </si>
  <si>
    <t>Classroom E4 North Perim (G.N3)</t>
  </si>
  <si>
    <t>Classroom E4 North Perim (M.N15)</t>
  </si>
  <si>
    <t>Classroom E4 North Perim (T.N27)</t>
  </si>
  <si>
    <t>Classroom E4 South Perim (G.S1)</t>
  </si>
  <si>
    <t>Classroom E4 South Perim (M.S13)</t>
  </si>
  <si>
    <t>Classroom E4 South Perim (T.S25)</t>
  </si>
  <si>
    <t>Classroom E4 West Perim (G.W4)</t>
  </si>
  <si>
    <t>Classroom E4 West Perim (M.W16)</t>
  </si>
  <si>
    <t>Classroom E4 West Perim (T.W28)</t>
  </si>
  <si>
    <t>Computer E4 Core (G.C5)</t>
  </si>
  <si>
    <t>Computer E4 Core (M.C17)</t>
  </si>
  <si>
    <t>Computer E4 Core (T.C29)</t>
  </si>
  <si>
    <t>Dining E3 South Perim (G.S1)</t>
  </si>
  <si>
    <t>Dorm E9 North Perim (G.N1)</t>
  </si>
  <si>
    <t>Dorm E9 North Perim (M.N4)</t>
  </si>
  <si>
    <t>Dorm E9 North Perim (T.N7)</t>
  </si>
  <si>
    <t>Dorm E9 South Perim (G.S2)</t>
  </si>
  <si>
    <t>Dorm E9 South Perim (M.S5)</t>
  </si>
  <si>
    <t>Dorm E9 South Perim (T.S8)</t>
  </si>
  <si>
    <t>Kitchen E3 North Perim (G.N2)</t>
  </si>
  <si>
    <t>Maintenance E1 West Perim (G.W1)</t>
  </si>
  <si>
    <t>Office E4 Core (G.C6)</t>
  </si>
  <si>
    <t>Office E4 Core (M.C18)</t>
  </si>
  <si>
    <t>Office E4 Core (T.C30)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</si>
  <si>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</si>
  <si>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</si>
  <si>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</si>
  <si>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</si>
  <si>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</si>
  <si>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</si>
  <si>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</si>
  <si>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</si>
  <si>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</si>
  <si>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</si>
  <si>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</si>
  <si>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</si>
  <si>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</si>
  <si>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</si>
  <si>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</si>
  <si>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</si>
  <si>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</si>
  <si>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</si>
  <si>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</si>
  <si>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</si>
  <si>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</si>
  <si>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</si>
  <si>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SZ-CRAC</t>
  </si>
  <si>
    <t>NONE</t>
  </si>
  <si>
    <t>3.738</t>
  </si>
  <si>
    <t>3.23</t>
  </si>
  <si>
    <t>SZ-VAV</t>
  </si>
  <si>
    <t>SZ-CAV Fans</t>
  </si>
  <si>
    <t>MZ-VAV Fans</t>
  </si>
  <si>
    <t>SZ-CRAC Fans</t>
  </si>
  <si>
    <t>SZ-VAV Fans</t>
  </si>
  <si>
    <t>No refrigeration system was found</t>
  </si>
  <si>
    <t>Cooling Setpoint Schedule</t>
  </si>
  <si>
    <t>AllDays</t>
  </si>
  <si>
    <t>DHW Sch</t>
  </si>
  <si>
    <t>AllOtherDays</t>
  </si>
  <si>
    <t>Weekdays</t>
  </si>
  <si>
    <t>Elec Equip Sch</t>
  </si>
  <si>
    <t>AllOtherDays (Through 1/31)</t>
  </si>
  <si>
    <t>AllOtherDays (Through 2/28)</t>
  </si>
  <si>
    <t>AllOtherDays (Through 3/31)</t>
  </si>
  <si>
    <t>AllOtherDays (Through 4/30)</t>
  </si>
  <si>
    <t>AllOtherDays (Through 5/31)</t>
  </si>
  <si>
    <t>AllOtherDays (Through 6/30)</t>
  </si>
  <si>
    <t>AllOtherDays (Through 7/31)</t>
  </si>
  <si>
    <t>AllOtherDays (Through 8/31)</t>
  </si>
  <si>
    <t>AllOtherDays (Through 9/30)</t>
  </si>
  <si>
    <t>AllOtherDays (Through 10/31)</t>
  </si>
  <si>
    <t>AllOtherDays (Through 11/30)</t>
  </si>
  <si>
    <t>AllOtherDays (Through 12/31)</t>
  </si>
  <si>
    <t>Heating Setpoint Schedule</t>
  </si>
  <si>
    <t>Infiltration Schedule</t>
  </si>
  <si>
    <t>Lighting Schedule</t>
  </si>
  <si>
    <t>Saturdays</t>
  </si>
  <si>
    <t>OA Schedule</t>
  </si>
  <si>
    <t>Occupant Sch</t>
  </si>
  <si>
    <t>Saturday</t>
  </si>
  <si>
    <t>AllOtherDays (Through 1/11)</t>
  </si>
  <si>
    <t>AllOtherDays (Through 4/3)</t>
  </si>
  <si>
    <t>AllOtherDays (Through 4/12)</t>
  </si>
  <si>
    <t>AllOtherDays (Through 5/22)</t>
  </si>
  <si>
    <t>AllOtherDays (Through 8/7)</t>
  </si>
  <si>
    <t>AllOtherDays (Through 8/16)</t>
  </si>
  <si>
    <t>AllOtherDays (Through 12/11)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</si>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</sst>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80.06</c:v>
                </c:pt>
                <c:pt idx="1">
                  <c:v>80.06</c:v>
                </c:pt>
                <c:pt idx="2">
                  <c:v>80.06</c:v>
                </c:pt>
                <c:pt idx="3">
                  <c:v>80.06</c:v>
                </c:pt>
                <c:pt idx="4">
                  <c:v>80.06</c:v>
                </c:pt>
                <c:pt idx="5">
                  <c:v>80.06</c:v>
                </c:pt>
                <c:pt idx="6">
                  <c:v>80.06</c:v>
                </c:pt>
                <c:pt idx="7">
                  <c:v>80.06</c:v>
                </c:pt>
                <c:pt idx="8">
                  <c:v>80.06</c:v>
                </c:pt>
                <c:pt idx="9">
                  <c:v>80.06</c:v>
                </c:pt>
                <c:pt idx="10">
                  <c:v>80.06</c:v>
                </c:pt>
                <c:pt idx="11">
                  <c:v>80.06</c:v>
                </c:pt>
                <c:pt idx="12">
                  <c:v>80.06</c:v>
                </c:pt>
                <c:pt idx="13">
                  <c:v>80.06</c:v>
                </c:pt>
                <c:pt idx="14">
                  <c:v>80.06</c:v>
                </c:pt>
                <c:pt idx="15">
                  <c:v>80.06</c:v>
                </c:pt>
                <c:pt idx="16">
                  <c:v>80.06</c:v>
                </c:pt>
                <c:pt idx="17">
                  <c:v>80.06</c:v>
                </c:pt>
                <c:pt idx="18">
                  <c:v>80.06</c:v>
                </c:pt>
                <c:pt idx="19">
                  <c:v>80.06</c:v>
                </c:pt>
                <c:pt idx="20">
                  <c:v>80.06</c:v>
                </c:pt>
                <c:pt idx="21">
                  <c:v>80.06</c:v>
                </c:pt>
                <c:pt idx="22">
                  <c:v>80.06</c:v>
                </c:pt>
                <c:pt idx="23">
                  <c:v>80.06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7-430A-A461-BCE68B52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911295"/>
        <c:axId val="648912255"/>
      </c:lineChart>
      <c:catAx>
        <c:axId val="64891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12255"/>
        <c:crosses val="autoZero"/>
        <c:auto val="1"/>
        <c:lblAlgn val="ctr"/>
        <c:lblOffset val="100"/>
        <c:noMultiLvlLbl val="0"/>
      </c:catAx>
      <c:valAx>
        <c:axId val="6489122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112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0.9</c:v>
                </c:pt>
                <c:pt idx="13">
                  <c:v>0.5</c:v>
                </c:pt>
                <c:pt idx="14">
                  <c:v>0.5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2-4350-B5B5-989B18D7F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905055"/>
        <c:axId val="557239807"/>
      </c:lineChart>
      <c:catAx>
        <c:axId val="648905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7239807"/>
        <c:crosses val="autoZero"/>
        <c:auto val="1"/>
        <c:lblAlgn val="ctr"/>
        <c:lblOffset val="100"/>
        <c:noMultiLvlLbl val="0"/>
      </c:catAx>
      <c:valAx>
        <c:axId val="557239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050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B-43D5-A040-9C44A1807F0F}"/>
            </c:ext>
          </c:extLst>
        </c:ser>
        <c:ser>
          <c:idx val="1"/>
          <c:order val="1"/>
          <c:tx>
            <c:v>AllOtherDays (Through 2/28)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B-43D5-A040-9C44A1807F0F}"/>
            </c:ext>
          </c:extLst>
        </c:ser>
        <c:ser>
          <c:idx val="2"/>
          <c:order val="2"/>
          <c:tx>
            <c:v>AllOtherDays (Through 3/31)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AB-43D5-A040-9C44A1807F0F}"/>
            </c:ext>
          </c:extLst>
        </c:ser>
        <c:ser>
          <c:idx val="3"/>
          <c:order val="3"/>
          <c:tx>
            <c:v>AllOtherDays (Through 4/30)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B-43D5-A040-9C44A1807F0F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AB-43D5-A040-9C44A1807F0F}"/>
            </c:ext>
          </c:extLst>
        </c:ser>
        <c:ser>
          <c:idx val="5"/>
          <c:order val="5"/>
          <c:tx>
            <c:v>AllOtherDays (Through 6/30)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AB-43D5-A040-9C44A1807F0F}"/>
            </c:ext>
          </c:extLst>
        </c:ser>
        <c:ser>
          <c:idx val="6"/>
          <c:order val="6"/>
          <c:tx>
            <c:v>AllOtherDays (Through 7/31)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AB-43D5-A040-9C44A1807F0F}"/>
            </c:ext>
          </c:extLst>
        </c:ser>
        <c:ser>
          <c:idx val="7"/>
          <c:order val="7"/>
          <c:tx>
            <c:v>AllOtherDays (Through 8/31)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AB-43D5-A040-9C44A1807F0F}"/>
            </c:ext>
          </c:extLst>
        </c:ser>
        <c:ser>
          <c:idx val="8"/>
          <c:order val="8"/>
          <c:tx>
            <c:v>AllOtherDays (Through 9/30)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AB-43D5-A040-9C44A1807F0F}"/>
            </c:ext>
          </c:extLst>
        </c:ser>
        <c:ser>
          <c:idx val="9"/>
          <c:order val="9"/>
          <c:tx>
            <c:v>AllOtherDays (Through 10/31)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AB-43D5-A040-9C44A1807F0F}"/>
            </c:ext>
          </c:extLst>
        </c:ser>
        <c:ser>
          <c:idx val="10"/>
          <c:order val="10"/>
          <c:tx>
            <c:v>AllOtherDays (Through 11/30)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AB-43D5-A040-9C44A1807F0F}"/>
            </c:ext>
          </c:extLst>
        </c:ser>
        <c:ser>
          <c:idx val="11"/>
          <c:order val="11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AB-43D5-A040-9C44A1807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020447"/>
        <c:axId val="715022367"/>
      </c:lineChart>
      <c:catAx>
        <c:axId val="715020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022367"/>
        <c:crosses val="autoZero"/>
        <c:auto val="1"/>
        <c:lblAlgn val="ctr"/>
        <c:lblOffset val="100"/>
        <c:noMultiLvlLbl val="0"/>
      </c:catAx>
      <c:valAx>
        <c:axId val="7150223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020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8-444B-87F9-21E8A4A71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582431"/>
        <c:axId val="651580991"/>
      </c:lineChart>
      <c:catAx>
        <c:axId val="65158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580991"/>
        <c:crosses val="autoZero"/>
        <c:auto val="1"/>
        <c:lblAlgn val="ctr"/>
        <c:lblOffset val="100"/>
        <c:noMultiLvlLbl val="0"/>
      </c:catAx>
      <c:valAx>
        <c:axId val="6515809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5824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8-4254-88EE-5C0D61F0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33391"/>
        <c:axId val="560934831"/>
      </c:lineChart>
      <c:catAx>
        <c:axId val="56093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34831"/>
        <c:crosses val="autoZero"/>
        <c:auto val="1"/>
        <c:lblAlgn val="ctr"/>
        <c:lblOffset val="100"/>
        <c:noMultiLvlLbl val="0"/>
      </c:catAx>
      <c:valAx>
        <c:axId val="560934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333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0-43E6-91D2-913F69D54BF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0-43E6-91D2-913F69D54BF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</c:v>
                </c:pt>
                <c:pt idx="18">
                  <c:v>0.35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0-43E6-91D2-913F69D5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32431"/>
        <c:axId val="560931951"/>
      </c:lineChart>
      <c:catAx>
        <c:axId val="56093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31951"/>
        <c:crosses val="autoZero"/>
        <c:auto val="1"/>
        <c:lblAlgn val="ctr"/>
        <c:lblOffset val="100"/>
        <c:noMultiLvlLbl val="0"/>
      </c:catAx>
      <c:valAx>
        <c:axId val="560931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09324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8-404B-AF6A-7424E08FE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77872"/>
        <c:axId val="770378352"/>
      </c:lineChart>
      <c:catAx>
        <c:axId val="77037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78352"/>
        <c:crosses val="autoZero"/>
        <c:auto val="1"/>
        <c:lblAlgn val="ctr"/>
        <c:lblOffset val="100"/>
        <c:noMultiLvlLbl val="0"/>
      </c:catAx>
      <c:valAx>
        <c:axId val="770378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778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7-4F55-906E-91CA1C7D277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07-4F55-906E-91CA1C7D277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  <c:pt idx="6">
                  <c:v>0.25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0.4</c:v>
                </c:pt>
                <c:pt idx="18">
                  <c:v>0.25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07-4F55-906E-91CA1C7D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996320"/>
        <c:axId val="768995840"/>
      </c:lineChart>
      <c:catAx>
        <c:axId val="76899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8995840"/>
        <c:crosses val="autoZero"/>
        <c:auto val="1"/>
        <c:lblAlgn val="ctr"/>
        <c:lblOffset val="100"/>
        <c:noMultiLvlLbl val="0"/>
      </c:catAx>
      <c:valAx>
        <c:axId val="768995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89963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F-4011-8E9B-32D54BC2E11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F-4011-8E9B-32D54BC2E11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1F-4011-8E9B-32D54BC2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740655"/>
        <c:axId val="627741615"/>
      </c:lineChart>
      <c:catAx>
        <c:axId val="62774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741615"/>
        <c:crosses val="autoZero"/>
        <c:auto val="1"/>
        <c:lblAlgn val="ctr"/>
        <c:lblOffset val="100"/>
        <c:noMultiLvlLbl val="0"/>
      </c:catAx>
      <c:valAx>
        <c:axId val="6277416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7406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2-4F7E-B050-FBFCA8A2E25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F2-4F7E-B050-FBFCA8A2E25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F2-4F7E-B050-FBFCA8A2E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8703"/>
        <c:axId val="1288207263"/>
      </c:lineChart>
      <c:catAx>
        <c:axId val="128820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88207263"/>
        <c:crosses val="autoZero"/>
        <c:auto val="1"/>
        <c:lblAlgn val="ctr"/>
        <c:lblOffset val="100"/>
        <c:noMultiLvlLbl val="0"/>
      </c:catAx>
      <c:valAx>
        <c:axId val="12882072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882087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D-49FB-A3BD-F0D81FF8F5F7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D-49FB-A3BD-F0D81FF8F5F7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BD-49FB-A3BD-F0D81FF8F5F7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BD-49FB-A3BD-F0D81FF8F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209183"/>
        <c:axId val="768993920"/>
      </c:lineChart>
      <c:catAx>
        <c:axId val="128820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8993920"/>
        <c:crosses val="autoZero"/>
        <c:auto val="1"/>
        <c:lblAlgn val="ctr"/>
        <c:lblOffset val="100"/>
        <c:noMultiLvlLbl val="0"/>
      </c:catAx>
      <c:valAx>
        <c:axId val="76899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88209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5D-4136-9843-B2B78F50698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5D-4136-9843-B2B78F50698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5D-4136-9843-B2B78F50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103824"/>
        <c:axId val="763102864"/>
      </c:lineChart>
      <c:catAx>
        <c:axId val="76310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3102864"/>
        <c:crosses val="autoZero"/>
        <c:auto val="1"/>
        <c:lblAlgn val="ctr"/>
        <c:lblOffset val="100"/>
        <c:noMultiLvlLbl val="0"/>
      </c:catAx>
      <c:valAx>
        <c:axId val="763102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310382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0-4BDD-9D03-43B984BFD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94143"/>
        <c:axId val="642691743"/>
      </c:lineChart>
      <c:catAx>
        <c:axId val="64269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91743"/>
        <c:crosses val="autoZero"/>
        <c:auto val="1"/>
        <c:lblAlgn val="ctr"/>
        <c:lblOffset val="100"/>
        <c:noMultiLvlLbl val="0"/>
      </c:catAx>
      <c:valAx>
        <c:axId val="642691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941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7-445A-B946-16EE8270B1F7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7-445A-B946-16EE8270B1F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77-445A-B946-16EE8270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26943"/>
        <c:axId val="658123583"/>
      </c:lineChart>
      <c:catAx>
        <c:axId val="65812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23583"/>
        <c:crosses val="autoZero"/>
        <c:auto val="1"/>
        <c:lblAlgn val="ctr"/>
        <c:lblOffset val="100"/>
        <c:noMultiLvlLbl val="0"/>
      </c:catAx>
      <c:valAx>
        <c:axId val="6581235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26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5F-4673-BE30-09555C71297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5F-4673-BE30-09555C71297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5F-4673-BE30-09555C71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276767"/>
        <c:axId val="627274847"/>
      </c:lineChart>
      <c:catAx>
        <c:axId val="62727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274847"/>
        <c:crosses val="autoZero"/>
        <c:auto val="1"/>
        <c:lblAlgn val="ctr"/>
        <c:lblOffset val="100"/>
        <c:noMultiLvlLbl val="0"/>
      </c:catAx>
      <c:valAx>
        <c:axId val="6272748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2767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65-4C90-95EB-E13DC29B57E7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65-4C90-95EB-E13DC29B57E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65-4C90-95EB-E13DC29B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049903"/>
        <c:axId val="643050383"/>
      </c:lineChart>
      <c:catAx>
        <c:axId val="643049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050383"/>
        <c:crosses val="autoZero"/>
        <c:auto val="1"/>
        <c:lblAlgn val="ctr"/>
        <c:lblOffset val="100"/>
        <c:noMultiLvlLbl val="0"/>
      </c:catAx>
      <c:valAx>
        <c:axId val="643050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0499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7-499F-BDFA-A32469A2544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7-499F-BDFA-A32469A2544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F7-499F-BDFA-A32469A25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048943"/>
        <c:axId val="770328512"/>
      </c:lineChart>
      <c:catAx>
        <c:axId val="64304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28512"/>
        <c:crosses val="autoZero"/>
        <c:auto val="1"/>
        <c:lblAlgn val="ctr"/>
        <c:lblOffset val="100"/>
        <c:noMultiLvlLbl val="0"/>
      </c:catAx>
      <c:valAx>
        <c:axId val="770328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048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A-4A0D-B497-CBD3A52DFFD4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A-4A0D-B497-CBD3A52DFFD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A-4A0D-B497-CBD3A52D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23712"/>
        <c:axId val="770328992"/>
      </c:lineChart>
      <c:catAx>
        <c:axId val="77032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28992"/>
        <c:crosses val="autoZero"/>
        <c:auto val="1"/>
        <c:lblAlgn val="ctr"/>
        <c:lblOffset val="100"/>
        <c:noMultiLvlLbl val="0"/>
      </c:catAx>
      <c:valAx>
        <c:axId val="770328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237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7-4CEB-AB81-36D8F875C39B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7-4CEB-AB81-36D8F875C39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87-4CEB-AB81-36D8F875C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22752"/>
        <c:axId val="770333792"/>
      </c:lineChart>
      <c:catAx>
        <c:axId val="77032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3792"/>
        <c:crosses val="autoZero"/>
        <c:auto val="1"/>
        <c:lblAlgn val="ctr"/>
        <c:lblOffset val="100"/>
        <c:noMultiLvlLbl val="0"/>
      </c:catAx>
      <c:valAx>
        <c:axId val="770333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227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4-475F-959B-0D2C202666BD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4-475F-959B-0D2C202666B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4-475F-959B-0D2C20266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33312"/>
        <c:axId val="770318432"/>
      </c:lineChart>
      <c:catAx>
        <c:axId val="77033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18432"/>
        <c:crosses val="autoZero"/>
        <c:auto val="1"/>
        <c:lblAlgn val="ctr"/>
        <c:lblOffset val="100"/>
        <c:noMultiLvlLbl val="0"/>
      </c:catAx>
      <c:valAx>
        <c:axId val="770318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33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A-49CA-AC92-05E0A1387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330432"/>
        <c:axId val="770330912"/>
      </c:lineChart>
      <c:catAx>
        <c:axId val="77033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0912"/>
        <c:crosses val="autoZero"/>
        <c:auto val="1"/>
        <c:lblAlgn val="ctr"/>
        <c:lblOffset val="100"/>
        <c:noMultiLvlLbl val="0"/>
      </c:catAx>
      <c:valAx>
        <c:axId val="770330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033043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4-4C65-A90C-5B53C0974E3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4-4C65-A90C-5B53C0974E3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4-4C65-A90C-5B53C097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443343"/>
        <c:axId val="620439503"/>
      </c:lineChart>
      <c:catAx>
        <c:axId val="620443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9503"/>
        <c:crosses val="autoZero"/>
        <c:auto val="1"/>
        <c:lblAlgn val="ctr"/>
        <c:lblOffset val="100"/>
        <c:noMultiLvlLbl val="0"/>
      </c:catAx>
      <c:valAx>
        <c:axId val="620439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43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A-4EAD-B694-B8422A3D3274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Schedules!$E$69:$AB$69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5A-4EAD-B694-B8422A3D3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437103"/>
        <c:axId val="620438063"/>
      </c:lineChart>
      <c:catAx>
        <c:axId val="620437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8063"/>
        <c:crosses val="autoZero"/>
        <c:auto val="1"/>
        <c:lblAlgn val="ctr"/>
        <c:lblOffset val="100"/>
        <c:noMultiLvlLbl val="0"/>
      </c:catAx>
      <c:valAx>
        <c:axId val="620438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71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C-4367-8DCB-F3183866870C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Schedules!$E$71:$AB$71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C-4367-8DCB-F3183866870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2C-4367-8DCB-F31838668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435183"/>
        <c:axId val="620430383"/>
      </c:lineChart>
      <c:catAx>
        <c:axId val="62043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0383"/>
        <c:crosses val="autoZero"/>
        <c:auto val="1"/>
        <c:lblAlgn val="ctr"/>
        <c:lblOffset val="100"/>
        <c:noMultiLvlLbl val="0"/>
      </c:catAx>
      <c:valAx>
        <c:axId val="620430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5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Schedules!$E$73:$AB$73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B0F-879C-8B11491E4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432783"/>
        <c:axId val="620439023"/>
      </c:lineChart>
      <c:catAx>
        <c:axId val="62043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9023"/>
        <c:crosses val="autoZero"/>
        <c:auto val="1"/>
        <c:lblAlgn val="ctr"/>
        <c:lblOffset val="100"/>
        <c:noMultiLvlLbl val="0"/>
      </c:catAx>
      <c:valAx>
        <c:axId val="620439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2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78.08</c:v>
                </c:pt>
                <c:pt idx="1">
                  <c:v>78.08</c:v>
                </c:pt>
                <c:pt idx="2">
                  <c:v>78.08</c:v>
                </c:pt>
                <c:pt idx="3">
                  <c:v>78.08</c:v>
                </c:pt>
                <c:pt idx="4">
                  <c:v>78.08</c:v>
                </c:pt>
                <c:pt idx="5">
                  <c:v>78.08</c:v>
                </c:pt>
                <c:pt idx="6">
                  <c:v>78.08</c:v>
                </c:pt>
                <c:pt idx="7">
                  <c:v>78.08</c:v>
                </c:pt>
                <c:pt idx="8">
                  <c:v>78.08</c:v>
                </c:pt>
                <c:pt idx="9">
                  <c:v>78.08</c:v>
                </c:pt>
                <c:pt idx="10">
                  <c:v>78.08</c:v>
                </c:pt>
                <c:pt idx="11">
                  <c:v>78.08</c:v>
                </c:pt>
                <c:pt idx="12">
                  <c:v>78.08</c:v>
                </c:pt>
                <c:pt idx="13">
                  <c:v>78.08</c:v>
                </c:pt>
                <c:pt idx="14">
                  <c:v>78.08</c:v>
                </c:pt>
                <c:pt idx="15">
                  <c:v>78.08</c:v>
                </c:pt>
                <c:pt idx="16">
                  <c:v>78.08</c:v>
                </c:pt>
                <c:pt idx="17">
                  <c:v>78.08</c:v>
                </c:pt>
                <c:pt idx="18">
                  <c:v>78.08</c:v>
                </c:pt>
                <c:pt idx="19">
                  <c:v>78.08</c:v>
                </c:pt>
                <c:pt idx="20">
                  <c:v>78.08</c:v>
                </c:pt>
                <c:pt idx="21">
                  <c:v>78.08</c:v>
                </c:pt>
                <c:pt idx="22">
                  <c:v>78.08</c:v>
                </c:pt>
                <c:pt idx="23">
                  <c:v>78.08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C-4A79-BDBC-25DB54C58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441423"/>
        <c:axId val="620435663"/>
      </c:lineChart>
      <c:catAx>
        <c:axId val="62044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35663"/>
        <c:crosses val="autoZero"/>
        <c:auto val="1"/>
        <c:lblAlgn val="ctr"/>
        <c:lblOffset val="100"/>
        <c:noMultiLvlLbl val="0"/>
      </c:catAx>
      <c:valAx>
        <c:axId val="620435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441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43-4C92-AA55-54196244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34431"/>
        <c:axId val="1714132511"/>
      </c:lineChart>
      <c:catAx>
        <c:axId val="171413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2511"/>
        <c:crosses val="autoZero"/>
        <c:auto val="1"/>
        <c:lblAlgn val="ctr"/>
        <c:lblOffset val="100"/>
        <c:noMultiLvlLbl val="0"/>
      </c:catAx>
      <c:valAx>
        <c:axId val="1714132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44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Schedules!$E$77:$AB$77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81-4B39-B9CC-3F9A4A1A6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36351"/>
        <c:axId val="1714133951"/>
      </c:lineChart>
      <c:catAx>
        <c:axId val="1714136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3951"/>
        <c:crosses val="autoZero"/>
        <c:auto val="1"/>
        <c:lblAlgn val="ctr"/>
        <c:lblOffset val="100"/>
        <c:noMultiLvlLbl val="0"/>
      </c:catAx>
      <c:valAx>
        <c:axId val="1714133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63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8-4BE1-A5C3-4BA79774B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43071"/>
        <c:axId val="1714135391"/>
      </c:lineChart>
      <c:catAx>
        <c:axId val="1714143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5391"/>
        <c:crosses val="autoZero"/>
        <c:auto val="1"/>
        <c:lblAlgn val="ctr"/>
        <c:lblOffset val="100"/>
        <c:noMultiLvlLbl val="0"/>
      </c:catAx>
      <c:valAx>
        <c:axId val="1714135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430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Schedules!$E$79:$AB$79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6-4DF0-9183-2DD0A086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31551"/>
        <c:axId val="1714144511"/>
      </c:lineChart>
      <c:catAx>
        <c:axId val="171413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44511"/>
        <c:crosses val="autoZero"/>
        <c:auto val="1"/>
        <c:lblAlgn val="ctr"/>
        <c:lblOffset val="100"/>
        <c:noMultiLvlLbl val="0"/>
      </c:catAx>
      <c:valAx>
        <c:axId val="1714144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15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9-481A-963A-DA6F7D61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41631"/>
        <c:axId val="1714145471"/>
      </c:lineChart>
      <c:catAx>
        <c:axId val="1714141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45471"/>
        <c:crosses val="autoZero"/>
        <c:auto val="1"/>
        <c:lblAlgn val="ctr"/>
        <c:lblOffset val="100"/>
        <c:noMultiLvlLbl val="0"/>
      </c:catAx>
      <c:valAx>
        <c:axId val="17141454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41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0.7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0.7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3-4B1B-AAE9-79C6973F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32031"/>
        <c:axId val="1714137791"/>
      </c:lineChart>
      <c:catAx>
        <c:axId val="1714132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7791"/>
        <c:crosses val="autoZero"/>
        <c:auto val="1"/>
        <c:lblAlgn val="ctr"/>
        <c:lblOffset val="100"/>
        <c:noMultiLvlLbl val="0"/>
      </c:catAx>
      <c:valAx>
        <c:axId val="1714137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20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9-4E0E-ABC1-0C9C878C6660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9-4E0E-ABC1-0C9C878C6660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59-4E0E-ABC1-0C9C878C6660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59-4E0E-ABC1-0C9C878C6660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59-4E0E-ABC1-0C9C878C6660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59-4E0E-ABC1-0C9C878C6660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59-4E0E-ABC1-0C9C878C6660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Schedules!$E$89:$AB$89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59-4E0E-ABC1-0C9C878C6660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Schedules!$E$90:$AB$90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59-4E0E-ABC1-0C9C878C6660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Schedules!$E$91:$AB$91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59-4E0E-ABC1-0C9C878C6660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Schedules!$E$92:$AB$92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59-4E0E-ABC1-0C9C878C6660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Schedules!$E$93:$AB$93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59-4E0E-ABC1-0C9C878C6660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Schedules!$E$94:$AB$94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59-4E0E-ABC1-0C9C878C6660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Schedules!$E$95:$AB$95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59-4E0E-ABC1-0C9C878C6660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Schedules!$E$96:$AB$96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359-4E0E-ABC1-0C9C878C6660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Schedules!$E$97:$AB$97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59-4E0E-ABC1-0C9C878C6660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Schedules!$E$98:$AB$98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59-4E0E-ABC1-0C9C878C6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40671"/>
        <c:axId val="1714131071"/>
      </c:lineChart>
      <c:catAx>
        <c:axId val="1714140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31071"/>
        <c:crosses val="autoZero"/>
        <c:auto val="1"/>
        <c:lblAlgn val="ctr"/>
        <c:lblOffset val="100"/>
        <c:noMultiLvlLbl val="0"/>
      </c:catAx>
      <c:valAx>
        <c:axId val="1714131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141406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Schedules!$E$100:$AB$100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4-4AAA-82E6-A4F9E1E3D3FA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Schedules!$E$102:$AB$102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4-4AAA-82E6-A4F9E1E3D3FA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Schedules!$E$104:$AB$104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74-4AAA-82E6-A4F9E1E3D3FA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Schedules!$E$106:$AB$106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74-4AAA-82E6-A4F9E1E3D3FA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Schedules!$E$108:$AB$108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74-4AAA-82E6-A4F9E1E3D3FA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Schedules!$E$109:$AB$109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74-4AAA-82E6-A4F9E1E3D3FA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Schedules!$E$110:$AB$110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74-4AAA-82E6-A4F9E1E3D3FA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Schedules!$E$111:$AB$111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74-4AAA-82E6-A4F9E1E3D3FA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Schedules!$E$112:$AB$112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74-4AAA-82E6-A4F9E1E3D3FA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Schedules!$E$113:$AB$113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74-4AAA-82E6-A4F9E1E3D3FA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Schedules!$E$114:$AB$114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74-4AAA-82E6-A4F9E1E3D3FA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Schedules!$E$115:$AB$115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74-4AAA-82E6-A4F9E1E3D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73631"/>
        <c:axId val="1272569791"/>
      </c:lineChart>
      <c:catAx>
        <c:axId val="127257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569791"/>
        <c:crosses val="autoZero"/>
        <c:auto val="1"/>
        <c:lblAlgn val="ctr"/>
        <c:lblOffset val="100"/>
        <c:noMultiLvlLbl val="0"/>
      </c:catAx>
      <c:valAx>
        <c:axId val="1272569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573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Schedules!$E$116:$AB$116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8-417D-AB08-1C33B5AD59A4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Schedules!$E$118:$AB$118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8-417D-AB08-1C33B5AD59A4}"/>
            </c:ext>
          </c:extLst>
        </c:ser>
        <c:ser>
          <c:idx val="2"/>
          <c:order val="2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Schedules!$E$120:$AB$120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8-417D-AB08-1C33B5AD59A4}"/>
            </c:ext>
          </c:extLst>
        </c:ser>
        <c:ser>
          <c:idx val="3"/>
          <c:order val="3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Schedules!$E$122:$AB$122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38-417D-AB08-1C33B5AD59A4}"/>
            </c:ext>
          </c:extLst>
        </c:ser>
        <c:ser>
          <c:idx val="4"/>
          <c:order val="4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Schedules!$E$124:$AB$124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38-417D-AB08-1C33B5AD59A4}"/>
            </c:ext>
          </c:extLst>
        </c:ser>
        <c:ser>
          <c:idx val="5"/>
          <c:order val="5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Schedules!$E$126:$AB$126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38-417D-AB08-1C33B5AD59A4}"/>
            </c:ext>
          </c:extLst>
        </c:ser>
        <c:ser>
          <c:idx val="6"/>
          <c:order val="6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Schedules!$E$127:$AB$127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38-417D-AB08-1C33B5AD59A4}"/>
            </c:ext>
          </c:extLst>
        </c:ser>
        <c:ser>
          <c:idx val="7"/>
          <c:order val="7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Schedules!$E$128:$AB$128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38-417D-AB08-1C33B5AD59A4}"/>
            </c:ext>
          </c:extLst>
        </c:ser>
        <c:ser>
          <c:idx val="8"/>
          <c:order val="8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Schedules!$E$129:$AB$129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38-417D-AB08-1C33B5AD59A4}"/>
            </c:ext>
          </c:extLst>
        </c:ser>
        <c:ser>
          <c:idx val="9"/>
          <c:order val="9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Schedules!$E$130:$AB$130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38-417D-AB08-1C33B5AD59A4}"/>
            </c:ext>
          </c:extLst>
        </c:ser>
        <c:ser>
          <c:idx val="10"/>
          <c:order val="10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Schedules!$E$131:$AB$131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38-417D-AB08-1C33B5AD59A4}"/>
            </c:ext>
          </c:extLst>
        </c:ser>
        <c:ser>
          <c:idx val="11"/>
          <c:order val="11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Schedules!$E$132:$AB$132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38-417D-AB08-1C33B5AD59A4}"/>
            </c:ext>
          </c:extLst>
        </c:ser>
        <c:ser>
          <c:idx val="12"/>
          <c:order val="12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Schedules!$E$133:$AB$133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38-417D-AB08-1C33B5AD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71711"/>
        <c:axId val="1272579871"/>
      </c:lineChart>
      <c:catAx>
        <c:axId val="127257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579871"/>
        <c:crosses val="autoZero"/>
        <c:auto val="1"/>
        <c:lblAlgn val="ctr"/>
        <c:lblOffset val="100"/>
        <c:noMultiLvlLbl val="0"/>
      </c:catAx>
      <c:valAx>
        <c:axId val="12725798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25717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Schedules!$E$134:$AB$134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3-4EA8-8D4F-5B2BF6DC8264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Schedules!$E$135:$AB$135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3-4EA8-8D4F-5B2BF6DC8264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Schedules!$E$136:$AB$136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3-4EA8-8D4F-5B2BF6DC8264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Schedules!$E$137:$AB$137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3-4EA8-8D4F-5B2BF6DC8264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Schedules!$E$138:$AB$138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F3-4EA8-8D4F-5B2BF6DC8264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Schedules!$E$139:$AB$139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F3-4EA8-8D4F-5B2BF6DC8264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Schedules!$E$140:$AB$140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F3-4EA8-8D4F-5B2BF6DC8264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Schedules!$E$141:$AB$141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F3-4EA8-8D4F-5B2BF6DC8264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Schedules!$E$142:$AB$142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F3-4EA8-8D4F-5B2BF6DC8264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Schedules!$E$143:$AB$143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F3-4EA8-8D4F-5B2BF6DC8264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Schedules!$E$144:$AB$144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2F3-4EA8-8D4F-5B2BF6DC8264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Schedules!$E$145:$AB$145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F3-4EA8-8D4F-5B2BF6DC8264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Schedules!$E$146:$AB$146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2F3-4EA8-8D4F-5B2BF6DC8264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Schedules!$E$147:$AB$147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F3-4EA8-8D4F-5B2BF6DC8264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Schedules!$E$148:$AB$148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2F3-4EA8-8D4F-5B2BF6DC8264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Schedules!$E$149:$AB$149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2F3-4EA8-8D4F-5B2BF6DC8264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Schedules!$E$150:$AB$150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2F3-4EA8-8D4F-5B2BF6DC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978495"/>
        <c:axId val="643974655"/>
      </c:lineChart>
      <c:catAx>
        <c:axId val="64397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74655"/>
        <c:crosses val="autoZero"/>
        <c:auto val="1"/>
        <c:lblAlgn val="ctr"/>
        <c:lblOffset val="100"/>
        <c:noMultiLvlLbl val="0"/>
      </c:catAx>
      <c:valAx>
        <c:axId val="6439746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784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Schedules!$E$151:$AB$151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8-4863-9C59-24248C18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982335"/>
        <c:axId val="643982815"/>
      </c:lineChart>
      <c:catAx>
        <c:axId val="64398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82815"/>
        <c:crosses val="autoZero"/>
        <c:auto val="1"/>
        <c:lblAlgn val="ctr"/>
        <c:lblOffset val="100"/>
        <c:noMultiLvlLbl val="0"/>
      </c:catAx>
      <c:valAx>
        <c:axId val="6439828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823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Schedules!$E$153:$AB$153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0-4C36-A66B-8F24323B0FA7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Schedules!$E$155:$AB$155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C0-4C36-A66B-8F24323B0FA7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Schedules!$E$157:$AB$157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C0-4C36-A66B-8F24323B0FA7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Schedules!$E$159:$AB$159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C0-4C36-A66B-8F24323B0FA7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Schedules!$E$161:$AB$161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C0-4C36-A66B-8F24323B0FA7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Schedules!$E$162:$AB$162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C0-4C36-A66B-8F24323B0FA7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Schedules!$E$163:$AB$163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C0-4C36-A66B-8F24323B0FA7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Schedules!$E$164:$AB$164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C0-4C36-A66B-8F24323B0FA7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Schedules!$E$165:$AB$165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C0-4C36-A66B-8F24323B0FA7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Schedules!$E$166:$AB$166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C0-4C36-A66B-8F24323B0FA7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Schedules!$E$167:$AB$167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C0-4C36-A66B-8F24323B0FA7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Schedules!$E$168:$AB$168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C0-4C36-A66B-8F24323B0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967935"/>
        <c:axId val="643984735"/>
      </c:lineChart>
      <c:catAx>
        <c:axId val="64396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84735"/>
        <c:crosses val="autoZero"/>
        <c:auto val="1"/>
        <c:lblAlgn val="ctr"/>
        <c:lblOffset val="100"/>
        <c:noMultiLvlLbl val="0"/>
      </c:catAx>
      <c:valAx>
        <c:axId val="643984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67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Schedules!$E$178:$AB$178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F-4FE6-90B5-9C6B830DC4A2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Schedules!$E$179:$AB$179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8F-4FE6-90B5-9C6B830DC4A2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Schedules!$E$180:$AB$180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8F-4FE6-90B5-9C6B830DC4A2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Schedules!$E$181:$AB$181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8F-4FE6-90B5-9C6B830DC4A2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Schedules!$E$182:$AB$182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8F-4FE6-90B5-9C6B830DC4A2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Schedules!$E$183:$AB$183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8F-4FE6-90B5-9C6B830DC4A2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Schedules!$E$184:$AB$184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8F-4FE6-90B5-9C6B830DC4A2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Schedules!$E$185:$AB$185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8F-4FE6-90B5-9C6B830DC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990975"/>
        <c:axId val="643991455"/>
      </c:lineChart>
      <c:catAx>
        <c:axId val="64399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91455"/>
        <c:crosses val="autoZero"/>
        <c:auto val="1"/>
        <c:lblAlgn val="ctr"/>
        <c:lblOffset val="100"/>
        <c:noMultiLvlLbl val="0"/>
      </c:catAx>
      <c:valAx>
        <c:axId val="643991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9909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Schedules!$E$195:$AB$195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A-4678-AD51-28769E736AB5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Schedules!$E$196:$AB$196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A-4678-AD51-28769E736AB5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Schedules!$E$197:$AB$197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EA-4678-AD51-28769E736AB5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Schedules!$E$198:$AB$198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EA-4678-AD51-28769E736AB5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Schedules!$E$199:$AB$199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EA-4678-AD51-28769E736AB5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Schedules!$E$200:$AB$200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EA-4678-AD51-28769E736AB5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Schedules!$E$201:$AB$201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EA-4678-AD51-28769E736AB5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Schedules!$E$202:$AB$202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EA-4678-AD51-28769E736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203423"/>
        <c:axId val="1723209663"/>
      </c:lineChart>
      <c:catAx>
        <c:axId val="172320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9663"/>
        <c:crosses val="autoZero"/>
        <c:auto val="1"/>
        <c:lblAlgn val="ctr"/>
        <c:lblOffset val="100"/>
        <c:noMultiLvlLbl val="0"/>
      </c:catAx>
      <c:valAx>
        <c:axId val="17232096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34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40.814588377340357</c:v>
                </c:pt>
                <c:pt idx="1">
                  <c:v>46.585155372698182</c:v>
                </c:pt>
                <c:pt idx="2">
                  <c:v>44.074332216225926</c:v>
                </c:pt>
                <c:pt idx="3">
                  <c:v>47.670918663227958</c:v>
                </c:pt>
                <c:pt idx="4">
                  <c:v>44.987718436554367</c:v>
                </c:pt>
                <c:pt idx="5">
                  <c:v>49.173142523061216</c:v>
                </c:pt>
                <c:pt idx="6">
                  <c:v>50.204548281017551</c:v>
                </c:pt>
                <c:pt idx="7">
                  <c:v>50.645504815603154</c:v>
                </c:pt>
                <c:pt idx="8">
                  <c:v>52.686951465715786</c:v>
                </c:pt>
                <c:pt idx="9">
                  <c:v>53.695780332945979</c:v>
                </c:pt>
                <c:pt idx="10">
                  <c:v>54.393304383381363</c:v>
                </c:pt>
                <c:pt idx="11">
                  <c:v>51.944515057706447</c:v>
                </c:pt>
                <c:pt idx="12">
                  <c:v>55.778495433842195</c:v>
                </c:pt>
                <c:pt idx="13">
                  <c:v>60.323403549076268</c:v>
                </c:pt>
                <c:pt idx="14">
                  <c:v>66.482297726234236</c:v>
                </c:pt>
                <c:pt idx="15">
                  <c:v>55.079388727456561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4-4D87-8BF8-34095EA13F2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35.975348426111893</c:v>
                </c:pt>
                <c:pt idx="1">
                  <c:v>39.782731857612411</c:v>
                </c:pt>
                <c:pt idx="2">
                  <c:v>38.06901788020992</c:v>
                </c:pt>
                <c:pt idx="3">
                  <c:v>40.370567715397641</c:v>
                </c:pt>
                <c:pt idx="4">
                  <c:v>38.734141612421375</c:v>
                </c:pt>
                <c:pt idx="5">
                  <c:v>41.815270836136548</c:v>
                </c:pt>
                <c:pt idx="6">
                  <c:v>42.286277622132907</c:v>
                </c:pt>
                <c:pt idx="7">
                  <c:v>42.794156384185698</c:v>
                </c:pt>
                <c:pt idx="8">
                  <c:v>43.444156248388722</c:v>
                </c:pt>
                <c:pt idx="9">
                  <c:v>45.574649086382095</c:v>
                </c:pt>
                <c:pt idx="10">
                  <c:v>45.491999525952721</c:v>
                </c:pt>
                <c:pt idx="11">
                  <c:v>43.84054572870798</c:v>
                </c:pt>
                <c:pt idx="12">
                  <c:v>46.577122044202312</c:v>
                </c:pt>
                <c:pt idx="13">
                  <c:v>49.616108937224787</c:v>
                </c:pt>
                <c:pt idx="14">
                  <c:v>54.960546386428561</c:v>
                </c:pt>
                <c:pt idx="15">
                  <c:v>46.00848004793864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4-4D87-8BF8-34095EA1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11103"/>
        <c:axId val="1723213503"/>
      </c:barChart>
      <c:catAx>
        <c:axId val="172321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3503"/>
        <c:crosses val="autoZero"/>
        <c:auto val="1"/>
        <c:lblAlgn val="ctr"/>
        <c:lblOffset val="100"/>
        <c:noMultiLvlLbl val="0"/>
      </c:catAx>
      <c:valAx>
        <c:axId val="1723213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11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13.060397003430062</c:v>
                </c:pt>
                <c:pt idx="1">
                  <c:v>10.641370502743381</c:v>
                </c:pt>
                <c:pt idx="2">
                  <c:v>9.1533197214928066</c:v>
                </c:pt>
                <c:pt idx="3">
                  <c:v>8.8379156885160768</c:v>
                </c:pt>
                <c:pt idx="4">
                  <c:v>9.136785733392033</c:v>
                </c:pt>
                <c:pt idx="5">
                  <c:v>6.734324612015909</c:v>
                </c:pt>
                <c:pt idx="6">
                  <c:v>7.0003456822759418</c:v>
                </c:pt>
                <c:pt idx="7">
                  <c:v>7.3393329353183363</c:v>
                </c:pt>
                <c:pt idx="8">
                  <c:v>6.9431713202328043</c:v>
                </c:pt>
                <c:pt idx="9">
                  <c:v>8.1884083357620625</c:v>
                </c:pt>
                <c:pt idx="10">
                  <c:v>10.841725415003475</c:v>
                </c:pt>
                <c:pt idx="11">
                  <c:v>10.119788245973098</c:v>
                </c:pt>
                <c:pt idx="12">
                  <c:v>9.5294945048855624</c:v>
                </c:pt>
                <c:pt idx="13">
                  <c:v>8.7736115216308903</c:v>
                </c:pt>
                <c:pt idx="14">
                  <c:v>7.7475142467352871</c:v>
                </c:pt>
                <c:pt idx="15">
                  <c:v>13.099509419184084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F-452D-9AAB-8241C9B604D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12.384716350523215</c:v>
                </c:pt>
                <c:pt idx="1">
                  <c:v>10.010143908379941</c:v>
                </c:pt>
                <c:pt idx="2">
                  <c:v>8.6887595236056505</c:v>
                </c:pt>
                <c:pt idx="3">
                  <c:v>8.3648666843111492</c:v>
                </c:pt>
                <c:pt idx="4">
                  <c:v>8.8233218077134481</c:v>
                </c:pt>
                <c:pt idx="5">
                  <c:v>6.5979083937968515</c:v>
                </c:pt>
                <c:pt idx="6">
                  <c:v>6.8149688194334441</c:v>
                </c:pt>
                <c:pt idx="7">
                  <c:v>6.9769903695515945</c:v>
                </c:pt>
                <c:pt idx="8">
                  <c:v>6.766479843001</c:v>
                </c:pt>
                <c:pt idx="9">
                  <c:v>7.7576520284606039</c:v>
                </c:pt>
                <c:pt idx="10">
                  <c:v>9.6396933994644272</c:v>
                </c:pt>
                <c:pt idx="11">
                  <c:v>9.3240007821064097</c:v>
                </c:pt>
                <c:pt idx="12">
                  <c:v>8.7101035461476979</c:v>
                </c:pt>
                <c:pt idx="13">
                  <c:v>7.9888376352940593</c:v>
                </c:pt>
                <c:pt idx="14">
                  <c:v>6.6648551278825447</c:v>
                </c:pt>
                <c:pt idx="15">
                  <c:v>11.553506380237067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AF-452D-9AAB-8241C9B60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12063"/>
        <c:axId val="1723212543"/>
      </c:barChart>
      <c:catAx>
        <c:axId val="172321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2543"/>
        <c:crosses val="autoZero"/>
        <c:auto val="1"/>
        <c:lblAlgn val="ctr"/>
        <c:lblOffset val="100"/>
        <c:noMultiLvlLbl val="0"/>
      </c:catAx>
      <c:valAx>
        <c:axId val="1723212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2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47.114956947197889</c:v>
                </c:pt>
                <c:pt idx="1">
                  <c:v>51.978506348130018</c:v>
                </c:pt>
                <c:pt idx="2">
                  <c:v>50.060705294164364</c:v>
                </c:pt>
                <c:pt idx="3">
                  <c:v>52.86759177186493</c:v>
                </c:pt>
                <c:pt idx="4">
                  <c:v>50.962597889361156</c:v>
                </c:pt>
                <c:pt idx="5">
                  <c:v>53.326622316564738</c:v>
                </c:pt>
                <c:pt idx="6">
                  <c:v>53.855489292007782</c:v>
                </c:pt>
                <c:pt idx="7">
                  <c:v>55.05479823063056</c:v>
                </c:pt>
                <c:pt idx="8">
                  <c:v>56.49878670131924</c:v>
                </c:pt>
                <c:pt idx="9">
                  <c:v>57.575435424607576</c:v>
                </c:pt>
                <c:pt idx="10">
                  <c:v>58.400343972707702</c:v>
                </c:pt>
                <c:pt idx="11">
                  <c:v>56.081048440300052</c:v>
                </c:pt>
                <c:pt idx="12">
                  <c:v>59.234277609416409</c:v>
                </c:pt>
                <c:pt idx="13">
                  <c:v>63.049000373136408</c:v>
                </c:pt>
                <c:pt idx="14">
                  <c:v>66.919108915770963</c:v>
                </c:pt>
                <c:pt idx="15">
                  <c:v>59.390737083501428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4CC2-9534-E2A0CAFDB7A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39.367805057344953</c:v>
                </c:pt>
                <c:pt idx="1">
                  <c:v>42.849846032537407</c:v>
                </c:pt>
                <c:pt idx="2">
                  <c:v>41.370244202768845</c:v>
                </c:pt>
                <c:pt idx="3">
                  <c:v>43.415000256961569</c:v>
                </c:pt>
                <c:pt idx="4">
                  <c:v>42.038438610067956</c:v>
                </c:pt>
                <c:pt idx="5">
                  <c:v>43.933271867477799</c:v>
                </c:pt>
                <c:pt idx="6">
                  <c:v>44.360287209989473</c:v>
                </c:pt>
                <c:pt idx="7">
                  <c:v>45.09592802111392</c:v>
                </c:pt>
                <c:pt idx="8">
                  <c:v>45.694914221887593</c:v>
                </c:pt>
                <c:pt idx="9">
                  <c:v>47.640716550786912</c:v>
                </c:pt>
                <c:pt idx="10">
                  <c:v>47.499866697890837</c:v>
                </c:pt>
                <c:pt idx="11">
                  <c:v>45.955771196019604</c:v>
                </c:pt>
                <c:pt idx="12">
                  <c:v>48.272632572753018</c:v>
                </c:pt>
                <c:pt idx="13">
                  <c:v>51.290723404850191</c:v>
                </c:pt>
                <c:pt idx="14">
                  <c:v>54.52231179185425</c:v>
                </c:pt>
                <c:pt idx="15">
                  <c:v>48.666523072760242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6-4CC2-9534-E2A0CAFD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02943"/>
        <c:axId val="1723214943"/>
      </c:barChart>
      <c:catAx>
        <c:axId val="1723202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4943"/>
        <c:crosses val="autoZero"/>
        <c:auto val="1"/>
        <c:lblAlgn val="ctr"/>
        <c:lblOffset val="100"/>
        <c:noMultiLvlLbl val="0"/>
      </c:catAx>
      <c:valAx>
        <c:axId val="1723214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2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9.4550751680519252</c:v>
                </c:pt>
                <c:pt idx="1">
                  <c:v>8.1166396928941715</c:v>
                </c:pt>
                <c:pt idx="2">
                  <c:v>7.2297375688545955</c:v>
                </c:pt>
                <c:pt idx="3">
                  <c:v>6.9335656732004924</c:v>
                </c:pt>
                <c:pt idx="4">
                  <c:v>7.2389201398569964</c:v>
                </c:pt>
                <c:pt idx="5">
                  <c:v>5.9802944680751065</c:v>
                </c:pt>
                <c:pt idx="6">
                  <c:v>5.8987791809033299</c:v>
                </c:pt>
                <c:pt idx="7">
                  <c:v>6.0080386761600471</c:v>
                </c:pt>
                <c:pt idx="8">
                  <c:v>5.868073714308367</c:v>
                </c:pt>
                <c:pt idx="9">
                  <c:v>6.2971741405572041</c:v>
                </c:pt>
                <c:pt idx="10">
                  <c:v>7.5247004081678357</c:v>
                </c:pt>
                <c:pt idx="11">
                  <c:v>7.5668532025971196</c:v>
                </c:pt>
                <c:pt idx="12">
                  <c:v>6.8328469029223973</c:v>
                </c:pt>
                <c:pt idx="13">
                  <c:v>6.1970333601397263</c:v>
                </c:pt>
                <c:pt idx="14">
                  <c:v>5.1176114519007179</c:v>
                </c:pt>
                <c:pt idx="15">
                  <c:v>9.2472251886435899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1-4D8E-89E0-B8235721479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9.5791000693869925</c:v>
                </c:pt>
                <c:pt idx="1">
                  <c:v>8.1673643508663076</c:v>
                </c:pt>
                <c:pt idx="2">
                  <c:v>7.3121952660413436</c:v>
                </c:pt>
                <c:pt idx="3">
                  <c:v>7.0104722633818071</c:v>
                </c:pt>
                <c:pt idx="4">
                  <c:v>7.3958761887736388</c:v>
                </c:pt>
                <c:pt idx="5">
                  <c:v>5.982383299387946</c:v>
                </c:pt>
                <c:pt idx="6">
                  <c:v>5.9108945035760172</c:v>
                </c:pt>
                <c:pt idx="7">
                  <c:v>6.0403486735992731</c:v>
                </c:pt>
                <c:pt idx="8">
                  <c:v>5.892998903328821</c:v>
                </c:pt>
                <c:pt idx="9">
                  <c:v>6.3970415584878753</c:v>
                </c:pt>
                <c:pt idx="10">
                  <c:v>7.5611737727052812</c:v>
                </c:pt>
                <c:pt idx="11">
                  <c:v>7.6561107705893532</c:v>
                </c:pt>
                <c:pt idx="12">
                  <c:v>6.9688458980668244</c:v>
                </c:pt>
                <c:pt idx="13">
                  <c:v>6.3018299559430364</c:v>
                </c:pt>
                <c:pt idx="14">
                  <c:v>5.2020586064833516</c:v>
                </c:pt>
                <c:pt idx="15">
                  <c:v>9.2833516076773321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1-4D8E-89E0-B8235721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17343"/>
        <c:axId val="1723201023"/>
      </c:barChart>
      <c:catAx>
        <c:axId val="172321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1023"/>
        <c:crosses val="autoZero"/>
        <c:auto val="1"/>
        <c:lblAlgn val="ctr"/>
        <c:lblOffset val="100"/>
        <c:noMultiLvlLbl val="0"/>
      </c:catAx>
      <c:valAx>
        <c:axId val="1723201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17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47.743567460036147</c:v>
                </c:pt>
                <c:pt idx="1">
                  <c:v>52.456053769542144</c:v>
                </c:pt>
                <c:pt idx="2">
                  <c:v>50.281227258610691</c:v>
                </c:pt>
                <c:pt idx="3">
                  <c:v>53.076156843453205</c:v>
                </c:pt>
                <c:pt idx="4">
                  <c:v>51.20667075629634</c:v>
                </c:pt>
                <c:pt idx="5">
                  <c:v>53.255816548001491</c:v>
                </c:pt>
                <c:pt idx="6">
                  <c:v>53.823648015228116</c:v>
                </c:pt>
                <c:pt idx="7">
                  <c:v>55.083368589669149</c:v>
                </c:pt>
                <c:pt idx="8">
                  <c:v>56.508750641851279</c:v>
                </c:pt>
                <c:pt idx="9">
                  <c:v>57.764084531580295</c:v>
                </c:pt>
                <c:pt idx="10">
                  <c:v>58.884057671989559</c:v>
                </c:pt>
                <c:pt idx="11">
                  <c:v>56.539702058890697</c:v>
                </c:pt>
                <c:pt idx="12">
                  <c:v>59.570235600187814</c:v>
                </c:pt>
                <c:pt idx="13">
                  <c:v>63.303029853882641</c:v>
                </c:pt>
                <c:pt idx="14">
                  <c:v>66.996918292723251</c:v>
                </c:pt>
                <c:pt idx="15">
                  <c:v>60.436754639040764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D-4B6B-B720-2078E7410EB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40.073963564258584</c:v>
                </c:pt>
                <c:pt idx="1">
                  <c:v>43.370616033859378</c:v>
                </c:pt>
                <c:pt idx="2">
                  <c:v>41.625912932068886</c:v>
                </c:pt>
                <c:pt idx="3">
                  <c:v>43.649930449837711</c:v>
                </c:pt>
                <c:pt idx="4">
                  <c:v>42.327467858064473</c:v>
                </c:pt>
                <c:pt idx="5">
                  <c:v>43.85001383129125</c:v>
                </c:pt>
                <c:pt idx="6">
                  <c:v>44.329523087518957</c:v>
                </c:pt>
                <c:pt idx="7">
                  <c:v>45.135770666727183</c:v>
                </c:pt>
                <c:pt idx="8">
                  <c:v>45.705799434423447</c:v>
                </c:pt>
                <c:pt idx="9">
                  <c:v>47.862248192126323</c:v>
                </c:pt>
                <c:pt idx="10">
                  <c:v>48.031483172764091</c:v>
                </c:pt>
                <c:pt idx="11">
                  <c:v>46.468719901624866</c:v>
                </c:pt>
                <c:pt idx="12">
                  <c:v>48.663912107307489</c:v>
                </c:pt>
                <c:pt idx="13">
                  <c:v>51.589431609196566</c:v>
                </c:pt>
                <c:pt idx="14">
                  <c:v>54.630308354106219</c:v>
                </c:pt>
                <c:pt idx="15">
                  <c:v>49.808303271846206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D-4B6B-B720-2078E7410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07743"/>
        <c:axId val="1723209183"/>
      </c:barChart>
      <c:catAx>
        <c:axId val="172320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9183"/>
        <c:crosses val="autoZero"/>
        <c:auto val="1"/>
        <c:lblAlgn val="ctr"/>
        <c:lblOffset val="100"/>
        <c:noMultiLvlLbl val="0"/>
      </c:catAx>
      <c:valAx>
        <c:axId val="1723209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07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6.9171347434309673</c:v>
                </c:pt>
                <c:pt idx="1">
                  <c:v>6.3716294162205545</c:v>
                </c:pt>
                <c:pt idx="2">
                  <c:v>6.2700078591714945</c:v>
                </c:pt>
                <c:pt idx="3">
                  <c:v>6.074746807576072</c:v>
                </c:pt>
                <c:pt idx="4">
                  <c:v>6.252454530485295</c:v>
                </c:pt>
                <c:pt idx="5">
                  <c:v>5.7977774476074693</c:v>
                </c:pt>
                <c:pt idx="6">
                  <c:v>5.732537165792305</c:v>
                </c:pt>
                <c:pt idx="7">
                  <c:v>5.729337136182246</c:v>
                </c:pt>
                <c:pt idx="8">
                  <c:v>5.6621548732810956</c:v>
                </c:pt>
                <c:pt idx="9">
                  <c:v>5.6298409598358194</c:v>
                </c:pt>
                <c:pt idx="10">
                  <c:v>5.8876154055930616</c:v>
                </c:pt>
                <c:pt idx="11">
                  <c:v>5.9919294905004525</c:v>
                </c:pt>
                <c:pt idx="12">
                  <c:v>5.6635858366314276</c:v>
                </c:pt>
                <c:pt idx="13">
                  <c:v>5.3861687676916352</c:v>
                </c:pt>
                <c:pt idx="14">
                  <c:v>4.8356524054498751</c:v>
                </c:pt>
                <c:pt idx="15">
                  <c:v>6.4956373060884847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A-4988-BB66-36D2333EEA6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6.6995961439804246</c:v>
                </c:pt>
                <c:pt idx="1">
                  <c:v>6.2234362308837579</c:v>
                </c:pt>
                <c:pt idx="2">
                  <c:v>6.2019810021914248</c:v>
                </c:pt>
                <c:pt idx="3">
                  <c:v>6.015676888067051</c:v>
                </c:pt>
                <c:pt idx="4">
                  <c:v>6.1998625902952558</c:v>
                </c:pt>
                <c:pt idx="5">
                  <c:v>5.7819243603219901</c:v>
                </c:pt>
                <c:pt idx="6">
                  <c:v>5.7166679934067082</c:v>
                </c:pt>
                <c:pt idx="7">
                  <c:v>5.7071917219506005</c:v>
                </c:pt>
                <c:pt idx="8">
                  <c:v>5.6385923912044547</c:v>
                </c:pt>
                <c:pt idx="9">
                  <c:v>5.5966114168040395</c:v>
                </c:pt>
                <c:pt idx="10">
                  <c:v>5.7055470836250235</c:v>
                </c:pt>
                <c:pt idx="11">
                  <c:v>5.845065241818741</c:v>
                </c:pt>
                <c:pt idx="12">
                  <c:v>5.5604391215488889</c:v>
                </c:pt>
                <c:pt idx="13">
                  <c:v>5.315101995219818</c:v>
                </c:pt>
                <c:pt idx="14">
                  <c:v>4.8150598981547876</c:v>
                </c:pt>
                <c:pt idx="15">
                  <c:v>6.188006418797098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2A-4988-BB66-36D2333EE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20223"/>
        <c:axId val="1723220703"/>
      </c:barChart>
      <c:catAx>
        <c:axId val="172322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0703"/>
        <c:crosses val="autoZero"/>
        <c:auto val="1"/>
        <c:lblAlgn val="ctr"/>
        <c:lblOffset val="100"/>
        <c:noMultiLvlLbl val="0"/>
      </c:catAx>
      <c:valAx>
        <c:axId val="17232207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02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47.109356911170636</c:v>
                </c:pt>
                <c:pt idx="1">
                  <c:v>51.962206394025188</c:v>
                </c:pt>
                <c:pt idx="2">
                  <c:v>50.053552266985371</c:v>
                </c:pt>
                <c:pt idx="3">
                  <c:v>52.85897479003733</c:v>
                </c:pt>
                <c:pt idx="4">
                  <c:v>50.946798510309186</c:v>
                </c:pt>
                <c:pt idx="5">
                  <c:v>53.324001455827876</c:v>
                </c:pt>
                <c:pt idx="6">
                  <c:v>53.85320727106317</c:v>
                </c:pt>
                <c:pt idx="7">
                  <c:v>55.050249473797201</c:v>
                </c:pt>
                <c:pt idx="8">
                  <c:v>56.495265685535905</c:v>
                </c:pt>
                <c:pt idx="9">
                  <c:v>57.561497516925819</c:v>
                </c:pt>
                <c:pt idx="10">
                  <c:v>58.391969299017852</c:v>
                </c:pt>
                <c:pt idx="11">
                  <c:v>56.072123083522946</c:v>
                </c:pt>
                <c:pt idx="12">
                  <c:v>59.227376617228899</c:v>
                </c:pt>
                <c:pt idx="13">
                  <c:v>63.03735836085081</c:v>
                </c:pt>
                <c:pt idx="14">
                  <c:v>66.910411150528248</c:v>
                </c:pt>
                <c:pt idx="15">
                  <c:v>59.401875889009681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7-4AE2-B83D-806E464CD17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39.349015618190073</c:v>
                </c:pt>
                <c:pt idx="1">
                  <c:v>42.806181554504064</c:v>
                </c:pt>
                <c:pt idx="2">
                  <c:v>41.351158431435771</c:v>
                </c:pt>
                <c:pt idx="3">
                  <c:v>43.392456947039989</c:v>
                </c:pt>
                <c:pt idx="4">
                  <c:v>41.997670944875196</c:v>
                </c:pt>
                <c:pt idx="5">
                  <c:v>43.928119898336263</c:v>
                </c:pt>
                <c:pt idx="6">
                  <c:v>44.355463722172587</c:v>
                </c:pt>
                <c:pt idx="7">
                  <c:v>45.084872146507969</c:v>
                </c:pt>
                <c:pt idx="8">
                  <c:v>45.68619936096254</c:v>
                </c:pt>
                <c:pt idx="9">
                  <c:v>47.610134122575566</c:v>
                </c:pt>
                <c:pt idx="10">
                  <c:v>47.470959625493386</c:v>
                </c:pt>
                <c:pt idx="11">
                  <c:v>45.924358469256809</c:v>
                </c:pt>
                <c:pt idx="12">
                  <c:v>48.24937080204414</c:v>
                </c:pt>
                <c:pt idx="13">
                  <c:v>51.261104587826352</c:v>
                </c:pt>
                <c:pt idx="14">
                  <c:v>54.498079841173521</c:v>
                </c:pt>
                <c:pt idx="15">
                  <c:v>48.618718239427672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7-4AE2-B83D-806E464CD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22623"/>
        <c:axId val="1723223103"/>
      </c:barChart>
      <c:catAx>
        <c:axId val="172322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3103"/>
        <c:crosses val="autoZero"/>
        <c:auto val="1"/>
        <c:lblAlgn val="ctr"/>
        <c:lblOffset val="100"/>
        <c:noMultiLvlLbl val="0"/>
      </c:catAx>
      <c:valAx>
        <c:axId val="17232231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2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6.961647226258175</c:v>
                </c:pt>
                <c:pt idx="1">
                  <c:v>6.3962834323489837</c:v>
                </c:pt>
                <c:pt idx="2">
                  <c:v>6.2795273119631254</c:v>
                </c:pt>
                <c:pt idx="3">
                  <c:v>6.0813067072151537</c:v>
                </c:pt>
                <c:pt idx="4">
                  <c:v>6.2564578676803855</c:v>
                </c:pt>
                <c:pt idx="5">
                  <c:v>5.7980268298206719</c:v>
                </c:pt>
                <c:pt idx="6">
                  <c:v>5.732442107903525</c:v>
                </c:pt>
                <c:pt idx="7">
                  <c:v>5.7301738140338818</c:v>
                </c:pt>
                <c:pt idx="8">
                  <c:v>5.6624947026017614</c:v>
                </c:pt>
                <c:pt idx="9">
                  <c:v>5.6314233631405246</c:v>
                </c:pt>
                <c:pt idx="10">
                  <c:v>5.9235841948564172</c:v>
                </c:pt>
                <c:pt idx="11">
                  <c:v>6.0222554624231526</c:v>
                </c:pt>
                <c:pt idx="12">
                  <c:v>5.6842451476211107</c:v>
                </c:pt>
                <c:pt idx="13">
                  <c:v>5.3912279948619464</c:v>
                </c:pt>
                <c:pt idx="14">
                  <c:v>4.8351653890416202</c:v>
                </c:pt>
                <c:pt idx="15">
                  <c:v>6.5426824342474674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D-4765-8FE4-8620391D630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6.7093878644614708</c:v>
                </c:pt>
                <c:pt idx="1">
                  <c:v>6.22546895383035</c:v>
                </c:pt>
                <c:pt idx="2">
                  <c:v>6.2029295388610217</c:v>
                </c:pt>
                <c:pt idx="3">
                  <c:v>6.0187418996835875</c:v>
                </c:pt>
                <c:pt idx="4">
                  <c:v>6.2022695865727133</c:v>
                </c:pt>
                <c:pt idx="5">
                  <c:v>5.7799661678131109</c:v>
                </c:pt>
                <c:pt idx="6">
                  <c:v>5.7143143053406336</c:v>
                </c:pt>
                <c:pt idx="7">
                  <c:v>5.7094433412138388</c:v>
                </c:pt>
                <c:pt idx="8">
                  <c:v>5.6436401861635579</c:v>
                </c:pt>
                <c:pt idx="9">
                  <c:v>5.5967324761308364</c:v>
                </c:pt>
                <c:pt idx="10">
                  <c:v>5.7148736836456191</c:v>
                </c:pt>
                <c:pt idx="11">
                  <c:v>5.853595271469012</c:v>
                </c:pt>
                <c:pt idx="12">
                  <c:v>5.5621369417630735</c:v>
                </c:pt>
                <c:pt idx="13">
                  <c:v>5.3171450345264351</c:v>
                </c:pt>
                <c:pt idx="14">
                  <c:v>4.8178733169095462</c:v>
                </c:pt>
                <c:pt idx="15">
                  <c:v>6.2313082873025412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D-4765-8FE4-8620391D6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25503"/>
        <c:axId val="1723227903"/>
      </c:barChart>
      <c:catAx>
        <c:axId val="172322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7903"/>
        <c:crosses val="autoZero"/>
        <c:auto val="1"/>
        <c:lblAlgn val="ctr"/>
        <c:lblOffset val="100"/>
        <c:noMultiLvlLbl val="0"/>
      </c:catAx>
      <c:valAx>
        <c:axId val="1723227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5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40.992160703287723</c:v>
                </c:pt>
                <c:pt idx="1">
                  <c:v>45.737636879412243</c:v>
                </c:pt>
                <c:pt idx="2">
                  <c:v>43.99116730097893</c:v>
                </c:pt>
                <c:pt idx="3">
                  <c:v>46.695798776071243</c:v>
                </c:pt>
                <c:pt idx="4">
                  <c:v>45.023077213133448</c:v>
                </c:pt>
                <c:pt idx="5">
                  <c:v>47.704997179528213</c:v>
                </c:pt>
                <c:pt idx="6">
                  <c:v>48.198147905990496</c:v>
                </c:pt>
                <c:pt idx="7">
                  <c:v>49.143933202368892</c:v>
                </c:pt>
                <c:pt idx="8">
                  <c:v>50.335174263216608</c:v>
                </c:pt>
                <c:pt idx="9">
                  <c:v>51.545695253503801</c:v>
                </c:pt>
                <c:pt idx="10">
                  <c:v>52.010843294428078</c:v>
                </c:pt>
                <c:pt idx="11">
                  <c:v>50.019143585056788</c:v>
                </c:pt>
                <c:pt idx="12">
                  <c:v>53.06736425191346</c:v>
                </c:pt>
                <c:pt idx="13">
                  <c:v>56.55448723448346</c:v>
                </c:pt>
                <c:pt idx="14">
                  <c:v>61.099074784620178</c:v>
                </c:pt>
                <c:pt idx="15">
                  <c:v>52.420379670260914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7-4FFA-A69D-0C42A7E68CD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35.142810445537684</c:v>
                </c:pt>
                <c:pt idx="1">
                  <c:v>38.687455198838038</c:v>
                </c:pt>
                <c:pt idx="2">
                  <c:v>37.281007793841553</c:v>
                </c:pt>
                <c:pt idx="3">
                  <c:v>39.323982402142533</c:v>
                </c:pt>
                <c:pt idx="4">
                  <c:v>38.030189711755206</c:v>
                </c:pt>
                <c:pt idx="5">
                  <c:v>40.186032372779856</c:v>
                </c:pt>
                <c:pt idx="6">
                  <c:v>40.562392261146726</c:v>
                </c:pt>
                <c:pt idx="7">
                  <c:v>41.204040231867133</c:v>
                </c:pt>
                <c:pt idx="8">
                  <c:v>41.791370945925777</c:v>
                </c:pt>
                <c:pt idx="9">
                  <c:v>43.533372656209842</c:v>
                </c:pt>
                <c:pt idx="10">
                  <c:v>43.422247415662326</c:v>
                </c:pt>
                <c:pt idx="11">
                  <c:v>41.968084824396492</c:v>
                </c:pt>
                <c:pt idx="12">
                  <c:v>44.304695672326957</c:v>
                </c:pt>
                <c:pt idx="13">
                  <c:v>47.147507968493322</c:v>
                </c:pt>
                <c:pt idx="14">
                  <c:v>50.959844116010359</c:v>
                </c:pt>
                <c:pt idx="15">
                  <c:v>44.031394873143817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7-4FFA-A69D-0C42A7E68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28863"/>
        <c:axId val="1723229343"/>
      </c:barChart>
      <c:catAx>
        <c:axId val="1723228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9343"/>
        <c:crosses val="autoZero"/>
        <c:auto val="1"/>
        <c:lblAlgn val="ctr"/>
        <c:lblOffset val="100"/>
        <c:noMultiLvlLbl val="0"/>
      </c:catAx>
      <c:valAx>
        <c:axId val="1723229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88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11.342272003127412</c:v>
                </c:pt>
                <c:pt idx="1">
                  <c:v>9.4018577616913657</c:v>
                </c:pt>
                <c:pt idx="2">
                  <c:v>8.1345846853467005</c:v>
                </c:pt>
                <c:pt idx="3">
                  <c:v>7.7599623246531957</c:v>
                </c:pt>
                <c:pt idx="4">
                  <c:v>8.1158932937196315</c:v>
                </c:pt>
                <c:pt idx="5">
                  <c:v>6.244809939278114</c:v>
                </c:pt>
                <c:pt idx="6">
                  <c:v>6.1261675461503931</c:v>
                </c:pt>
                <c:pt idx="7">
                  <c:v>6.3486358919260635</c:v>
                </c:pt>
                <c:pt idx="8">
                  <c:v>6.1562160711498706</c:v>
                </c:pt>
                <c:pt idx="9">
                  <c:v>6.863986540897745</c:v>
                </c:pt>
                <c:pt idx="10">
                  <c:v>8.7689708018167636</c:v>
                </c:pt>
                <c:pt idx="11">
                  <c:v>8.6793202647228487</c:v>
                </c:pt>
                <c:pt idx="12">
                  <c:v>7.7663502779406333</c:v>
                </c:pt>
                <c:pt idx="13">
                  <c:v>6.9087349525625328</c:v>
                </c:pt>
                <c:pt idx="14">
                  <c:v>5.4182523947166494</c:v>
                </c:pt>
                <c:pt idx="15">
                  <c:v>10.909447770932507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FF4-B31F-17700513AAB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11.25706775404189</c:v>
                </c:pt>
                <c:pt idx="1">
                  <c:v>9.2351379306809225</c:v>
                </c:pt>
                <c:pt idx="2">
                  <c:v>8.1204023009862016</c:v>
                </c:pt>
                <c:pt idx="3">
                  <c:v>7.722217921399567</c:v>
                </c:pt>
                <c:pt idx="4">
                  <c:v>8.2095174821563273</c:v>
                </c:pt>
                <c:pt idx="5">
                  <c:v>6.2294726489399723</c:v>
                </c:pt>
                <c:pt idx="6">
                  <c:v>6.1321297074682413</c:v>
                </c:pt>
                <c:pt idx="7">
                  <c:v>6.3573309412291064</c:v>
                </c:pt>
                <c:pt idx="8">
                  <c:v>6.1700865645769483</c:v>
                </c:pt>
                <c:pt idx="9">
                  <c:v>6.9084907916907312</c:v>
                </c:pt>
                <c:pt idx="10">
                  <c:v>8.5582575693186218</c:v>
                </c:pt>
                <c:pt idx="11">
                  <c:v>8.5741498377183927</c:v>
                </c:pt>
                <c:pt idx="12">
                  <c:v>7.7584117546879892</c:v>
                </c:pt>
                <c:pt idx="13">
                  <c:v>6.9205953979812715</c:v>
                </c:pt>
                <c:pt idx="14">
                  <c:v>5.4824105324730263</c:v>
                </c:pt>
                <c:pt idx="15">
                  <c:v>10.655229774497212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FF4-B31F-17700513A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29823"/>
        <c:axId val="1150920895"/>
      </c:barChart>
      <c:catAx>
        <c:axId val="1723229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50920895"/>
        <c:crosses val="autoZero"/>
        <c:auto val="1"/>
        <c:lblAlgn val="ctr"/>
        <c:lblOffset val="100"/>
        <c:noMultiLvlLbl val="0"/>
      </c:catAx>
      <c:valAx>
        <c:axId val="1150920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23229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10" Type="http://schemas.openxmlformats.org/officeDocument/2006/relationships/chart" Target="../charts/chart50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A2C2C-2EA8-9E59-3B68-80785C2DB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744404-9E76-1FA9-4F2D-66A1CC3BE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EE4819-4013-8E49-8E30-E89D0CEAD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BEF1C8-D547-8867-E895-265854D2E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5D2606-94C5-ACDF-34A7-17D0E4968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57CEAF-13AB-C693-1C62-62FC46B07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D7B3E9-D338-8606-62F2-7689B98D3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510324-D955-B803-1007-5FD81AB75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148B99-31E2-C8FD-43F5-7DAD3E27B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5E981B-90E2-1169-0EC6-E338215EF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A66177-FCD3-502C-83CE-CBDFEE405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393F182-FEDE-C9F5-3128-90F93A0F0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2A4FDA-4378-26E7-299F-43FB99545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240D9A3-23F9-5CD0-9E64-3FBB5B77C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FD275A0-1AD2-DC6B-5899-0A247F95B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856CC4-CF4A-6197-17B0-CADD61865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F7BEB9-5BDA-ACFB-1051-732735F5C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46F13D3-DD1C-3D2E-ECE0-83AA56738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D9D1837-AFDA-67B6-2093-A44D1C93D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10D652A-E87F-733A-0C82-578415A57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2DB4928-CC85-4793-8877-F74A6BEF5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6FDFDD2-3459-E43F-58B5-CB1DD5BFC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8ADB95E-B910-C8EE-0130-30930D828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8AF0C5A-07B1-3F5D-496D-2F5A8884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92B846C-4807-16A4-C8C8-81848EEFF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752</xdr:row>
      <xdr:rowOff>0</xdr:rowOff>
    </xdr:from>
    <xdr:to>
      <xdr:col>19</xdr:col>
      <xdr:colOff>482600</xdr:colOff>
      <xdr:row>780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F523E4E-22DE-3FFF-62BB-8C4D67C07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782</xdr:row>
      <xdr:rowOff>0</xdr:rowOff>
    </xdr:from>
    <xdr:to>
      <xdr:col>19</xdr:col>
      <xdr:colOff>482600</xdr:colOff>
      <xdr:row>810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EA766D4-9103-134B-C52C-C11AF53DB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812</xdr:row>
      <xdr:rowOff>0</xdr:rowOff>
    </xdr:from>
    <xdr:to>
      <xdr:col>19</xdr:col>
      <xdr:colOff>482600</xdr:colOff>
      <xdr:row>840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103187A-3C42-88BA-7836-F86262CE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842</xdr:row>
      <xdr:rowOff>0</xdr:rowOff>
    </xdr:from>
    <xdr:to>
      <xdr:col>19</xdr:col>
      <xdr:colOff>482600</xdr:colOff>
      <xdr:row>870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81BE451-1DAE-22D1-57A6-A29247391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872</xdr:row>
      <xdr:rowOff>0</xdr:rowOff>
    </xdr:from>
    <xdr:to>
      <xdr:col>19</xdr:col>
      <xdr:colOff>482600</xdr:colOff>
      <xdr:row>900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E75C08F-06DD-1CDC-A47A-90E778C6E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902</xdr:row>
      <xdr:rowOff>0</xdr:rowOff>
    </xdr:from>
    <xdr:to>
      <xdr:col>19</xdr:col>
      <xdr:colOff>482600</xdr:colOff>
      <xdr:row>930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2E43989-F2CE-D277-3706-0D09D4B3B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932</xdr:row>
      <xdr:rowOff>0</xdr:rowOff>
    </xdr:from>
    <xdr:to>
      <xdr:col>19</xdr:col>
      <xdr:colOff>482600</xdr:colOff>
      <xdr:row>960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1D4B3C5-5CE8-E2AD-A48B-61B0B266E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962</xdr:row>
      <xdr:rowOff>0</xdr:rowOff>
    </xdr:from>
    <xdr:to>
      <xdr:col>19</xdr:col>
      <xdr:colOff>482600</xdr:colOff>
      <xdr:row>990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A7FD8C7-96A2-E22F-0816-4F95A70CB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992</xdr:row>
      <xdr:rowOff>0</xdr:rowOff>
    </xdr:from>
    <xdr:to>
      <xdr:col>19</xdr:col>
      <xdr:colOff>482600</xdr:colOff>
      <xdr:row>1020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29E895D-FFDF-ED4A-DE5C-721D8F672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0</xdr:colOff>
      <xdr:row>1022</xdr:row>
      <xdr:rowOff>0</xdr:rowOff>
    </xdr:from>
    <xdr:to>
      <xdr:col>19</xdr:col>
      <xdr:colOff>482600</xdr:colOff>
      <xdr:row>1050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63E1319-72F3-FE09-AB4C-762DA30DE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1052</xdr:row>
      <xdr:rowOff>0</xdr:rowOff>
    </xdr:from>
    <xdr:to>
      <xdr:col>19</xdr:col>
      <xdr:colOff>482600</xdr:colOff>
      <xdr:row>1080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8E87C64-7536-96D5-0FA8-D4FAA300F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1082</xdr:row>
      <xdr:rowOff>0</xdr:rowOff>
    </xdr:from>
    <xdr:to>
      <xdr:col>19</xdr:col>
      <xdr:colOff>482600</xdr:colOff>
      <xdr:row>1110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1C17FFE-C8F6-BFC4-0DCE-4BD9423E2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0</xdr:colOff>
      <xdr:row>1112</xdr:row>
      <xdr:rowOff>0</xdr:rowOff>
    </xdr:from>
    <xdr:to>
      <xdr:col>19</xdr:col>
      <xdr:colOff>482600</xdr:colOff>
      <xdr:row>1140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6184DE4-1669-9FD5-E310-75E717E4F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0</xdr:colOff>
      <xdr:row>1142</xdr:row>
      <xdr:rowOff>0</xdr:rowOff>
    </xdr:from>
    <xdr:to>
      <xdr:col>19</xdr:col>
      <xdr:colOff>482600</xdr:colOff>
      <xdr:row>1170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156E348-D856-0338-5017-675781B14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0</xdr:colOff>
      <xdr:row>1172</xdr:row>
      <xdr:rowOff>0</xdr:rowOff>
    </xdr:from>
    <xdr:to>
      <xdr:col>19</xdr:col>
      <xdr:colOff>482600</xdr:colOff>
      <xdr:row>1200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97BDC20F-E0CD-E3CE-F50D-C1734B157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F319B-3D8A-5A27-2C9F-C58117D8F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F1BE3-F53B-A060-B41E-98D2C94A6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F42E79-4A04-E248-D450-9C67F731A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2D3CB4-7503-3E17-FFDE-84B5B30F4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E92828-01AB-E55E-3AB1-4C56400E3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3DD6D8-D1BA-5270-7655-9478BE2B9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C574DA-3829-F1C8-8822-043D44B11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29E914-AE5A-3E1E-9820-C122712DE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C4E895-EFF5-72D5-6DD4-1F0A6DAEF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FF7B03-B8A1-D433-E211-7BD6945A8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8" sqref="A8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Education - University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Education - University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Zones!H58</f>
        <v>474973.7300000001</v>
      </c>
    </row>
    <row r="9" spans="1:3" x14ac:dyDescent="0.25">
      <c r="A9" s="6" t="s">
        <v>5</v>
      </c>
      <c r="B9" s="2" t="str">
        <f>_xlfn.XLOOKUP(
  B4,
  'Geometry Summary'!$B:$B,
  'Geometry Summary'!$E:$E,
  ""
)</f>
        <v>2.0/15.0</v>
      </c>
    </row>
    <row r="10" spans="1:3" x14ac:dyDescent="0.25">
      <c r="A10" s="22" t="s">
        <v>6</v>
      </c>
      <c r="B10" s="2">
        <f>_xlfn.XLOOKUP(
  B4,
  'Geometry Summary'!$B:$B,
  'Geometry Summary'!$D:$D,
  ""
)</f>
        <v>4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30.89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9 / 10 / 14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13 / 14 / 18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400</v>
      </c>
      <c r="B2" t="s">
        <v>401</v>
      </c>
      <c r="C2">
        <v>1</v>
      </c>
      <c r="D2" t="s">
        <v>402</v>
      </c>
    </row>
    <row r="3" spans="1:4" x14ac:dyDescent="0.25">
      <c r="A3" t="s">
        <v>403</v>
      </c>
      <c r="B3" t="s">
        <v>404</v>
      </c>
      <c r="C3">
        <v>1</v>
      </c>
      <c r="D3" t="s">
        <v>402</v>
      </c>
    </row>
    <row r="4" spans="1:4" x14ac:dyDescent="0.25">
      <c r="A4" t="s">
        <v>405</v>
      </c>
      <c r="B4" t="s">
        <v>406</v>
      </c>
      <c r="C4">
        <v>1</v>
      </c>
      <c r="D4" t="s">
        <v>402</v>
      </c>
    </row>
    <row r="5" spans="1:4" x14ac:dyDescent="0.25">
      <c r="A5" t="s">
        <v>407</v>
      </c>
      <c r="B5" t="s">
        <v>408</v>
      </c>
      <c r="C5">
        <v>1</v>
      </c>
      <c r="D5" t="s">
        <v>402</v>
      </c>
    </row>
    <row r="6" spans="1:4" x14ac:dyDescent="0.25">
      <c r="A6" t="s">
        <v>409</v>
      </c>
      <c r="B6" t="s">
        <v>410</v>
      </c>
      <c r="C6">
        <v>1</v>
      </c>
      <c r="D6" t="s">
        <v>402</v>
      </c>
    </row>
    <row r="7" spans="1:4" x14ac:dyDescent="0.25">
      <c r="A7" t="s">
        <v>411</v>
      </c>
      <c r="B7" t="s">
        <v>412</v>
      </c>
      <c r="C7">
        <v>1</v>
      </c>
      <c r="D7" t="s">
        <v>402</v>
      </c>
    </row>
    <row r="8" spans="1:4" x14ac:dyDescent="0.25">
      <c r="A8" t="s">
        <v>413</v>
      </c>
      <c r="B8" t="s">
        <v>414</v>
      </c>
      <c r="C8">
        <v>1</v>
      </c>
      <c r="D8" t="s">
        <v>402</v>
      </c>
    </row>
    <row r="9" spans="1:4" x14ac:dyDescent="0.25">
      <c r="A9" t="s">
        <v>415</v>
      </c>
      <c r="B9" t="s">
        <v>416</v>
      </c>
      <c r="C9">
        <v>1</v>
      </c>
      <c r="D9" t="s">
        <v>402</v>
      </c>
    </row>
    <row r="10" spans="1:4" x14ac:dyDescent="0.25">
      <c r="A10" t="s">
        <v>417</v>
      </c>
      <c r="B10" t="s">
        <v>418</v>
      </c>
      <c r="C10">
        <v>1</v>
      </c>
      <c r="D10" t="s">
        <v>402</v>
      </c>
    </row>
    <row r="11" spans="1:4" x14ac:dyDescent="0.25">
      <c r="A11" t="s">
        <v>419</v>
      </c>
      <c r="B11" t="s">
        <v>420</v>
      </c>
      <c r="C11">
        <v>1</v>
      </c>
      <c r="D11" t="s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8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Education - University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 E2 NORTH PERIM (G.N3)</v>
      </c>
      <c r="B3" s="3" t="str">
        <f>IF(TRIM(Raw_zonesummary!$A2)="Existing",Raw_zonesummary!C2,"")</f>
        <v>CLASSROOM E2 NORTH PERIM (G.N3)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Main</v>
      </c>
      <c r="F3" s="3" t="str">
        <f>IF(TRIM(Raw_zonesummary!$A2)="Existing",Raw_zonesummary!R2,"")</f>
        <v>School</v>
      </c>
      <c r="G3" s="60">
        <f>IFERROR(H3*J3/H58,"")</f>
        <v>1.2194737591066351E-2</v>
      </c>
      <c r="H3" s="53">
        <f>IF(TRIM(Raw_zonesummary!$A2)="Existing",Raw_zonesummary!E2,"")</f>
        <v>5792.18</v>
      </c>
      <c r="I3" s="53">
        <f>IF(TRIM(Raw_zonesummary!$A2)="Existing",Raw_zonesummary!I2,"")</f>
        <v>57924.65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CLASSROOM E2 SOUTH PERIM (G.S2)</v>
      </c>
      <c r="B4" s="3" t="str">
        <f>IF(TRIM(Raw_zonesummary!$A3)="Existing",Raw_zonesummary!C3,"")</f>
        <v>CLASSROOM E2 SOUTH PERIM (G.S2)</v>
      </c>
      <c r="C4" s="2" t="str">
        <f>IF(TRIM(Raw_zonesummary!$A3)="Existing",Raw_zonesummary!D3,"")</f>
        <v>Yes</v>
      </c>
      <c r="D4" s="3" t="str">
        <f>IF(TRIM(Raw_zonesummary!$A3)="Existing",Raw_zonesummary!P3,"")</f>
        <v>Classroom_class</v>
      </c>
      <c r="E4" s="3" t="str">
        <f>IF(TRIM(Raw_zonesummary!$A3)="Existing",Raw_zonesummary!Q3,"")</f>
        <v>Main</v>
      </c>
      <c r="F4" s="3" t="str">
        <f>IF(TRIM(Raw_zonesummary!$A3)="Existing",Raw_zonesummary!R3,"")</f>
        <v>School</v>
      </c>
      <c r="G4" s="60">
        <f>IFERROR(H4*J4/H58,"")</f>
        <v>1.2112375141252548E-2</v>
      </c>
      <c r="H4" s="53">
        <f>IF(TRIM(Raw_zonesummary!$A3)="Existing",Raw_zonesummary!E3,"")</f>
        <v>5753.06</v>
      </c>
      <c r="I4" s="53">
        <f>IF(TRIM(Raw_zonesummary!$A3)="Existing",Raw_zonesummary!I3,"")</f>
        <v>57533.42</v>
      </c>
      <c r="J4" s="2">
        <f>IF(TRIM(Raw_zonesummary!$A3)="Existing",Raw_zonesummary!J3,"")</f>
        <v>1</v>
      </c>
      <c r="K4" s="36">
        <f>IF(TRIM(Raw_zonesummary!$A3)="Existing",Raw_zonesummary!K3,"")</f>
        <v>25</v>
      </c>
      <c r="L4" s="26"/>
    </row>
    <row r="5" spans="1:12" x14ac:dyDescent="0.25">
      <c r="A5" s="3" t="str">
        <f>IF(TRIM(Raw_zonesummary!$A4)="Existing",Raw_zonesummary!B4,"")</f>
        <v>CLASSROOM E2 WEST PERIM (G.W1)</v>
      </c>
      <c r="B5" s="3" t="str">
        <f>IF(TRIM(Raw_zonesummary!$A4)="Existing",Raw_zonesummary!C4,"")</f>
        <v>CLASSROOM E2 WEST PERIM (G.W1)</v>
      </c>
      <c r="C5" s="2" t="str">
        <f>IF(TRIM(Raw_zonesummary!$A4)="Existing",Raw_zonesummary!D4,"")</f>
        <v>Yes</v>
      </c>
      <c r="D5" s="3" t="str">
        <f>IF(TRIM(Raw_zonesummary!$A4)="Existing",Raw_zonesummary!P4,"")</f>
        <v>Classroom_class</v>
      </c>
      <c r="E5" s="3" t="str">
        <f>IF(TRIM(Raw_zonesummary!$A4)="Existing",Raw_zonesummary!Q4,"")</f>
        <v>Main</v>
      </c>
      <c r="F5" s="3" t="str">
        <f>IF(TRIM(Raw_zonesummary!$A4)="Existing",Raw_zonesummary!R4,"")</f>
        <v>School</v>
      </c>
      <c r="G5" s="60">
        <f>IFERROR(H5*J5/H58,"")</f>
        <v>6.5970469566811615E-2</v>
      </c>
      <c r="H5" s="53">
        <f>IF(TRIM(Raw_zonesummary!$A4)="Existing",Raw_zonesummary!E4,"")</f>
        <v>31334.240000000002</v>
      </c>
      <c r="I5" s="53">
        <f>IF(TRIM(Raw_zonesummary!$A4)="Existing",Raw_zonesummary!I4,"")</f>
        <v>313357.7</v>
      </c>
      <c r="J5" s="2">
        <f>IF(TRIM(Raw_zonesummary!$A4)="Existing",Raw_zonesummary!J4,"")</f>
        <v>1</v>
      </c>
      <c r="K5" s="36">
        <f>IF(TRIM(Raw_zonesummary!$A4)="Existing",Raw_zonesummary!K4,"")</f>
        <v>25</v>
      </c>
      <c r="L5" s="26"/>
    </row>
    <row r="6" spans="1:12" x14ac:dyDescent="0.25">
      <c r="A6" s="3" t="str">
        <f>IF(TRIM(Raw_zonesummary!$A5)="Existing",Raw_zonesummary!B5,"")</f>
        <v>CLASSROOM E4 EAST PERIM (G.E2)</v>
      </c>
      <c r="B6" s="3" t="str">
        <f>IF(TRIM(Raw_zonesummary!$A5)="Existing",Raw_zonesummary!C5,"")</f>
        <v>CLASSROOM E4 EAST PERIM (G.E2)</v>
      </c>
      <c r="C6" s="2" t="str">
        <f>IF(TRIM(Raw_zonesummary!$A5)="Existing",Raw_zonesummary!D5,"")</f>
        <v>Yes</v>
      </c>
      <c r="D6" s="3" t="str">
        <f>IF(TRIM(Raw_zonesummary!$A5)="Existing",Raw_zonesummary!P5,"")</f>
        <v>Classroom_class</v>
      </c>
      <c r="E6" s="3" t="str">
        <f>IF(TRIM(Raw_zonesummary!$A5)="Existing",Raw_zonesummary!Q5,"")</f>
        <v>Main</v>
      </c>
      <c r="F6" s="3" t="str">
        <f>IF(TRIM(Raw_zonesummary!$A5)="Existing",Raw_zonesummary!R5,"")</f>
        <v>Office</v>
      </c>
      <c r="G6" s="60">
        <f>IFERROR(H6*J6/H58,"")</f>
        <v>1.222924476265245E-2</v>
      </c>
      <c r="H6" s="53">
        <f>IF(TRIM(Raw_zonesummary!$A5)="Existing",Raw_zonesummary!E5,"")</f>
        <v>5808.57</v>
      </c>
      <c r="I6" s="53">
        <f>IF(TRIM(Raw_zonesummary!$A5)="Existing",Raw_zonesummary!I5,"")</f>
        <v>58088.5</v>
      </c>
      <c r="J6" s="2">
        <f>IF(TRIM(Raw_zonesummary!$A5)="Existing",Raw_zonesummary!J5,"")</f>
        <v>1</v>
      </c>
      <c r="K6" s="36">
        <f>IF(TRIM(Raw_zonesummary!$A5)="Existing",Raw_zonesummary!K5,"")</f>
        <v>25</v>
      </c>
      <c r="L6" s="26"/>
    </row>
    <row r="7" spans="1:12" x14ac:dyDescent="0.25">
      <c r="A7" s="3" t="str">
        <f>IF(TRIM(Raw_zonesummary!$A6)="Existing",Raw_zonesummary!B6,"")</f>
        <v>CLASSROOM E4 EAST PERIM (M.E14)</v>
      </c>
      <c r="B7" s="3" t="str">
        <f>IF(TRIM(Raw_zonesummary!$A6)="Existing",Raw_zonesummary!C6,"")</f>
        <v>CLASSROOM E4 EAST PERIM (M.E14)</v>
      </c>
      <c r="C7" s="2" t="str">
        <f>IF(TRIM(Raw_zonesummary!$A6)="Existing",Raw_zonesummary!D6,"")</f>
        <v>Yes</v>
      </c>
      <c r="D7" s="3" t="str">
        <f>IF(TRIM(Raw_zonesummary!$A6)="Existing",Raw_zonesummary!P6,"")</f>
        <v>Classroom_class</v>
      </c>
      <c r="E7" s="3" t="str">
        <f>IF(TRIM(Raw_zonesummary!$A6)="Existing",Raw_zonesummary!Q6,"")</f>
        <v>Main</v>
      </c>
      <c r="F7" s="3" t="str">
        <f>IF(TRIM(Raw_zonesummary!$A6)="Existing",Raw_zonesummary!R6,"")</f>
        <v>Office</v>
      </c>
      <c r="G7" s="60">
        <f>IFERROR(H7*J7/H58,"")</f>
        <v>1.222924476265245E-2</v>
      </c>
      <c r="H7" s="53">
        <f>IF(TRIM(Raw_zonesummary!$A6)="Existing",Raw_zonesummary!E6,"")</f>
        <v>5808.57</v>
      </c>
      <c r="I7" s="53">
        <f>IF(TRIM(Raw_zonesummary!$A6)="Existing",Raw_zonesummary!I6,"")</f>
        <v>58088.5</v>
      </c>
      <c r="J7" s="2">
        <f>IF(TRIM(Raw_zonesummary!$A6)="Existing",Raw_zonesummary!J6,"")</f>
        <v>1</v>
      </c>
      <c r="K7" s="36">
        <f>IF(TRIM(Raw_zonesummary!$A6)="Existing",Raw_zonesummary!K6,"")</f>
        <v>25</v>
      </c>
      <c r="L7" s="26"/>
    </row>
    <row r="8" spans="1:12" x14ac:dyDescent="0.25">
      <c r="A8" s="3" t="str">
        <f>IF(TRIM(Raw_zonesummary!$A7)="Existing",Raw_zonesummary!B7,"")</f>
        <v>CLASSROOM E4 EAST PERIM (T.E26)</v>
      </c>
      <c r="B8" s="3" t="str">
        <f>IF(TRIM(Raw_zonesummary!$A7)="Existing",Raw_zonesummary!C7,"")</f>
        <v>CLASSROOM E4 EAST PERIM (T.E26)</v>
      </c>
      <c r="C8" s="2" t="str">
        <f>IF(TRIM(Raw_zonesummary!$A7)="Existing",Raw_zonesummary!D7,"")</f>
        <v>Yes</v>
      </c>
      <c r="D8" s="3" t="str">
        <f>IF(TRIM(Raw_zonesummary!$A7)="Existing",Raw_zonesummary!P7,"")</f>
        <v>Classroom_class</v>
      </c>
      <c r="E8" s="3" t="str">
        <f>IF(TRIM(Raw_zonesummary!$A7)="Existing",Raw_zonesummary!Q7,"")</f>
        <v>Main</v>
      </c>
      <c r="F8" s="3" t="str">
        <f>IF(TRIM(Raw_zonesummary!$A7)="Existing",Raw_zonesummary!R7,"")</f>
        <v>Office</v>
      </c>
      <c r="G8" s="60">
        <f>IFERROR(H8*J8/H58,"")</f>
        <v>1.222924476265245E-2</v>
      </c>
      <c r="H8" s="53">
        <f>IF(TRIM(Raw_zonesummary!$A7)="Existing",Raw_zonesummary!E7,"")</f>
        <v>5808.57</v>
      </c>
      <c r="I8" s="53">
        <f>IF(TRIM(Raw_zonesummary!$A7)="Existing",Raw_zonesummary!I7,"")</f>
        <v>58088.5</v>
      </c>
      <c r="J8" s="2">
        <f>IF(TRIM(Raw_zonesummary!$A7)="Existing",Raw_zonesummary!J7,"")</f>
        <v>1</v>
      </c>
      <c r="K8" s="36">
        <f>IF(TRIM(Raw_zonesummary!$A7)="Existing",Raw_zonesummary!K7,"")</f>
        <v>25</v>
      </c>
      <c r="L8" s="26"/>
    </row>
    <row r="9" spans="1:12" x14ac:dyDescent="0.25">
      <c r="A9" s="3" t="str">
        <f>IF(TRIM(Raw_zonesummary!$A8)="Existing",Raw_zonesummary!B8,"")</f>
        <v>CLASSROOM E4 NORTH PERIM (G.N3)</v>
      </c>
      <c r="B9" s="3" t="str">
        <f>IF(TRIM(Raw_zonesummary!$A8)="Existing",Raw_zonesummary!C8,"")</f>
        <v>CLASSROOM E4 NORTH PERIM (G.N3)</v>
      </c>
      <c r="C9" s="2" t="str">
        <f>IF(TRIM(Raw_zonesummary!$A8)="Existing",Raw_zonesummary!D8,"")</f>
        <v>Yes</v>
      </c>
      <c r="D9" s="3" t="str">
        <f>IF(TRIM(Raw_zonesummary!$A8)="Existing",Raw_zonesummary!P8,"")</f>
        <v>Classroom_class</v>
      </c>
      <c r="E9" s="3" t="str">
        <f>IF(TRIM(Raw_zonesummary!$A8)="Existing",Raw_zonesummary!Q8,"")</f>
        <v>Main</v>
      </c>
      <c r="F9" s="3" t="str">
        <f>IF(TRIM(Raw_zonesummary!$A8)="Existing",Raw_zonesummary!R8,"")</f>
        <v>Office</v>
      </c>
      <c r="G9" s="60">
        <f>IFERROR(H9*J9/H58,"")</f>
        <v>2.6353499592493244E-2</v>
      </c>
      <c r="H9" s="53">
        <f>IF(TRIM(Raw_zonesummary!$A8)="Existing",Raw_zonesummary!E8,"")</f>
        <v>12517.22</v>
      </c>
      <c r="I9" s="53">
        <f>IF(TRIM(Raw_zonesummary!$A8)="Existing",Raw_zonesummary!I8,"")</f>
        <v>125178.32</v>
      </c>
      <c r="J9" s="2">
        <f>IF(TRIM(Raw_zonesummary!$A8)="Existing",Raw_zonesummary!J8,"")</f>
        <v>1</v>
      </c>
      <c r="K9" s="36">
        <f>IF(TRIM(Raw_zonesummary!$A8)="Existing",Raw_zonesummary!K8,"")</f>
        <v>25</v>
      </c>
      <c r="L9" s="26"/>
    </row>
    <row r="10" spans="1:12" x14ac:dyDescent="0.25">
      <c r="A10" s="3" t="str">
        <f>IF(TRIM(Raw_zonesummary!$A9)="Existing",Raw_zonesummary!B9,"")</f>
        <v>CLASSROOM E4 NORTH PERIM (M.N15)</v>
      </c>
      <c r="B10" s="3" t="str">
        <f>IF(TRIM(Raw_zonesummary!$A9)="Existing",Raw_zonesummary!C9,"")</f>
        <v>CLASSROOM E4 NORTH PERIM (M.N15)</v>
      </c>
      <c r="C10" s="2" t="str">
        <f>IF(TRIM(Raw_zonesummary!$A9)="Existing",Raw_zonesummary!D9,"")</f>
        <v>Yes</v>
      </c>
      <c r="D10" s="3" t="str">
        <f>IF(TRIM(Raw_zonesummary!$A9)="Existing",Raw_zonesummary!P9,"")</f>
        <v>Classroom_class</v>
      </c>
      <c r="E10" s="3" t="str">
        <f>IF(TRIM(Raw_zonesummary!$A9)="Existing",Raw_zonesummary!Q9,"")</f>
        <v>Main</v>
      </c>
      <c r="F10" s="3" t="str">
        <f>IF(TRIM(Raw_zonesummary!$A9)="Existing",Raw_zonesummary!R9,"")</f>
        <v>Office</v>
      </c>
      <c r="G10" s="60">
        <f>IFERROR(H10*J10/H58,"")</f>
        <v>2.6353499592493244E-2</v>
      </c>
      <c r="H10" s="53">
        <f>IF(TRIM(Raw_zonesummary!$A9)="Existing",Raw_zonesummary!E9,"")</f>
        <v>12517.22</v>
      </c>
      <c r="I10" s="53">
        <f>IF(TRIM(Raw_zonesummary!$A9)="Existing",Raw_zonesummary!I9,"")</f>
        <v>125178.32</v>
      </c>
      <c r="J10" s="2">
        <f>IF(TRIM(Raw_zonesummary!$A9)="Existing",Raw_zonesummary!J9,"")</f>
        <v>1</v>
      </c>
      <c r="K10" s="36">
        <f>IF(TRIM(Raw_zonesummary!$A9)="Existing",Raw_zonesummary!K9,"")</f>
        <v>25</v>
      </c>
      <c r="L10" s="26"/>
    </row>
    <row r="11" spans="1:12" x14ac:dyDescent="0.25">
      <c r="A11" s="3" t="str">
        <f>IF(TRIM(Raw_zonesummary!$A10)="Existing",Raw_zonesummary!B10,"")</f>
        <v>CLASSROOM E4 NORTH PERIM (T.N27)</v>
      </c>
      <c r="B11" s="3" t="str">
        <f>IF(TRIM(Raw_zonesummary!$A10)="Existing",Raw_zonesummary!C10,"")</f>
        <v>CLASSROOM E4 NORTH PERIM (T.N27)</v>
      </c>
      <c r="C11" s="2" t="str">
        <f>IF(TRIM(Raw_zonesummary!$A10)="Existing",Raw_zonesummary!D10,"")</f>
        <v>Yes</v>
      </c>
      <c r="D11" s="3" t="str">
        <f>IF(TRIM(Raw_zonesummary!$A10)="Existing",Raw_zonesummary!P10,"")</f>
        <v>Classroom_class</v>
      </c>
      <c r="E11" s="3" t="str">
        <f>IF(TRIM(Raw_zonesummary!$A10)="Existing",Raw_zonesummary!Q10,"")</f>
        <v>Main</v>
      </c>
      <c r="F11" s="3" t="str">
        <f>IF(TRIM(Raw_zonesummary!$A10)="Existing",Raw_zonesummary!R10,"")</f>
        <v>Office</v>
      </c>
      <c r="G11" s="60">
        <f>IFERROR(H11*J11/H58,"")</f>
        <v>2.6353499592493244E-2</v>
      </c>
      <c r="H11" s="53">
        <f>IF(TRIM(Raw_zonesummary!$A10)="Existing",Raw_zonesummary!E10,"")</f>
        <v>12517.22</v>
      </c>
      <c r="I11" s="53">
        <f>IF(TRIM(Raw_zonesummary!$A10)="Existing",Raw_zonesummary!I10,"")</f>
        <v>125178.32</v>
      </c>
      <c r="J11" s="2">
        <f>IF(TRIM(Raw_zonesummary!$A10)="Existing",Raw_zonesummary!J10,"")</f>
        <v>1</v>
      </c>
      <c r="K11" s="36">
        <f>IF(TRIM(Raw_zonesummary!$A10)="Existing",Raw_zonesummary!K10,"")</f>
        <v>25</v>
      </c>
      <c r="L11" s="26"/>
    </row>
    <row r="12" spans="1:12" x14ac:dyDescent="0.25">
      <c r="A12" s="3" t="str">
        <f>IF(TRIM(Raw_zonesummary!$A11)="Existing",Raw_zonesummary!B11,"")</f>
        <v>CLASSROOM E4 SOUTH PERIM (G.S1)</v>
      </c>
      <c r="B12" s="3" t="str">
        <f>IF(TRIM(Raw_zonesummary!$A11)="Existing",Raw_zonesummary!C11,"")</f>
        <v>CLASSROOM E4 SOUTH PERIM (G.S1)</v>
      </c>
      <c r="C12" s="2" t="str">
        <f>IF(TRIM(Raw_zonesummary!$A11)="Existing",Raw_zonesummary!D11,"")</f>
        <v>Yes</v>
      </c>
      <c r="D12" s="3" t="str">
        <f>IF(TRIM(Raw_zonesummary!$A11)="Existing",Raw_zonesummary!P11,"")</f>
        <v>Classroom_class</v>
      </c>
      <c r="E12" s="3" t="str">
        <f>IF(TRIM(Raw_zonesummary!$A11)="Existing",Raw_zonesummary!Q11,"")</f>
        <v>Main</v>
      </c>
      <c r="F12" s="3" t="str">
        <f>IF(TRIM(Raw_zonesummary!$A11)="Existing",Raw_zonesummary!R11,"")</f>
        <v>Office</v>
      </c>
      <c r="G12" s="60">
        <f>IFERROR(H12*J12/H58,"")</f>
        <v>2.6353499592493244E-2</v>
      </c>
      <c r="H12" s="53">
        <f>IF(TRIM(Raw_zonesummary!$A11)="Existing",Raw_zonesummary!E11,"")</f>
        <v>12517.22</v>
      </c>
      <c r="I12" s="53">
        <f>IF(TRIM(Raw_zonesummary!$A11)="Existing",Raw_zonesummary!I11,"")</f>
        <v>125178.32</v>
      </c>
      <c r="J12" s="2">
        <f>IF(TRIM(Raw_zonesummary!$A11)="Existing",Raw_zonesummary!J11,"")</f>
        <v>1</v>
      </c>
      <c r="K12" s="36">
        <f>IF(TRIM(Raw_zonesummary!$A11)="Existing",Raw_zonesummary!K11,"")</f>
        <v>25</v>
      </c>
      <c r="L12" s="26"/>
    </row>
    <row r="13" spans="1:12" x14ac:dyDescent="0.25">
      <c r="A13" s="3" t="str">
        <f>IF(TRIM(Raw_zonesummary!$A12)="Existing",Raw_zonesummary!B12,"")</f>
        <v>CLASSROOM E4 SOUTH PERIM (M.S13)</v>
      </c>
      <c r="B13" s="3" t="str">
        <f>IF(TRIM(Raw_zonesummary!$A12)="Existing",Raw_zonesummary!C12,"")</f>
        <v>CLASSROOM E4 SOUTH PERIM (M.S13)</v>
      </c>
      <c r="C13" s="2" t="str">
        <f>IF(TRIM(Raw_zonesummary!$A12)="Existing",Raw_zonesummary!D12,"")</f>
        <v>Yes</v>
      </c>
      <c r="D13" s="3" t="str">
        <f>IF(TRIM(Raw_zonesummary!$A12)="Existing",Raw_zonesummary!P12,"")</f>
        <v>Classroom_class</v>
      </c>
      <c r="E13" s="3" t="str">
        <f>IF(TRIM(Raw_zonesummary!$A12)="Existing",Raw_zonesummary!Q12,"")</f>
        <v>Main</v>
      </c>
      <c r="F13" s="3" t="str">
        <f>IF(TRIM(Raw_zonesummary!$A12)="Existing",Raw_zonesummary!R12,"")</f>
        <v>Office</v>
      </c>
      <c r="G13" s="60">
        <f>IFERROR(H13*J13/H58,"")</f>
        <v>2.6353499592493244E-2</v>
      </c>
      <c r="H13" s="53">
        <f>IF(TRIM(Raw_zonesummary!$A12)="Existing",Raw_zonesummary!E12,"")</f>
        <v>12517.22</v>
      </c>
      <c r="I13" s="53">
        <f>IF(TRIM(Raw_zonesummary!$A12)="Existing",Raw_zonesummary!I12,"")</f>
        <v>125178.32</v>
      </c>
      <c r="J13" s="2">
        <f>IF(TRIM(Raw_zonesummary!$A12)="Existing",Raw_zonesummary!J12,"")</f>
        <v>1</v>
      </c>
      <c r="K13" s="36">
        <f>IF(TRIM(Raw_zonesummary!$A12)="Existing",Raw_zonesummary!K12,"")</f>
        <v>25</v>
      </c>
      <c r="L13" s="26"/>
    </row>
    <row r="14" spans="1:12" x14ac:dyDescent="0.25">
      <c r="A14" s="3" t="str">
        <f>IF(TRIM(Raw_zonesummary!$A13)="Existing",Raw_zonesummary!B13,"")</f>
        <v>CLASSROOM E4 SOUTH PERIM (T.S25)</v>
      </c>
      <c r="B14" s="3" t="str">
        <f>IF(TRIM(Raw_zonesummary!$A13)="Existing",Raw_zonesummary!C13,"")</f>
        <v>CLASSROOM E4 SOUTH PERIM (T.S25)</v>
      </c>
      <c r="C14" s="2" t="str">
        <f>IF(TRIM(Raw_zonesummary!$A13)="Existing",Raw_zonesummary!D13,"")</f>
        <v>Yes</v>
      </c>
      <c r="D14" s="3" t="str">
        <f>IF(TRIM(Raw_zonesummary!$A13)="Existing",Raw_zonesummary!P13,"")</f>
        <v>Classroom_class</v>
      </c>
      <c r="E14" s="3" t="str">
        <f>IF(TRIM(Raw_zonesummary!$A13)="Existing",Raw_zonesummary!Q13,"")</f>
        <v>Main</v>
      </c>
      <c r="F14" s="3" t="str">
        <f>IF(TRIM(Raw_zonesummary!$A13)="Existing",Raw_zonesummary!R13,"")</f>
        <v>Office</v>
      </c>
      <c r="G14" s="60">
        <f>IFERROR(H14*J14/H58,"")</f>
        <v>2.6353499592493244E-2</v>
      </c>
      <c r="H14" s="53">
        <f>IF(TRIM(Raw_zonesummary!$A13)="Existing",Raw_zonesummary!E13,"")</f>
        <v>12517.22</v>
      </c>
      <c r="I14" s="53">
        <f>IF(TRIM(Raw_zonesummary!$A13)="Existing",Raw_zonesummary!I13,"")</f>
        <v>125178.32</v>
      </c>
      <c r="J14" s="2">
        <f>IF(TRIM(Raw_zonesummary!$A13)="Existing",Raw_zonesummary!J13,"")</f>
        <v>1</v>
      </c>
      <c r="K14" s="36">
        <f>IF(TRIM(Raw_zonesummary!$A13)="Existing",Raw_zonesummary!K13,"")</f>
        <v>25</v>
      </c>
      <c r="L14" s="26"/>
    </row>
    <row r="15" spans="1:12" x14ac:dyDescent="0.25">
      <c r="A15" s="3" t="str">
        <f>IF(TRIM(Raw_zonesummary!$A14)="Existing",Raw_zonesummary!B14,"")</f>
        <v>CLASSROOM E4 WEST PERIM (G.W4)</v>
      </c>
      <c r="B15" s="3" t="str">
        <f>IF(TRIM(Raw_zonesummary!$A14)="Existing",Raw_zonesummary!C14,"")</f>
        <v>CLASSROOM E4 WEST PERIM (G.W4)</v>
      </c>
      <c r="C15" s="2" t="str">
        <f>IF(TRIM(Raw_zonesummary!$A14)="Existing",Raw_zonesummary!D14,"")</f>
        <v>Yes</v>
      </c>
      <c r="D15" s="3" t="str">
        <f>IF(TRIM(Raw_zonesummary!$A14)="Existing",Raw_zonesummary!P14,"")</f>
        <v>Classroom_class</v>
      </c>
      <c r="E15" s="3" t="str">
        <f>IF(TRIM(Raw_zonesummary!$A14)="Existing",Raw_zonesummary!Q14,"")</f>
        <v>Main</v>
      </c>
      <c r="F15" s="3" t="str">
        <f>IF(TRIM(Raw_zonesummary!$A14)="Existing",Raw_zonesummary!R14,"")</f>
        <v>Office</v>
      </c>
      <c r="G15" s="60">
        <f>IFERROR(H15*J15/H58,"")</f>
        <v>1.222924476265245E-2</v>
      </c>
      <c r="H15" s="53">
        <f>IF(TRIM(Raw_zonesummary!$A14)="Existing",Raw_zonesummary!E14,"")</f>
        <v>5808.57</v>
      </c>
      <c r="I15" s="53">
        <f>IF(TRIM(Raw_zonesummary!$A14)="Existing",Raw_zonesummary!I14,"")</f>
        <v>58088.5</v>
      </c>
      <c r="J15" s="2">
        <f>IF(TRIM(Raw_zonesummary!$A14)="Existing",Raw_zonesummary!J14,"")</f>
        <v>1</v>
      </c>
      <c r="K15" s="36">
        <f>IF(TRIM(Raw_zonesummary!$A14)="Existing",Raw_zonesummary!K14,"")</f>
        <v>25</v>
      </c>
      <c r="L15" s="26"/>
    </row>
    <row r="16" spans="1:12" x14ac:dyDescent="0.25">
      <c r="A16" s="3" t="str">
        <f>IF(TRIM(Raw_zonesummary!$A15)="Existing",Raw_zonesummary!B15,"")</f>
        <v>CLASSROOM E4 WEST PERIM (M.W16)</v>
      </c>
      <c r="B16" s="3" t="str">
        <f>IF(TRIM(Raw_zonesummary!$A15)="Existing",Raw_zonesummary!C15,"")</f>
        <v>CLASSROOM E4 WEST PERIM (M.W16)</v>
      </c>
      <c r="C16" s="2" t="str">
        <f>IF(TRIM(Raw_zonesummary!$A15)="Existing",Raw_zonesummary!D15,"")</f>
        <v>Yes</v>
      </c>
      <c r="D16" s="3" t="str">
        <f>IF(TRIM(Raw_zonesummary!$A15)="Existing",Raw_zonesummary!P15,"")</f>
        <v>Classroom_class</v>
      </c>
      <c r="E16" s="3" t="str">
        <f>IF(TRIM(Raw_zonesummary!$A15)="Existing",Raw_zonesummary!Q15,"")</f>
        <v>Main</v>
      </c>
      <c r="F16" s="3" t="str">
        <f>IF(TRIM(Raw_zonesummary!$A15)="Existing",Raw_zonesummary!R15,"")</f>
        <v>Office</v>
      </c>
      <c r="G16" s="60">
        <f>IFERROR(H16*J16/H58,"")</f>
        <v>1.222924476265245E-2</v>
      </c>
      <c r="H16" s="53">
        <f>IF(TRIM(Raw_zonesummary!$A15)="Existing",Raw_zonesummary!E15,"")</f>
        <v>5808.57</v>
      </c>
      <c r="I16" s="53">
        <f>IF(TRIM(Raw_zonesummary!$A15)="Existing",Raw_zonesummary!I15,"")</f>
        <v>58088.5</v>
      </c>
      <c r="J16" s="2">
        <f>IF(TRIM(Raw_zonesummary!$A15)="Existing",Raw_zonesummary!J15,"")</f>
        <v>1</v>
      </c>
      <c r="K16" s="36">
        <f>IF(TRIM(Raw_zonesummary!$A15)="Existing",Raw_zonesummary!K15,"")</f>
        <v>25</v>
      </c>
      <c r="L16" s="26"/>
    </row>
    <row r="17" spans="1:12" x14ac:dyDescent="0.25">
      <c r="A17" s="3" t="str">
        <f>IF(TRIM(Raw_zonesummary!$A16)="Existing",Raw_zonesummary!B16,"")</f>
        <v>CLASSROOM E4 WEST PERIM (T.W28)</v>
      </c>
      <c r="B17" s="3" t="str">
        <f>IF(TRIM(Raw_zonesummary!$A16)="Existing",Raw_zonesummary!C16,"")</f>
        <v>CLASSROOM E4 WEST PERIM (T.W28)</v>
      </c>
      <c r="C17" s="2" t="str">
        <f>IF(TRIM(Raw_zonesummary!$A16)="Existing",Raw_zonesummary!D16,"")</f>
        <v>Yes</v>
      </c>
      <c r="D17" s="3" t="str">
        <f>IF(TRIM(Raw_zonesummary!$A16)="Existing",Raw_zonesummary!P16,"")</f>
        <v>Classroom_class</v>
      </c>
      <c r="E17" s="3" t="str">
        <f>IF(TRIM(Raw_zonesummary!$A16)="Existing",Raw_zonesummary!Q16,"")</f>
        <v>Main</v>
      </c>
      <c r="F17" s="3" t="str">
        <f>IF(TRIM(Raw_zonesummary!$A16)="Existing",Raw_zonesummary!R16,"")</f>
        <v>Office</v>
      </c>
      <c r="G17" s="60">
        <f>IFERROR(H17*J17/H58,"")</f>
        <v>1.222924476265245E-2</v>
      </c>
      <c r="H17" s="53">
        <f>IF(TRIM(Raw_zonesummary!$A16)="Existing",Raw_zonesummary!E16,"")</f>
        <v>5808.57</v>
      </c>
      <c r="I17" s="53">
        <f>IF(TRIM(Raw_zonesummary!$A16)="Existing",Raw_zonesummary!I16,"")</f>
        <v>58088.5</v>
      </c>
      <c r="J17" s="2">
        <f>IF(TRIM(Raw_zonesummary!$A16)="Existing",Raw_zonesummary!J16,"")</f>
        <v>1</v>
      </c>
      <c r="K17" s="36">
        <f>IF(TRIM(Raw_zonesummary!$A16)="Existing",Raw_zonesummary!K16,"")</f>
        <v>25</v>
      </c>
      <c r="L17" s="26"/>
    </row>
    <row r="18" spans="1:12" x14ac:dyDescent="0.25">
      <c r="A18" s="3" t="str">
        <f>IF(TRIM(Raw_zonesummary!$A17)="Existing",Raw_zonesummary!B17,"")</f>
        <v>COMPUTER E4 CORE (G.C5)</v>
      </c>
      <c r="B18" s="3" t="str">
        <f>IF(TRIM(Raw_zonesummary!$A17)="Existing",Raw_zonesummary!C17,"")</f>
        <v>COMPUTER E4 CORE (G.C5)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Computer</v>
      </c>
      <c r="E18" s="3" t="str">
        <f>IF(TRIM(Raw_zonesummary!$A17)="Existing",Raw_zonesummary!Q17,"")</f>
        <v>Customized</v>
      </c>
      <c r="F18" s="3" t="str">
        <f>IF(TRIM(Raw_zonesummary!$A17)="Existing",Raw_zonesummary!R17,"")</f>
        <v>Computer room</v>
      </c>
      <c r="G18" s="60">
        <f>IFERROR(H18*J18/H58,"")</f>
        <v>1.3338063980927952E-2</v>
      </c>
      <c r="H18" s="53">
        <f>IF(TRIM(Raw_zonesummary!$A17)="Existing",Raw_zonesummary!E17,"")</f>
        <v>6335.23</v>
      </c>
      <c r="I18" s="53">
        <f>IF(TRIM(Raw_zonesummary!$A17)="Existing",Raw_zonesummary!I17,"")</f>
        <v>63355.360000000001</v>
      </c>
      <c r="J18" s="2">
        <f>IF(TRIM(Raw_zonesummary!$A17)="Existing",Raw_zonesummary!J17,"")</f>
        <v>1</v>
      </c>
      <c r="K18" s="36">
        <f>IF(TRIM(Raw_zonesummary!$A17)="Existing",Raw_zonesummary!K17,"")</f>
        <v>1.5</v>
      </c>
      <c r="L18" s="26"/>
    </row>
    <row r="19" spans="1:12" x14ac:dyDescent="0.25">
      <c r="A19" s="3" t="str">
        <f>IF(TRIM(Raw_zonesummary!$A18)="Existing",Raw_zonesummary!B18,"")</f>
        <v>COMPUTER E4 CORE (M.C17)</v>
      </c>
      <c r="B19" s="3" t="str">
        <f>IF(TRIM(Raw_zonesummary!$A18)="Existing",Raw_zonesummary!C18,"")</f>
        <v>COMPUTER E4 CORE (M.C17)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Computer</v>
      </c>
      <c r="E19" s="3" t="str">
        <f>IF(TRIM(Raw_zonesummary!$A18)="Existing",Raw_zonesummary!Q18,"")</f>
        <v>Customized</v>
      </c>
      <c r="F19" s="3" t="str">
        <f>IF(TRIM(Raw_zonesummary!$A18)="Existing",Raw_zonesummary!R18,"")</f>
        <v>Computer room</v>
      </c>
      <c r="G19" s="60">
        <f>IFERROR(H19*J19/H58,"")</f>
        <v>1.3338063980927952E-2</v>
      </c>
      <c r="H19" s="53">
        <f>IF(TRIM(Raw_zonesummary!$A18)="Existing",Raw_zonesummary!E18,"")</f>
        <v>6335.23</v>
      </c>
      <c r="I19" s="53">
        <f>IF(TRIM(Raw_zonesummary!$A18)="Existing",Raw_zonesummary!I18,"")</f>
        <v>63355.360000000001</v>
      </c>
      <c r="J19" s="2">
        <f>IF(TRIM(Raw_zonesummary!$A18)="Existing",Raw_zonesummary!J18,"")</f>
        <v>1</v>
      </c>
      <c r="K19" s="36">
        <f>IF(TRIM(Raw_zonesummary!$A18)="Existing",Raw_zonesummary!K18,"")</f>
        <v>1.5</v>
      </c>
      <c r="L19" s="26"/>
    </row>
    <row r="20" spans="1:12" x14ac:dyDescent="0.25">
      <c r="A20" s="3" t="str">
        <f>IF(TRIM(Raw_zonesummary!$A19)="Existing",Raw_zonesummary!B19,"")</f>
        <v>COMPUTER E4 CORE (T.C29)</v>
      </c>
      <c r="B20" s="3" t="str">
        <f>IF(TRIM(Raw_zonesummary!$A19)="Existing",Raw_zonesummary!C19,"")</f>
        <v>COMPUTER E4 CORE (T.C29)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Computer</v>
      </c>
      <c r="E20" s="3" t="str">
        <f>IF(TRIM(Raw_zonesummary!$A19)="Existing",Raw_zonesummary!Q19,"")</f>
        <v>Customized</v>
      </c>
      <c r="F20" s="3" t="str">
        <f>IF(TRIM(Raw_zonesummary!$A19)="Existing",Raw_zonesummary!R19,"")</f>
        <v>Computer room</v>
      </c>
      <c r="G20" s="60">
        <f>IFERROR(H20*J20/H58,"")</f>
        <v>1.3338063980927952E-2</v>
      </c>
      <c r="H20" s="53">
        <f>IF(TRIM(Raw_zonesummary!$A19)="Existing",Raw_zonesummary!E19,"")</f>
        <v>6335.23</v>
      </c>
      <c r="I20" s="53">
        <f>IF(TRIM(Raw_zonesummary!$A19)="Existing",Raw_zonesummary!I19,"")</f>
        <v>63355.360000000001</v>
      </c>
      <c r="J20" s="2">
        <f>IF(TRIM(Raw_zonesummary!$A19)="Existing",Raw_zonesummary!J19,"")</f>
        <v>1</v>
      </c>
      <c r="K20" s="36">
        <f>IF(TRIM(Raw_zonesummary!$A19)="Existing",Raw_zonesummary!K19,"")</f>
        <v>1.5</v>
      </c>
      <c r="L20" s="26"/>
    </row>
    <row r="21" spans="1:12" x14ac:dyDescent="0.25">
      <c r="A21" s="3" t="str">
        <f>IF(TRIM(Raw_zonesummary!$A20)="Existing",Raw_zonesummary!B20,"")</f>
        <v>CORRIDOR E9 CORE (G.C3)</v>
      </c>
      <c r="B21" s="3" t="str">
        <f>IF(TRIM(Raw_zonesummary!$A20)="Existing",Raw_zonesummary!C20,"")</f>
        <v>CORRIDOR E9 CORE (G.C3)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Corridor</v>
      </c>
      <c r="E21" s="3" t="str">
        <f>IF(TRIM(Raw_zonesummary!$A20)="Existing",Raw_zonesummary!Q20,"")</f>
        <v>Main</v>
      </c>
      <c r="F21" s="3" t="str">
        <f>IF(TRIM(Raw_zonesummary!$A20)="Existing",Raw_zonesummary!R20,"")</f>
        <v>Office</v>
      </c>
      <c r="G21" s="60">
        <f>IFERROR(H21*J21/H58,"")</f>
        <v>7.8908574585798644E-3</v>
      </c>
      <c r="H21" s="53">
        <f>IF(TRIM(Raw_zonesummary!$A20)="Existing",Raw_zonesummary!E20,"")</f>
        <v>3747.95</v>
      </c>
      <c r="I21" s="53">
        <f>IF(TRIM(Raw_zonesummary!$A20)="Existing",Raw_zonesummary!I20,"")</f>
        <v>33733.18</v>
      </c>
      <c r="J21" s="2">
        <f>IF(TRIM(Raw_zonesummary!$A20)="Existing",Raw_zonesummary!J20,"")</f>
        <v>1</v>
      </c>
      <c r="K21" s="36">
        <f>IF(TRIM(Raw_zonesummary!$A20)="Existing",Raw_zonesummary!K20,"")</f>
        <v>5</v>
      </c>
      <c r="L21" s="26"/>
    </row>
    <row r="22" spans="1:12" x14ac:dyDescent="0.25">
      <c r="A22" s="3" t="str">
        <f>IF(TRIM(Raw_zonesummary!$A21)="Existing",Raw_zonesummary!B21,"")</f>
        <v>CORRIDOR E9 CORE (M.C6)</v>
      </c>
      <c r="B22" s="3" t="str">
        <f>IF(TRIM(Raw_zonesummary!$A21)="Existing",Raw_zonesummary!C21,"")</f>
        <v>CORRIDOR E9 CORE (M.C6)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Corridor</v>
      </c>
      <c r="E22" s="3" t="str">
        <f>IF(TRIM(Raw_zonesummary!$A21)="Existing",Raw_zonesummary!Q21,"")</f>
        <v>Main</v>
      </c>
      <c r="F22" s="3" t="str">
        <f>IF(TRIM(Raw_zonesummary!$A21)="Existing",Raw_zonesummary!R21,"")</f>
        <v>Office</v>
      </c>
      <c r="G22" s="60">
        <f>IFERROR(H22*J22/H58,"")</f>
        <v>7.8908574585798644E-3</v>
      </c>
      <c r="H22" s="53">
        <f>IF(TRIM(Raw_zonesummary!$A21)="Existing",Raw_zonesummary!E21,"")</f>
        <v>3747.95</v>
      </c>
      <c r="I22" s="53">
        <f>IF(TRIM(Raw_zonesummary!$A21)="Existing",Raw_zonesummary!I21,"")</f>
        <v>33733.18</v>
      </c>
      <c r="J22" s="2">
        <f>IF(TRIM(Raw_zonesummary!$A21)="Existing",Raw_zonesummary!J21,"")</f>
        <v>1</v>
      </c>
      <c r="K22" s="36">
        <f>IF(TRIM(Raw_zonesummary!$A21)="Existing",Raw_zonesummary!K21,"")</f>
        <v>5</v>
      </c>
      <c r="L22" s="26"/>
    </row>
    <row r="23" spans="1:12" x14ac:dyDescent="0.25">
      <c r="A23" s="3" t="str">
        <f>IF(TRIM(Raw_zonesummary!$A22)="Existing",Raw_zonesummary!B22,"")</f>
        <v>CORRIDOR E9 CORE (T.C9)</v>
      </c>
      <c r="B23" s="3" t="str">
        <f>IF(TRIM(Raw_zonesummary!$A22)="Existing",Raw_zonesummary!C22,"")</f>
        <v>CORRIDOR E9 CORE (T.C9)</v>
      </c>
      <c r="C23" s="2" t="str">
        <f>IF(TRIM(Raw_zonesummary!$A22)="Existing",Raw_zonesummary!D22,"")</f>
        <v>Yes</v>
      </c>
      <c r="D23" s="3" t="str">
        <f>IF(TRIM(Raw_zonesummary!$A22)="Existing",Raw_zonesummary!P22,"")</f>
        <v>Corridor</v>
      </c>
      <c r="E23" s="3" t="str">
        <f>IF(TRIM(Raw_zonesummary!$A22)="Existing",Raw_zonesummary!Q22,"")</f>
        <v>Main</v>
      </c>
      <c r="F23" s="3" t="str">
        <f>IF(TRIM(Raw_zonesummary!$A22)="Existing",Raw_zonesummary!R22,"")</f>
        <v>Office</v>
      </c>
      <c r="G23" s="60">
        <f>IFERROR(H23*J23/H58,"")</f>
        <v>7.8908574585798644E-3</v>
      </c>
      <c r="H23" s="53">
        <f>IF(TRIM(Raw_zonesummary!$A22)="Existing",Raw_zonesummary!E22,"")</f>
        <v>3747.95</v>
      </c>
      <c r="I23" s="53">
        <f>IF(TRIM(Raw_zonesummary!$A22)="Existing",Raw_zonesummary!I22,"")</f>
        <v>33733.18</v>
      </c>
      <c r="J23" s="2">
        <f>IF(TRIM(Raw_zonesummary!$A22)="Existing",Raw_zonesummary!J22,"")</f>
        <v>1</v>
      </c>
      <c r="K23" s="36">
        <f>IF(TRIM(Raw_zonesummary!$A22)="Existing",Raw_zonesummary!K22,"")</f>
        <v>5</v>
      </c>
      <c r="L23" s="26"/>
    </row>
    <row r="24" spans="1:12" x14ac:dyDescent="0.25">
      <c r="A24" s="3" t="str">
        <f>IF(TRIM(Raw_zonesummary!$A23)="Existing",Raw_zonesummary!B23,"")</f>
        <v>DINING E3 SOUTH PERIM (G.S1)</v>
      </c>
      <c r="B24" s="3" t="str">
        <f>IF(TRIM(Raw_zonesummary!$A23)="Existing",Raw_zonesummary!C23,"")</f>
        <v>DINING E3 SOUTH PERIM (G.S1)</v>
      </c>
      <c r="C24" s="2" t="str">
        <f>IF(TRIM(Raw_zonesummary!$A23)="Existing",Raw_zonesummary!D23,"")</f>
        <v>Yes</v>
      </c>
      <c r="D24" s="3" t="str">
        <f>IF(TRIM(Raw_zonesummary!$A23)="Existing",Raw_zonesummary!P23,"")</f>
        <v>Dining_fast</v>
      </c>
      <c r="E24" s="3" t="str">
        <f>IF(TRIM(Raw_zonesummary!$A23)="Existing",Raw_zonesummary!Q23,"")</f>
        <v>Main</v>
      </c>
      <c r="F24" s="3" t="str">
        <f>IF(TRIM(Raw_zonesummary!$A23)="Existing",Raw_zonesummary!R23,"")</f>
        <v>School</v>
      </c>
      <c r="G24" s="60">
        <f>IFERROR(H24*J24/H58,"")</f>
        <v>2.503325815514049E-2</v>
      </c>
      <c r="H24" s="53">
        <f>IF(TRIM(Raw_zonesummary!$A23)="Existing",Raw_zonesummary!E23,"")</f>
        <v>11890.14</v>
      </c>
      <c r="I24" s="53">
        <f>IF(TRIM(Raw_zonesummary!$A23)="Existing",Raw_zonesummary!I23,"")</f>
        <v>166470.1</v>
      </c>
      <c r="J24" s="2">
        <f>IF(TRIM(Raw_zonesummary!$A23)="Existing",Raw_zonesummary!J23,"")</f>
        <v>1</v>
      </c>
      <c r="K24" s="36">
        <f>IF(TRIM(Raw_zonesummary!$A23)="Existing",Raw_zonesummary!K23,"")</f>
        <v>33.33</v>
      </c>
      <c r="L24" s="26"/>
    </row>
    <row r="25" spans="1:12" x14ac:dyDescent="0.25">
      <c r="A25" s="3" t="str">
        <f>IF(TRIM(Raw_zonesummary!$A24)="Existing",Raw_zonesummary!B24,"")</f>
        <v>DORM E9 NORTH PERIM (G.N1)</v>
      </c>
      <c r="B25" s="3" t="str">
        <f>IF(TRIM(Raw_zonesummary!$A24)="Existing",Raw_zonesummary!C24,"")</f>
        <v>DORM E9 NORTH PERIM (G.N1)</v>
      </c>
      <c r="C25" s="2" t="str">
        <f>IF(TRIM(Raw_zonesummary!$A24)="Existing",Raw_zonesummary!D24,"")</f>
        <v>Yes</v>
      </c>
      <c r="D25" s="3" t="str">
        <f>IF(TRIM(Raw_zonesummary!$A24)="Existing",Raw_zonesummary!P24,"")</f>
        <v>Guestroom</v>
      </c>
      <c r="E25" s="3" t="str">
        <f>IF(TRIM(Raw_zonesummary!$A24)="Existing",Raw_zonesummary!Q24,"")</f>
        <v>Alternative</v>
      </c>
      <c r="F25" s="3" t="str">
        <f>IF(TRIM(Raw_zonesummary!$A24)="Existing",Raw_zonesummary!R24,"")</f>
        <v>ResidentialLiving</v>
      </c>
      <c r="G25" s="60">
        <f>IFERROR(H25*J25/H58,"")</f>
        <v>2.2357425957010294E-2</v>
      </c>
      <c r="H25" s="53">
        <f>IF(TRIM(Raw_zonesummary!$A24)="Existing",Raw_zonesummary!E24,"")</f>
        <v>10619.19</v>
      </c>
      <c r="I25" s="53">
        <f>IF(TRIM(Raw_zonesummary!$A24)="Existing",Raw_zonesummary!I24,"")</f>
        <v>95577.33</v>
      </c>
      <c r="J25" s="2">
        <f>IF(TRIM(Raw_zonesummary!$A24)="Existing",Raw_zonesummary!J24,"")</f>
        <v>1</v>
      </c>
      <c r="K25" s="36">
        <f>IF(TRIM(Raw_zonesummary!$A24)="Existing",Raw_zonesummary!K24,"")</f>
        <v>2.5</v>
      </c>
      <c r="L25" s="26"/>
    </row>
    <row r="26" spans="1:12" x14ac:dyDescent="0.25">
      <c r="A26" s="3" t="str">
        <f>IF(TRIM(Raw_zonesummary!$A25)="Existing",Raw_zonesummary!B25,"")</f>
        <v>DORM E9 NORTH PERIM (M.N4)</v>
      </c>
      <c r="B26" s="3" t="str">
        <f>IF(TRIM(Raw_zonesummary!$A25)="Existing",Raw_zonesummary!C25,"")</f>
        <v>DORM E9 NORTH PERIM (M.N4)</v>
      </c>
      <c r="C26" s="2" t="str">
        <f>IF(TRIM(Raw_zonesummary!$A25)="Existing",Raw_zonesummary!D25,"")</f>
        <v>Yes</v>
      </c>
      <c r="D26" s="3" t="str">
        <f>IF(TRIM(Raw_zonesummary!$A25)="Existing",Raw_zonesummary!P25,"")</f>
        <v>Guestroom</v>
      </c>
      <c r="E26" s="3" t="str">
        <f>IF(TRIM(Raw_zonesummary!$A25)="Existing",Raw_zonesummary!Q25,"")</f>
        <v>Alternative</v>
      </c>
      <c r="F26" s="3" t="str">
        <f>IF(TRIM(Raw_zonesummary!$A25)="Existing",Raw_zonesummary!R25,"")</f>
        <v>ResidentialLiving</v>
      </c>
      <c r="G26" s="60">
        <f>IFERROR(H26*J26/H58,"")</f>
        <v>2.2357425957010294E-2</v>
      </c>
      <c r="H26" s="53">
        <f>IF(TRIM(Raw_zonesummary!$A25)="Existing",Raw_zonesummary!E25,"")</f>
        <v>10619.19</v>
      </c>
      <c r="I26" s="53">
        <f>IF(TRIM(Raw_zonesummary!$A25)="Existing",Raw_zonesummary!I25,"")</f>
        <v>95577.33</v>
      </c>
      <c r="J26" s="2">
        <f>IF(TRIM(Raw_zonesummary!$A25)="Existing",Raw_zonesummary!J25,"")</f>
        <v>1</v>
      </c>
      <c r="K26" s="36">
        <f>IF(TRIM(Raw_zonesummary!$A25)="Existing",Raw_zonesummary!K25,"")</f>
        <v>2.5</v>
      </c>
      <c r="L26" s="26"/>
    </row>
    <row r="27" spans="1:12" x14ac:dyDescent="0.25">
      <c r="A27" s="3" t="str">
        <f>IF(TRIM(Raw_zonesummary!$A26)="Existing",Raw_zonesummary!B26,"")</f>
        <v>DORM E9 NORTH PERIM (T.N7)</v>
      </c>
      <c r="B27" s="3" t="str">
        <f>IF(TRIM(Raw_zonesummary!$A26)="Existing",Raw_zonesummary!C26,"")</f>
        <v>DORM E9 NORTH PERIM (T.N7)</v>
      </c>
      <c r="C27" s="2" t="str">
        <f>IF(TRIM(Raw_zonesummary!$A26)="Existing",Raw_zonesummary!D26,"")</f>
        <v>Yes</v>
      </c>
      <c r="D27" s="3" t="str">
        <f>IF(TRIM(Raw_zonesummary!$A26)="Existing",Raw_zonesummary!P26,"")</f>
        <v>Guestroom</v>
      </c>
      <c r="E27" s="3" t="str">
        <f>IF(TRIM(Raw_zonesummary!$A26)="Existing",Raw_zonesummary!Q26,"")</f>
        <v>Alternative</v>
      </c>
      <c r="F27" s="3" t="str">
        <f>IF(TRIM(Raw_zonesummary!$A26)="Existing",Raw_zonesummary!R26,"")</f>
        <v>ResidentialLiving</v>
      </c>
      <c r="G27" s="60">
        <f>IFERROR(H27*J27/H58,"")</f>
        <v>2.2357425957010294E-2</v>
      </c>
      <c r="H27" s="53">
        <f>IF(TRIM(Raw_zonesummary!$A26)="Existing",Raw_zonesummary!E26,"")</f>
        <v>10619.19</v>
      </c>
      <c r="I27" s="53">
        <f>IF(TRIM(Raw_zonesummary!$A26)="Existing",Raw_zonesummary!I26,"")</f>
        <v>95577.33</v>
      </c>
      <c r="J27" s="2">
        <f>IF(TRIM(Raw_zonesummary!$A26)="Existing",Raw_zonesummary!J26,"")</f>
        <v>1</v>
      </c>
      <c r="K27" s="36">
        <f>IF(TRIM(Raw_zonesummary!$A26)="Existing",Raw_zonesummary!K26,"")</f>
        <v>2.5</v>
      </c>
      <c r="L27" s="26"/>
    </row>
    <row r="28" spans="1:12" x14ac:dyDescent="0.25">
      <c r="A28" s="3" t="str">
        <f>IF(TRIM(Raw_zonesummary!$A27)="Existing",Raw_zonesummary!B27,"")</f>
        <v>DORM E9 SOUTH PERIM (G.S2)</v>
      </c>
      <c r="B28" s="3" t="str">
        <f>IF(TRIM(Raw_zonesummary!$A27)="Existing",Raw_zonesummary!C27,"")</f>
        <v>DORM E9 SOUTH PERIM (G.S2)</v>
      </c>
      <c r="C28" s="2" t="str">
        <f>IF(TRIM(Raw_zonesummary!$A27)="Existing",Raw_zonesummary!D27,"")</f>
        <v>Yes</v>
      </c>
      <c r="D28" s="3" t="str">
        <f>IF(TRIM(Raw_zonesummary!$A27)="Existing",Raw_zonesummary!P27,"")</f>
        <v>Guestroom</v>
      </c>
      <c r="E28" s="3" t="str">
        <f>IF(TRIM(Raw_zonesummary!$A27)="Existing",Raw_zonesummary!Q27,"")</f>
        <v>Alternative</v>
      </c>
      <c r="F28" s="3" t="str">
        <f>IF(TRIM(Raw_zonesummary!$A27)="Existing",Raw_zonesummary!R27,"")</f>
        <v>ResidentialLiving</v>
      </c>
      <c r="G28" s="60">
        <f>IFERROR(H28*J28/H58,"")</f>
        <v>2.2357425957010294E-2</v>
      </c>
      <c r="H28" s="53">
        <f>IF(TRIM(Raw_zonesummary!$A27)="Existing",Raw_zonesummary!E27,"")</f>
        <v>10619.19</v>
      </c>
      <c r="I28" s="53">
        <f>IF(TRIM(Raw_zonesummary!$A27)="Existing",Raw_zonesummary!I27,"")</f>
        <v>95577.33</v>
      </c>
      <c r="J28" s="2">
        <f>IF(TRIM(Raw_zonesummary!$A27)="Existing",Raw_zonesummary!J27,"")</f>
        <v>1</v>
      </c>
      <c r="K28" s="36">
        <f>IF(TRIM(Raw_zonesummary!$A27)="Existing",Raw_zonesummary!K27,"")</f>
        <v>2.5</v>
      </c>
      <c r="L28" s="26"/>
    </row>
    <row r="29" spans="1:12" x14ac:dyDescent="0.25">
      <c r="A29" s="3" t="str">
        <f>IF(TRIM(Raw_zonesummary!$A28)="Existing",Raw_zonesummary!B28,"")</f>
        <v>DORM E9 SOUTH PERIM (M.S5)</v>
      </c>
      <c r="B29" s="3" t="str">
        <f>IF(TRIM(Raw_zonesummary!$A28)="Existing",Raw_zonesummary!C28,"")</f>
        <v>DORM E9 SOUTH PERIM (M.S5)</v>
      </c>
      <c r="C29" s="2" t="str">
        <f>IF(TRIM(Raw_zonesummary!$A28)="Existing",Raw_zonesummary!D28,"")</f>
        <v>Yes</v>
      </c>
      <c r="D29" s="3" t="str">
        <f>IF(TRIM(Raw_zonesummary!$A28)="Existing",Raw_zonesummary!P28,"")</f>
        <v>Guestroom</v>
      </c>
      <c r="E29" s="3" t="str">
        <f>IF(TRIM(Raw_zonesummary!$A28)="Existing",Raw_zonesummary!Q28,"")</f>
        <v>Alternative</v>
      </c>
      <c r="F29" s="3" t="str">
        <f>IF(TRIM(Raw_zonesummary!$A28)="Existing",Raw_zonesummary!R28,"")</f>
        <v>ResidentialLiving</v>
      </c>
      <c r="G29" s="60">
        <f>IFERROR(H29*J29/H58,"")</f>
        <v>2.2357425957010294E-2</v>
      </c>
      <c r="H29" s="53">
        <f>IF(TRIM(Raw_zonesummary!$A28)="Existing",Raw_zonesummary!E28,"")</f>
        <v>10619.19</v>
      </c>
      <c r="I29" s="53">
        <f>IF(TRIM(Raw_zonesummary!$A28)="Existing",Raw_zonesummary!I28,"")</f>
        <v>95577.33</v>
      </c>
      <c r="J29" s="2">
        <f>IF(TRIM(Raw_zonesummary!$A28)="Existing",Raw_zonesummary!J28,"")</f>
        <v>1</v>
      </c>
      <c r="K29" s="36">
        <f>IF(TRIM(Raw_zonesummary!$A28)="Existing",Raw_zonesummary!K28,"")</f>
        <v>2.5</v>
      </c>
      <c r="L29" s="26"/>
    </row>
    <row r="30" spans="1:12" x14ac:dyDescent="0.25">
      <c r="A30" s="3" t="str">
        <f>IF(TRIM(Raw_zonesummary!$A29)="Existing",Raw_zonesummary!B29,"")</f>
        <v>DORM E9 SOUTH PERIM (T.S8)</v>
      </c>
      <c r="B30" s="3" t="str">
        <f>IF(TRIM(Raw_zonesummary!$A29)="Existing",Raw_zonesummary!C29,"")</f>
        <v>DORM E9 SOUTH PERIM (T.S8)</v>
      </c>
      <c r="C30" s="2" t="str">
        <f>IF(TRIM(Raw_zonesummary!$A29)="Existing",Raw_zonesummary!D29,"")</f>
        <v>Yes</v>
      </c>
      <c r="D30" s="3" t="str">
        <f>IF(TRIM(Raw_zonesummary!$A29)="Existing",Raw_zonesummary!P29,"")</f>
        <v>Guestroom</v>
      </c>
      <c r="E30" s="3" t="str">
        <f>IF(TRIM(Raw_zonesummary!$A29)="Existing",Raw_zonesummary!Q29,"")</f>
        <v>Alternative</v>
      </c>
      <c r="F30" s="3" t="str">
        <f>IF(TRIM(Raw_zonesummary!$A29)="Existing",Raw_zonesummary!R29,"")</f>
        <v>ResidentialLiving</v>
      </c>
      <c r="G30" s="60">
        <f>IFERROR(H30*J30/H58,"")</f>
        <v>2.2357425957010294E-2</v>
      </c>
      <c r="H30" s="53">
        <f>IF(TRIM(Raw_zonesummary!$A29)="Existing",Raw_zonesummary!E29,"")</f>
        <v>10619.19</v>
      </c>
      <c r="I30" s="53">
        <f>IF(TRIM(Raw_zonesummary!$A29)="Existing",Raw_zonesummary!I29,"")</f>
        <v>95577.33</v>
      </c>
      <c r="J30" s="2">
        <f>IF(TRIM(Raw_zonesummary!$A29)="Existing",Raw_zonesummary!J29,"")</f>
        <v>1</v>
      </c>
      <c r="K30" s="36">
        <f>IF(TRIM(Raw_zonesummary!$A29)="Existing",Raw_zonesummary!K29,"")</f>
        <v>2.5</v>
      </c>
      <c r="L30" s="26"/>
    </row>
    <row r="31" spans="1:12" x14ac:dyDescent="0.25">
      <c r="A31" s="3" t="str">
        <f>IF(TRIM(Raw_zonesummary!$A30)="Existing",Raw_zonesummary!B30,"")</f>
        <v>E1 WEST PERIM PLNM (G.W2)</v>
      </c>
      <c r="B31" s="3" t="str">
        <f>IF(TRIM(Raw_zonesummary!$A30)="Existing",Raw_zonesummary!C30,"")</f>
        <v>E1 WEST PERIM PLNM (G.W2)</v>
      </c>
      <c r="C31" s="2" t="str">
        <f>IF(TRIM(Raw_zonesummary!$A30)="Existing",Raw_zonesummary!D30,"")</f>
        <v>No</v>
      </c>
      <c r="D31" s="3" t="str">
        <f>IF(TRIM(Raw_zonesummary!$A30)="Existing",Raw_zonesummary!P30,"")</f>
        <v>Plenum</v>
      </c>
      <c r="E31" s="3" t="str">
        <f>IF(TRIM(Raw_zonesummary!$A30)="Existing",Raw_zonesummary!Q30,"")</f>
        <v>-</v>
      </c>
      <c r="F31" s="3" t="str">
        <f>IF(TRIM(Raw_zonesummary!$A30)="Existing",Raw_zonesummary!R30,"")</f>
        <v>Plenum</v>
      </c>
      <c r="G31" s="60">
        <f>IFERROR(H31*J31/H58,"")</f>
        <v>0</v>
      </c>
      <c r="H31" s="53">
        <f>IF(TRIM(Raw_zonesummary!$A30)="Existing",Raw_zonesummary!E30,"")</f>
        <v>0</v>
      </c>
      <c r="I31" s="53">
        <f>IF(TRIM(Raw_zonesummary!$A30)="Existing",Raw_zonesummary!I30,"")</f>
        <v>160031.59</v>
      </c>
      <c r="J31" s="2">
        <f>IF(TRIM(Raw_zonesummary!$A30)="Existing",Raw_zonesummary!J30,"")</f>
        <v>1</v>
      </c>
      <c r="K31" s="36">
        <f>IF(TRIM(Raw_zonesummary!$A30)="Existing",Raw_zonesummary!K30,"")</f>
        <v>0</v>
      </c>
      <c r="L31" s="26"/>
    </row>
    <row r="32" spans="1:12" x14ac:dyDescent="0.25">
      <c r="A32" s="3" t="str">
        <f>IF(TRIM(Raw_zonesummary!$A31)="Existing",Raw_zonesummary!B31,"")</f>
        <v>E2 NORTH PERIM PLNM (G.N6)</v>
      </c>
      <c r="B32" s="3" t="str">
        <f>IF(TRIM(Raw_zonesummary!$A31)="Existing",Raw_zonesummary!C31,"")</f>
        <v>E2 NORTH PERIM PLNM (G.N6)</v>
      </c>
      <c r="C32" s="2" t="str">
        <f>IF(TRIM(Raw_zonesummary!$A31)="Existing",Raw_zonesummary!D31,"")</f>
        <v>No</v>
      </c>
      <c r="D32" s="3" t="str">
        <f>IF(TRIM(Raw_zonesummary!$A31)="Existing",Raw_zonesummary!P31,"")</f>
        <v>Plenum</v>
      </c>
      <c r="E32" s="3" t="str">
        <f>IF(TRIM(Raw_zonesummary!$A31)="Existing",Raw_zonesummary!Q31,"")</f>
        <v>-</v>
      </c>
      <c r="F32" s="3" t="str">
        <f>IF(TRIM(Raw_zonesummary!$A31)="Existing",Raw_zonesummary!R31,"")</f>
        <v>Plenum</v>
      </c>
      <c r="G32" s="60">
        <f>IFERROR(H32*J32/H58,"")</f>
        <v>0</v>
      </c>
      <c r="H32" s="53">
        <f>IF(TRIM(Raw_zonesummary!$A31)="Existing",Raw_zonesummary!E31,"")</f>
        <v>0</v>
      </c>
      <c r="I32" s="53">
        <f>IF(TRIM(Raw_zonesummary!$A31)="Existing",Raw_zonesummary!I31,"")</f>
        <v>23169.86</v>
      </c>
      <c r="J32" s="2">
        <f>IF(TRIM(Raw_zonesummary!$A31)="Existing",Raw_zonesummary!J31,"")</f>
        <v>1</v>
      </c>
      <c r="K32" s="36">
        <f>IF(TRIM(Raw_zonesummary!$A31)="Existing",Raw_zonesummary!K31,"")</f>
        <v>0</v>
      </c>
      <c r="L32" s="26"/>
    </row>
    <row r="33" spans="1:12" x14ac:dyDescent="0.25">
      <c r="A33" s="3" t="str">
        <f>IF(TRIM(Raw_zonesummary!$A32)="Existing",Raw_zonesummary!B32,"")</f>
        <v>E2 SOUTH PERIM PLNM (G.S5)</v>
      </c>
      <c r="B33" s="3" t="str">
        <f>IF(TRIM(Raw_zonesummary!$A32)="Existing",Raw_zonesummary!C32,"")</f>
        <v>E2 SOUTH PERIM PLNM (G.S5)</v>
      </c>
      <c r="C33" s="2" t="str">
        <f>IF(TRIM(Raw_zonesummary!$A32)="Existing",Raw_zonesummary!D32,"")</f>
        <v>No</v>
      </c>
      <c r="D33" s="3" t="str">
        <f>IF(TRIM(Raw_zonesummary!$A32)="Existing",Raw_zonesummary!P32,"")</f>
        <v>Plenum</v>
      </c>
      <c r="E33" s="3" t="str">
        <f>IF(TRIM(Raw_zonesummary!$A32)="Existing",Raw_zonesummary!Q32,"")</f>
        <v>-</v>
      </c>
      <c r="F33" s="3" t="str">
        <f>IF(TRIM(Raw_zonesummary!$A32)="Existing",Raw_zonesummary!R32,"")</f>
        <v>Plenum</v>
      </c>
      <c r="G33" s="60">
        <f>IFERROR(H33*J33/H58,"")</f>
        <v>0</v>
      </c>
      <c r="H33" s="53">
        <f>IF(TRIM(Raw_zonesummary!$A32)="Existing",Raw_zonesummary!E32,"")</f>
        <v>0</v>
      </c>
      <c r="I33" s="53">
        <f>IF(TRIM(Raw_zonesummary!$A32)="Existing",Raw_zonesummary!I32,"")</f>
        <v>23013.37</v>
      </c>
      <c r="J33" s="2">
        <f>IF(TRIM(Raw_zonesummary!$A32)="Existing",Raw_zonesummary!J32,"")</f>
        <v>1</v>
      </c>
      <c r="K33" s="36">
        <f>IF(TRIM(Raw_zonesummary!$A32)="Existing",Raw_zonesummary!K32,"")</f>
        <v>0</v>
      </c>
      <c r="L33" s="26"/>
    </row>
    <row r="34" spans="1:12" x14ac:dyDescent="0.25">
      <c r="A34" s="3" t="str">
        <f>IF(TRIM(Raw_zonesummary!$A33)="Existing",Raw_zonesummary!B33,"")</f>
        <v>E2 WEST PERIM PLNM (G.W4)</v>
      </c>
      <c r="B34" s="3" t="str">
        <f>IF(TRIM(Raw_zonesummary!$A33)="Existing",Raw_zonesummary!C33,"")</f>
        <v>E2 WEST PERIM PLNM (G.W4)</v>
      </c>
      <c r="C34" s="2" t="str">
        <f>IF(TRIM(Raw_zonesummary!$A33)="Existing",Raw_zonesummary!D33,"")</f>
        <v>No</v>
      </c>
      <c r="D34" s="3" t="str">
        <f>IF(TRIM(Raw_zonesummary!$A33)="Existing",Raw_zonesummary!P33,"")</f>
        <v>Plenum</v>
      </c>
      <c r="E34" s="3" t="str">
        <f>IF(TRIM(Raw_zonesummary!$A33)="Existing",Raw_zonesummary!Q33,"")</f>
        <v>-</v>
      </c>
      <c r="F34" s="3" t="str">
        <f>IF(TRIM(Raw_zonesummary!$A33)="Existing",Raw_zonesummary!R33,"")</f>
        <v>Plenum</v>
      </c>
      <c r="G34" s="60">
        <f>IFERROR(H34*J34/H58,"")</f>
        <v>0</v>
      </c>
      <c r="H34" s="53">
        <f>IF(TRIM(Raw_zonesummary!$A33)="Existing",Raw_zonesummary!E33,"")</f>
        <v>0</v>
      </c>
      <c r="I34" s="53">
        <f>IF(TRIM(Raw_zonesummary!$A33)="Existing",Raw_zonesummary!I33,"")</f>
        <v>125343.08</v>
      </c>
      <c r="J34" s="2">
        <f>IF(TRIM(Raw_zonesummary!$A33)="Existing",Raw_zonesummary!J33,"")</f>
        <v>1</v>
      </c>
      <c r="K34" s="36">
        <f>IF(TRIM(Raw_zonesummary!$A33)="Existing",Raw_zonesummary!K33,"")</f>
        <v>0</v>
      </c>
      <c r="L34" s="26"/>
    </row>
    <row r="35" spans="1:12" x14ac:dyDescent="0.25">
      <c r="A35" s="3" t="str">
        <f>IF(TRIM(Raw_zonesummary!$A34)="Existing",Raw_zonesummary!B34,"")</f>
        <v>E4 CORE PLNM (G.C11)</v>
      </c>
      <c r="B35" s="3" t="str">
        <f>IF(TRIM(Raw_zonesummary!$A34)="Existing",Raw_zonesummary!C34,"")</f>
        <v>E4 CORE PLNM (G.C11)</v>
      </c>
      <c r="C35" s="2" t="str">
        <f>IF(TRIM(Raw_zonesummary!$A34)="Existing",Raw_zonesummary!D34,"")</f>
        <v>No</v>
      </c>
      <c r="D35" s="3" t="str">
        <f>IF(TRIM(Raw_zonesummary!$A34)="Existing",Raw_zonesummary!P34,"")</f>
        <v>Plenum</v>
      </c>
      <c r="E35" s="3" t="str">
        <f>IF(TRIM(Raw_zonesummary!$A34)="Existing",Raw_zonesummary!Q34,"")</f>
        <v>-</v>
      </c>
      <c r="F35" s="3" t="str">
        <f>IF(TRIM(Raw_zonesummary!$A34)="Existing",Raw_zonesummary!R34,"")</f>
        <v>Plenum</v>
      </c>
      <c r="G35" s="60">
        <f>IFERROR(H35*J35/H58,"")</f>
        <v>0</v>
      </c>
      <c r="H35" s="53">
        <f>IF(TRIM(Raw_zonesummary!$A34)="Existing",Raw_zonesummary!E34,"")</f>
        <v>0</v>
      </c>
      <c r="I35" s="53">
        <f>IF(TRIM(Raw_zonesummary!$A34)="Existing",Raw_zonesummary!I34,"")</f>
        <v>25342.14</v>
      </c>
      <c r="J35" s="2">
        <f>IF(TRIM(Raw_zonesummary!$A34)="Existing",Raw_zonesummary!J34,"")</f>
        <v>1</v>
      </c>
      <c r="K35" s="36">
        <f>IF(TRIM(Raw_zonesummary!$A34)="Existing",Raw_zonesummary!K34,"")</f>
        <v>0</v>
      </c>
      <c r="L35" s="26"/>
    </row>
    <row r="36" spans="1:12" x14ac:dyDescent="0.25">
      <c r="A36" s="3" t="str">
        <f>IF(TRIM(Raw_zonesummary!$A35)="Existing",Raw_zonesummary!B35,"")</f>
        <v>E4 CORE PLNM (G.C12)</v>
      </c>
      <c r="B36" s="3" t="str">
        <f>IF(TRIM(Raw_zonesummary!$A35)="Existing",Raw_zonesummary!C35,"")</f>
        <v>E4 CORE PLNM (G.C12)</v>
      </c>
      <c r="C36" s="2" t="str">
        <f>IF(TRIM(Raw_zonesummary!$A35)="Existing",Raw_zonesummary!D35,"")</f>
        <v>No</v>
      </c>
      <c r="D36" s="3" t="str">
        <f>IF(TRIM(Raw_zonesummary!$A35)="Existing",Raw_zonesummary!P35,"")</f>
        <v>Plenum</v>
      </c>
      <c r="E36" s="3" t="str">
        <f>IF(TRIM(Raw_zonesummary!$A35)="Existing",Raw_zonesummary!Q35,"")</f>
        <v>-</v>
      </c>
      <c r="F36" s="3" t="str">
        <f>IF(TRIM(Raw_zonesummary!$A35)="Existing",Raw_zonesummary!R35,"")</f>
        <v>Plenum</v>
      </c>
      <c r="G36" s="60">
        <f>IFERROR(H36*J36/H58,"")</f>
        <v>0</v>
      </c>
      <c r="H36" s="53">
        <f>IF(TRIM(Raw_zonesummary!$A35)="Existing",Raw_zonesummary!E35,"")</f>
        <v>0</v>
      </c>
      <c r="I36" s="53">
        <f>IF(TRIM(Raw_zonesummary!$A35)="Existing",Raw_zonesummary!I35,"")</f>
        <v>228078.63</v>
      </c>
      <c r="J36" s="2">
        <f>IF(TRIM(Raw_zonesummary!$A35)="Existing",Raw_zonesummary!J35,"")</f>
        <v>1</v>
      </c>
      <c r="K36" s="36">
        <f>IF(TRIM(Raw_zonesummary!$A35)="Existing",Raw_zonesummary!K35,"")</f>
        <v>0</v>
      </c>
      <c r="L36" s="26"/>
    </row>
    <row r="37" spans="1:12" x14ac:dyDescent="0.25">
      <c r="A37" s="3" t="str">
        <f>IF(TRIM(Raw_zonesummary!$A36)="Existing",Raw_zonesummary!B36,"")</f>
        <v>E4 CORE PLNM (M.C23)</v>
      </c>
      <c r="B37" s="3" t="str">
        <f>IF(TRIM(Raw_zonesummary!$A36)="Existing",Raw_zonesummary!C36,"")</f>
        <v>E4 CORE PLNM (M.C23)</v>
      </c>
      <c r="C37" s="2" t="str">
        <f>IF(TRIM(Raw_zonesummary!$A36)="Existing",Raw_zonesummary!D36,"")</f>
        <v>No</v>
      </c>
      <c r="D37" s="3" t="str">
        <f>IF(TRIM(Raw_zonesummary!$A36)="Existing",Raw_zonesummary!P36,"")</f>
        <v>Plenum</v>
      </c>
      <c r="E37" s="3" t="str">
        <f>IF(TRIM(Raw_zonesummary!$A36)="Existing",Raw_zonesummary!Q36,"")</f>
        <v>-</v>
      </c>
      <c r="F37" s="3" t="str">
        <f>IF(TRIM(Raw_zonesummary!$A36)="Existing",Raw_zonesummary!R36,"")</f>
        <v>Plenum</v>
      </c>
      <c r="G37" s="60">
        <f>IFERROR(H37*J37/H58,"")</f>
        <v>0</v>
      </c>
      <c r="H37" s="53">
        <f>IF(TRIM(Raw_zonesummary!$A36)="Existing",Raw_zonesummary!E36,"")</f>
        <v>0</v>
      </c>
      <c r="I37" s="53">
        <f>IF(TRIM(Raw_zonesummary!$A36)="Existing",Raw_zonesummary!I36,"")</f>
        <v>25342.14</v>
      </c>
      <c r="J37" s="2">
        <f>IF(TRIM(Raw_zonesummary!$A36)="Existing",Raw_zonesummary!J36,"")</f>
        <v>1</v>
      </c>
      <c r="K37" s="36">
        <f>IF(TRIM(Raw_zonesummary!$A36)="Existing",Raw_zonesummary!K36,"")</f>
        <v>0</v>
      </c>
      <c r="L37" s="26"/>
    </row>
    <row r="38" spans="1:12" x14ac:dyDescent="0.25">
      <c r="A38" s="3" t="str">
        <f>IF(TRIM(Raw_zonesummary!$A37)="Existing",Raw_zonesummary!B37,"")</f>
        <v>E4 CORE PLNM (M.C24)</v>
      </c>
      <c r="B38" s="3" t="str">
        <f>IF(TRIM(Raw_zonesummary!$A37)="Existing",Raw_zonesummary!C37,"")</f>
        <v>E4 CORE PLNM (M.C24)</v>
      </c>
      <c r="C38" s="2" t="str">
        <f>IF(TRIM(Raw_zonesummary!$A37)="Existing",Raw_zonesummary!D37,"")</f>
        <v>No</v>
      </c>
      <c r="D38" s="3" t="str">
        <f>IF(TRIM(Raw_zonesummary!$A37)="Existing",Raw_zonesummary!P37,"")</f>
        <v>Plenum</v>
      </c>
      <c r="E38" s="3" t="str">
        <f>IF(TRIM(Raw_zonesummary!$A37)="Existing",Raw_zonesummary!Q37,"")</f>
        <v>-</v>
      </c>
      <c r="F38" s="3" t="str">
        <f>IF(TRIM(Raw_zonesummary!$A37)="Existing",Raw_zonesummary!R37,"")</f>
        <v>Plenum</v>
      </c>
      <c r="G38" s="60">
        <f>IFERROR(H38*J38/H58,"")</f>
        <v>0</v>
      </c>
      <c r="H38" s="53">
        <f>IF(TRIM(Raw_zonesummary!$A37)="Existing",Raw_zonesummary!E37,"")</f>
        <v>0</v>
      </c>
      <c r="I38" s="53">
        <f>IF(TRIM(Raw_zonesummary!$A37)="Existing",Raw_zonesummary!I37,"")</f>
        <v>228078.63</v>
      </c>
      <c r="J38" s="2">
        <f>IF(TRIM(Raw_zonesummary!$A37)="Existing",Raw_zonesummary!J37,"")</f>
        <v>1</v>
      </c>
      <c r="K38" s="36">
        <f>IF(TRIM(Raw_zonesummary!$A37)="Existing",Raw_zonesummary!K37,"")</f>
        <v>0</v>
      </c>
      <c r="L38" s="26"/>
    </row>
    <row r="39" spans="1:12" x14ac:dyDescent="0.25">
      <c r="A39" s="3" t="str">
        <f>IF(TRIM(Raw_zonesummary!$A38)="Existing",Raw_zonesummary!B38,"")</f>
        <v>E4 CORE PLNM (T.C35)</v>
      </c>
      <c r="B39" s="3" t="str">
        <f>IF(TRIM(Raw_zonesummary!$A38)="Existing",Raw_zonesummary!C38,"")</f>
        <v>E4 CORE PLNM (T.C35)</v>
      </c>
      <c r="C39" s="2" t="str">
        <f>IF(TRIM(Raw_zonesummary!$A38)="Existing",Raw_zonesummary!D38,"")</f>
        <v>No</v>
      </c>
      <c r="D39" s="3" t="str">
        <f>IF(TRIM(Raw_zonesummary!$A38)="Existing",Raw_zonesummary!P38,"")</f>
        <v>Plenum</v>
      </c>
      <c r="E39" s="3" t="str">
        <f>IF(TRIM(Raw_zonesummary!$A38)="Existing",Raw_zonesummary!Q38,"")</f>
        <v>-</v>
      </c>
      <c r="F39" s="3" t="str">
        <f>IF(TRIM(Raw_zonesummary!$A38)="Existing",Raw_zonesummary!R38,"")</f>
        <v>Plenum</v>
      </c>
      <c r="G39" s="60">
        <f>IFERROR(H39*J39/H58,"")</f>
        <v>0</v>
      </c>
      <c r="H39" s="53">
        <f>IF(TRIM(Raw_zonesummary!$A38)="Existing",Raw_zonesummary!E38,"")</f>
        <v>0</v>
      </c>
      <c r="I39" s="53">
        <f>IF(TRIM(Raw_zonesummary!$A38)="Existing",Raw_zonesummary!I38,"")</f>
        <v>25342.14</v>
      </c>
      <c r="J39" s="2">
        <f>IF(TRIM(Raw_zonesummary!$A38)="Existing",Raw_zonesummary!J38,"")</f>
        <v>1</v>
      </c>
      <c r="K39" s="36">
        <f>IF(TRIM(Raw_zonesummary!$A38)="Existing",Raw_zonesummary!K38,"")</f>
        <v>0</v>
      </c>
      <c r="L39" s="26"/>
    </row>
    <row r="40" spans="1:12" x14ac:dyDescent="0.25">
      <c r="A40" s="3" t="str">
        <f>IF(TRIM(Raw_zonesummary!$A39)="Existing",Raw_zonesummary!B39,"")</f>
        <v>E4 CORE PLNM (T.C36)</v>
      </c>
      <c r="B40" s="3" t="str">
        <f>IF(TRIM(Raw_zonesummary!$A39)="Existing",Raw_zonesummary!C39,"")</f>
        <v>E4 CORE PLNM (T.C36)</v>
      </c>
      <c r="C40" s="2" t="str">
        <f>IF(TRIM(Raw_zonesummary!$A39)="Existing",Raw_zonesummary!D39,"")</f>
        <v>No</v>
      </c>
      <c r="D40" s="3" t="str">
        <f>IF(TRIM(Raw_zonesummary!$A39)="Existing",Raw_zonesummary!P39,"")</f>
        <v>Plenum</v>
      </c>
      <c r="E40" s="3" t="str">
        <f>IF(TRIM(Raw_zonesummary!$A39)="Existing",Raw_zonesummary!Q39,"")</f>
        <v>-</v>
      </c>
      <c r="F40" s="3" t="str">
        <f>IF(TRIM(Raw_zonesummary!$A39)="Existing",Raw_zonesummary!R39,"")</f>
        <v>Plenum</v>
      </c>
      <c r="G40" s="60">
        <f>IFERROR(H40*J40/H58,"")</f>
        <v>0</v>
      </c>
      <c r="H40" s="53">
        <f>IF(TRIM(Raw_zonesummary!$A39)="Existing",Raw_zonesummary!E39,"")</f>
        <v>0</v>
      </c>
      <c r="I40" s="53">
        <f>IF(TRIM(Raw_zonesummary!$A39)="Existing",Raw_zonesummary!I39,"")</f>
        <v>228078.63</v>
      </c>
      <c r="J40" s="2">
        <f>IF(TRIM(Raw_zonesummary!$A39)="Existing",Raw_zonesummary!J39,"")</f>
        <v>1</v>
      </c>
      <c r="K40" s="36">
        <f>IF(TRIM(Raw_zonesummary!$A39)="Existing",Raw_zonesummary!K39,"")</f>
        <v>0</v>
      </c>
      <c r="L40" s="26"/>
    </row>
    <row r="41" spans="1:12" x14ac:dyDescent="0.25">
      <c r="A41" s="3" t="str">
        <f>IF(TRIM(Raw_zonesummary!$A40)="Existing",Raw_zonesummary!B40,"")</f>
        <v>E4 EAST PERIM PLNM (G.E8)</v>
      </c>
      <c r="B41" s="3" t="str">
        <f>IF(TRIM(Raw_zonesummary!$A40)="Existing",Raw_zonesummary!C40,"")</f>
        <v>E4 EAST PERIM PLNM (G.E8)</v>
      </c>
      <c r="C41" s="2" t="str">
        <f>IF(TRIM(Raw_zonesummary!$A40)="Existing",Raw_zonesummary!D40,"")</f>
        <v>No</v>
      </c>
      <c r="D41" s="3" t="str">
        <f>IF(TRIM(Raw_zonesummary!$A40)="Existing",Raw_zonesummary!P40,"")</f>
        <v>Plenum</v>
      </c>
      <c r="E41" s="3" t="str">
        <f>IF(TRIM(Raw_zonesummary!$A40)="Existing",Raw_zonesummary!Q40,"")</f>
        <v>-</v>
      </c>
      <c r="F41" s="3" t="str">
        <f>IF(TRIM(Raw_zonesummary!$A40)="Existing",Raw_zonesummary!R40,"")</f>
        <v>Plenum</v>
      </c>
      <c r="G41" s="60">
        <f>IFERROR(H41*J41/H58,"")</f>
        <v>0</v>
      </c>
      <c r="H41" s="53">
        <f>IF(TRIM(Raw_zonesummary!$A40)="Existing",Raw_zonesummary!E40,"")</f>
        <v>0</v>
      </c>
      <c r="I41" s="53">
        <f>IF(TRIM(Raw_zonesummary!$A40)="Existing",Raw_zonesummary!I40,"")</f>
        <v>23235.4</v>
      </c>
      <c r="J41" s="2">
        <f>IF(TRIM(Raw_zonesummary!$A40)="Existing",Raw_zonesummary!J40,"")</f>
        <v>1</v>
      </c>
      <c r="K41" s="36">
        <f>IF(TRIM(Raw_zonesummary!$A40)="Existing",Raw_zonesummary!K40,"")</f>
        <v>0</v>
      </c>
      <c r="L41" s="26"/>
    </row>
    <row r="42" spans="1:12" x14ac:dyDescent="0.25">
      <c r="A42" s="3" t="str">
        <f>IF(TRIM(Raw_zonesummary!$A41)="Existing",Raw_zonesummary!B41,"")</f>
        <v>E4 EAST PERIM PLNM (M.E20)</v>
      </c>
      <c r="B42" s="3" t="str">
        <f>IF(TRIM(Raw_zonesummary!$A41)="Existing",Raw_zonesummary!C41,"")</f>
        <v>E4 EAST PERIM PLNM (M.E20)</v>
      </c>
      <c r="C42" s="2" t="str">
        <f>IF(TRIM(Raw_zonesummary!$A41)="Existing",Raw_zonesummary!D41,"")</f>
        <v>No</v>
      </c>
      <c r="D42" s="3" t="str">
        <f>IF(TRIM(Raw_zonesummary!$A41)="Existing",Raw_zonesummary!P41,"")</f>
        <v>Plenum</v>
      </c>
      <c r="E42" s="3" t="str">
        <f>IF(TRIM(Raw_zonesummary!$A41)="Existing",Raw_zonesummary!Q41,"")</f>
        <v>-</v>
      </c>
      <c r="F42" s="3" t="str">
        <f>IF(TRIM(Raw_zonesummary!$A41)="Existing",Raw_zonesummary!R41,"")</f>
        <v>Plenum</v>
      </c>
      <c r="G42" s="60">
        <f>IFERROR(H42*J42/H58,"")</f>
        <v>0</v>
      </c>
      <c r="H42" s="53">
        <f>IF(TRIM(Raw_zonesummary!$A41)="Existing",Raw_zonesummary!E41,"")</f>
        <v>0</v>
      </c>
      <c r="I42" s="53">
        <f>IF(TRIM(Raw_zonesummary!$A41)="Existing",Raw_zonesummary!I41,"")</f>
        <v>23235.4</v>
      </c>
      <c r="J42" s="2">
        <f>IF(TRIM(Raw_zonesummary!$A41)="Existing",Raw_zonesummary!J41,"")</f>
        <v>1</v>
      </c>
      <c r="K42" s="36">
        <f>IF(TRIM(Raw_zonesummary!$A41)="Existing",Raw_zonesummary!K41,"")</f>
        <v>0</v>
      </c>
      <c r="L42" s="26"/>
    </row>
    <row r="43" spans="1:12" x14ac:dyDescent="0.25">
      <c r="A43" s="3" t="str">
        <f>IF(TRIM(Raw_zonesummary!$A42)="Existing",Raw_zonesummary!B42,"")</f>
        <v>E4 EAST PERIM PLNM (T.E32)</v>
      </c>
      <c r="B43" s="3" t="str">
        <f>IF(TRIM(Raw_zonesummary!$A42)="Existing",Raw_zonesummary!C42,"")</f>
        <v>E4 EAST PERIM PLNM (T.E32)</v>
      </c>
      <c r="C43" s="2" t="str">
        <f>IF(TRIM(Raw_zonesummary!$A42)="Existing",Raw_zonesummary!D42,"")</f>
        <v>No</v>
      </c>
      <c r="D43" s="3" t="str">
        <f>IF(TRIM(Raw_zonesummary!$A42)="Existing",Raw_zonesummary!P42,"")</f>
        <v>Plenum</v>
      </c>
      <c r="E43" s="3" t="str">
        <f>IF(TRIM(Raw_zonesummary!$A42)="Existing",Raw_zonesummary!Q42,"")</f>
        <v>-</v>
      </c>
      <c r="F43" s="3" t="str">
        <f>IF(TRIM(Raw_zonesummary!$A42)="Existing",Raw_zonesummary!R42,"")</f>
        <v>Plenum</v>
      </c>
      <c r="G43" s="60">
        <f>IFERROR(H43*J43/H58,"")</f>
        <v>0</v>
      </c>
      <c r="H43" s="53">
        <f>IF(TRIM(Raw_zonesummary!$A42)="Existing",Raw_zonesummary!E42,"")</f>
        <v>0</v>
      </c>
      <c r="I43" s="53">
        <f>IF(TRIM(Raw_zonesummary!$A42)="Existing",Raw_zonesummary!I42,"")</f>
        <v>23235.4</v>
      </c>
      <c r="J43" s="2">
        <f>IF(TRIM(Raw_zonesummary!$A42)="Existing",Raw_zonesummary!J42,"")</f>
        <v>1</v>
      </c>
      <c r="K43" s="36">
        <f>IF(TRIM(Raw_zonesummary!$A42)="Existing",Raw_zonesummary!K42,"")</f>
        <v>0</v>
      </c>
      <c r="L43" s="26"/>
    </row>
    <row r="44" spans="1:12" x14ac:dyDescent="0.25">
      <c r="A44" s="3" t="str">
        <f>IF(TRIM(Raw_zonesummary!$A43)="Existing",Raw_zonesummary!B43,"")</f>
        <v>E4 NORTH PERIM PLNM (G.N9)</v>
      </c>
      <c r="B44" s="3" t="str">
        <f>IF(TRIM(Raw_zonesummary!$A43)="Existing",Raw_zonesummary!C43,"")</f>
        <v>E4 NORTH PERIM PLNM (G.N9)</v>
      </c>
      <c r="C44" s="2" t="str">
        <f>IF(TRIM(Raw_zonesummary!$A43)="Existing",Raw_zonesummary!D43,"")</f>
        <v>No</v>
      </c>
      <c r="D44" s="3" t="str">
        <f>IF(TRIM(Raw_zonesummary!$A43)="Existing",Raw_zonesummary!P43,"")</f>
        <v>Plenum</v>
      </c>
      <c r="E44" s="3" t="str">
        <f>IF(TRIM(Raw_zonesummary!$A43)="Existing",Raw_zonesummary!Q43,"")</f>
        <v>-</v>
      </c>
      <c r="F44" s="3" t="str">
        <f>IF(TRIM(Raw_zonesummary!$A43)="Existing",Raw_zonesummary!R43,"")</f>
        <v>Plenum</v>
      </c>
      <c r="G44" s="60">
        <f>IFERROR(H44*J44/H58,"")</f>
        <v>0</v>
      </c>
      <c r="H44" s="53">
        <f>IF(TRIM(Raw_zonesummary!$A43)="Existing",Raw_zonesummary!E43,"")</f>
        <v>0</v>
      </c>
      <c r="I44" s="53">
        <f>IF(TRIM(Raw_zonesummary!$A43)="Existing",Raw_zonesummary!I43,"")</f>
        <v>50071.33</v>
      </c>
      <c r="J44" s="2">
        <f>IF(TRIM(Raw_zonesummary!$A43)="Existing",Raw_zonesummary!J43,"")</f>
        <v>1</v>
      </c>
      <c r="K44" s="36">
        <f>IF(TRIM(Raw_zonesummary!$A43)="Existing",Raw_zonesummary!K43,"")</f>
        <v>0</v>
      </c>
      <c r="L44" s="26"/>
    </row>
    <row r="45" spans="1:12" x14ac:dyDescent="0.25">
      <c r="A45" s="3" t="str">
        <f>IF(TRIM(Raw_zonesummary!$A44)="Existing",Raw_zonesummary!B44,"")</f>
        <v>E4 NORTH PERIM PLNM (M.N21)</v>
      </c>
      <c r="B45" s="3" t="str">
        <f>IF(TRIM(Raw_zonesummary!$A44)="Existing",Raw_zonesummary!C44,"")</f>
        <v>E4 NORTH PERIM PLNM (M.N21)</v>
      </c>
      <c r="C45" s="2" t="str">
        <f>IF(TRIM(Raw_zonesummary!$A44)="Existing",Raw_zonesummary!D44,"")</f>
        <v>No</v>
      </c>
      <c r="D45" s="3" t="str">
        <f>IF(TRIM(Raw_zonesummary!$A44)="Existing",Raw_zonesummary!P44,"")</f>
        <v>Plenum</v>
      </c>
      <c r="E45" s="3" t="str">
        <f>IF(TRIM(Raw_zonesummary!$A44)="Existing",Raw_zonesummary!Q44,"")</f>
        <v>-</v>
      </c>
      <c r="F45" s="3" t="str">
        <f>IF(TRIM(Raw_zonesummary!$A44)="Existing",Raw_zonesummary!R44,"")</f>
        <v>Plenum</v>
      </c>
      <c r="G45" s="60">
        <f>IFERROR(H45*J45/H58,"")</f>
        <v>0</v>
      </c>
      <c r="H45" s="53">
        <f>IF(TRIM(Raw_zonesummary!$A44)="Existing",Raw_zonesummary!E44,"")</f>
        <v>0</v>
      </c>
      <c r="I45" s="53">
        <f>IF(TRIM(Raw_zonesummary!$A44)="Existing",Raw_zonesummary!I44,"")</f>
        <v>50071.33</v>
      </c>
      <c r="J45" s="2">
        <f>IF(TRIM(Raw_zonesummary!$A44)="Existing",Raw_zonesummary!J44,"")</f>
        <v>1</v>
      </c>
      <c r="K45" s="36">
        <f>IF(TRIM(Raw_zonesummary!$A44)="Existing",Raw_zonesummary!K44,"")</f>
        <v>0</v>
      </c>
      <c r="L45" s="26"/>
    </row>
    <row r="46" spans="1:12" x14ac:dyDescent="0.25">
      <c r="A46" s="3" t="str">
        <f>IF(TRIM(Raw_zonesummary!$A45)="Existing",Raw_zonesummary!B45,"")</f>
        <v>E4 NORTH PERIM PLNM (T.N33)</v>
      </c>
      <c r="B46" s="3" t="str">
        <f>IF(TRIM(Raw_zonesummary!$A45)="Existing",Raw_zonesummary!C45,"")</f>
        <v>E4 NORTH PERIM PLNM (T.N33)</v>
      </c>
      <c r="C46" s="2" t="str">
        <f>IF(TRIM(Raw_zonesummary!$A45)="Existing",Raw_zonesummary!D45,"")</f>
        <v>No</v>
      </c>
      <c r="D46" s="3" t="str">
        <f>IF(TRIM(Raw_zonesummary!$A45)="Existing",Raw_zonesummary!P45,"")</f>
        <v>Plenum</v>
      </c>
      <c r="E46" s="3" t="str">
        <f>IF(TRIM(Raw_zonesummary!$A45)="Existing",Raw_zonesummary!Q45,"")</f>
        <v>-</v>
      </c>
      <c r="F46" s="3" t="str">
        <f>IF(TRIM(Raw_zonesummary!$A45)="Existing",Raw_zonesummary!R45,"")</f>
        <v>Plenum</v>
      </c>
      <c r="G46" s="60">
        <f>IFERROR(H46*J46/H58,"")</f>
        <v>0</v>
      </c>
      <c r="H46" s="53">
        <f>IF(TRIM(Raw_zonesummary!$A45)="Existing",Raw_zonesummary!E45,"")</f>
        <v>0</v>
      </c>
      <c r="I46" s="53">
        <f>IF(TRIM(Raw_zonesummary!$A45)="Existing",Raw_zonesummary!I45,"")</f>
        <v>50071.33</v>
      </c>
      <c r="J46" s="2">
        <f>IF(TRIM(Raw_zonesummary!$A45)="Existing",Raw_zonesummary!J45,"")</f>
        <v>1</v>
      </c>
      <c r="K46" s="36">
        <f>IF(TRIM(Raw_zonesummary!$A45)="Existing",Raw_zonesummary!K45,"")</f>
        <v>0</v>
      </c>
      <c r="L46" s="26"/>
    </row>
    <row r="47" spans="1:12" x14ac:dyDescent="0.25">
      <c r="A47" s="3" t="str">
        <f>IF(TRIM(Raw_zonesummary!$A46)="Existing",Raw_zonesummary!B46,"")</f>
        <v>E4 SOUTH PERIM PLNM (G.S7)</v>
      </c>
      <c r="B47" s="3" t="str">
        <f>IF(TRIM(Raw_zonesummary!$A46)="Existing",Raw_zonesummary!C46,"")</f>
        <v>E4 SOUTH PERIM PLNM (G.S7)</v>
      </c>
      <c r="C47" s="2" t="str">
        <f>IF(TRIM(Raw_zonesummary!$A46)="Existing",Raw_zonesummary!D46,"")</f>
        <v>No</v>
      </c>
      <c r="D47" s="3" t="str">
        <f>IF(TRIM(Raw_zonesummary!$A46)="Existing",Raw_zonesummary!P46,"")</f>
        <v>Plenum</v>
      </c>
      <c r="E47" s="3" t="str">
        <f>IF(TRIM(Raw_zonesummary!$A46)="Existing",Raw_zonesummary!Q46,"")</f>
        <v>-</v>
      </c>
      <c r="F47" s="3" t="str">
        <f>IF(TRIM(Raw_zonesummary!$A46)="Existing",Raw_zonesummary!R46,"")</f>
        <v>Plenum</v>
      </c>
      <c r="G47" s="60">
        <f>IFERROR(H47*J47/H58,"")</f>
        <v>0</v>
      </c>
      <c r="H47" s="53">
        <f>IF(TRIM(Raw_zonesummary!$A46)="Existing",Raw_zonesummary!E46,"")</f>
        <v>0</v>
      </c>
      <c r="I47" s="53">
        <f>IF(TRIM(Raw_zonesummary!$A46)="Existing",Raw_zonesummary!I46,"")</f>
        <v>50071.33</v>
      </c>
      <c r="J47" s="2">
        <f>IF(TRIM(Raw_zonesummary!$A46)="Existing",Raw_zonesummary!J46,"")</f>
        <v>1</v>
      </c>
      <c r="K47" s="36">
        <f>IF(TRIM(Raw_zonesummary!$A46)="Existing",Raw_zonesummary!K46,"")</f>
        <v>0</v>
      </c>
      <c r="L47" s="26"/>
    </row>
    <row r="48" spans="1:12" x14ac:dyDescent="0.25">
      <c r="A48" s="3" t="str">
        <f>IF(TRIM(Raw_zonesummary!$A47)="Existing",Raw_zonesummary!B47,"")</f>
        <v>E4 SOUTH PERIM PLNM (M.S19)</v>
      </c>
      <c r="B48" s="3" t="str">
        <f>IF(TRIM(Raw_zonesummary!$A47)="Existing",Raw_zonesummary!C47,"")</f>
        <v>E4 SOUTH PERIM PLNM (M.S19)</v>
      </c>
      <c r="C48" s="2" t="str">
        <f>IF(TRIM(Raw_zonesummary!$A47)="Existing",Raw_zonesummary!D47,"")</f>
        <v>No</v>
      </c>
      <c r="D48" s="3" t="str">
        <f>IF(TRIM(Raw_zonesummary!$A47)="Existing",Raw_zonesummary!P47,"")</f>
        <v>Plenum</v>
      </c>
      <c r="E48" s="3" t="str">
        <f>IF(TRIM(Raw_zonesummary!$A47)="Existing",Raw_zonesummary!Q47,"")</f>
        <v>-</v>
      </c>
      <c r="F48" s="3" t="str">
        <f>IF(TRIM(Raw_zonesummary!$A47)="Existing",Raw_zonesummary!R47,"")</f>
        <v>Plenum</v>
      </c>
      <c r="G48" s="60">
        <f>IFERROR(H48*J48/H58,"")</f>
        <v>0</v>
      </c>
      <c r="H48" s="53">
        <f>IF(TRIM(Raw_zonesummary!$A47)="Existing",Raw_zonesummary!E47,"")</f>
        <v>0</v>
      </c>
      <c r="I48" s="53">
        <f>IF(TRIM(Raw_zonesummary!$A47)="Existing",Raw_zonesummary!I47,"")</f>
        <v>50071.33</v>
      </c>
      <c r="J48" s="2">
        <f>IF(TRIM(Raw_zonesummary!$A47)="Existing",Raw_zonesummary!J47,"")</f>
        <v>1</v>
      </c>
      <c r="K48" s="36">
        <f>IF(TRIM(Raw_zonesummary!$A47)="Existing",Raw_zonesummary!K47,"")</f>
        <v>0</v>
      </c>
      <c r="L48" s="26"/>
    </row>
    <row r="49" spans="1:12" x14ac:dyDescent="0.25">
      <c r="A49" s="3" t="str">
        <f>IF(TRIM(Raw_zonesummary!$A48)="Existing",Raw_zonesummary!B48,"")</f>
        <v>E4 SOUTH PERIM PLNM (T.S31)</v>
      </c>
      <c r="B49" s="3" t="str">
        <f>IF(TRIM(Raw_zonesummary!$A48)="Existing",Raw_zonesummary!C48,"")</f>
        <v>E4 SOUTH PERIM PLNM (T.S31)</v>
      </c>
      <c r="C49" s="2" t="str">
        <f>IF(TRIM(Raw_zonesummary!$A48)="Existing",Raw_zonesummary!D48,"")</f>
        <v>No</v>
      </c>
      <c r="D49" s="3" t="str">
        <f>IF(TRIM(Raw_zonesummary!$A48)="Existing",Raw_zonesummary!P48,"")</f>
        <v>Plenum</v>
      </c>
      <c r="E49" s="3" t="str">
        <f>IF(TRIM(Raw_zonesummary!$A48)="Existing",Raw_zonesummary!Q48,"")</f>
        <v>-</v>
      </c>
      <c r="F49" s="3" t="str">
        <f>IF(TRIM(Raw_zonesummary!$A48)="Existing",Raw_zonesummary!R48,"")</f>
        <v>Plenum</v>
      </c>
      <c r="G49" s="60">
        <f>IFERROR(H49*J49/H58,"")</f>
        <v>0</v>
      </c>
      <c r="H49" s="53">
        <f>IF(TRIM(Raw_zonesummary!$A48)="Existing",Raw_zonesummary!E48,"")</f>
        <v>0</v>
      </c>
      <c r="I49" s="53">
        <f>IF(TRIM(Raw_zonesummary!$A48)="Existing",Raw_zonesummary!I48,"")</f>
        <v>50071.33</v>
      </c>
      <c r="J49" s="2">
        <f>IF(TRIM(Raw_zonesummary!$A48)="Existing",Raw_zonesummary!J48,"")</f>
        <v>1</v>
      </c>
      <c r="K49" s="36">
        <f>IF(TRIM(Raw_zonesummary!$A48)="Existing",Raw_zonesummary!K48,"")</f>
        <v>0</v>
      </c>
      <c r="L49" s="26"/>
    </row>
    <row r="50" spans="1:12" x14ac:dyDescent="0.25">
      <c r="A50" s="3" t="str">
        <f>IF(TRIM(Raw_zonesummary!$A49)="Existing",Raw_zonesummary!B49,"")</f>
        <v>E4 WEST PERIM PLNM (G.W10)</v>
      </c>
      <c r="B50" s="3" t="str">
        <f>IF(TRIM(Raw_zonesummary!$A49)="Existing",Raw_zonesummary!C49,"")</f>
        <v>E4 WEST PERIM PLNM (G.W10)</v>
      </c>
      <c r="C50" s="2" t="str">
        <f>IF(TRIM(Raw_zonesummary!$A49)="Existing",Raw_zonesummary!D49,"")</f>
        <v>No</v>
      </c>
      <c r="D50" s="3" t="str">
        <f>IF(TRIM(Raw_zonesummary!$A49)="Existing",Raw_zonesummary!P49,"")</f>
        <v>Plenum</v>
      </c>
      <c r="E50" s="3" t="str">
        <f>IF(TRIM(Raw_zonesummary!$A49)="Existing",Raw_zonesummary!Q49,"")</f>
        <v>-</v>
      </c>
      <c r="F50" s="3" t="str">
        <f>IF(TRIM(Raw_zonesummary!$A49)="Existing",Raw_zonesummary!R49,"")</f>
        <v>Plenum</v>
      </c>
      <c r="G50" s="60">
        <f>IFERROR(H50*J50/H58,"")</f>
        <v>0</v>
      </c>
      <c r="H50" s="53">
        <f>IF(TRIM(Raw_zonesummary!$A49)="Existing",Raw_zonesummary!E49,"")</f>
        <v>0</v>
      </c>
      <c r="I50" s="53">
        <f>IF(TRIM(Raw_zonesummary!$A49)="Existing",Raw_zonesummary!I49,"")</f>
        <v>23235.4</v>
      </c>
      <c r="J50" s="2">
        <f>IF(TRIM(Raw_zonesummary!$A49)="Existing",Raw_zonesummary!J49,"")</f>
        <v>1</v>
      </c>
      <c r="K50" s="36">
        <f>IF(TRIM(Raw_zonesummary!$A49)="Existing",Raw_zonesummary!K49,"")</f>
        <v>0</v>
      </c>
      <c r="L50" s="26"/>
    </row>
    <row r="51" spans="1:12" x14ac:dyDescent="0.25">
      <c r="A51" s="3" t="str">
        <f>IF(TRIM(Raw_zonesummary!$A50)="Existing",Raw_zonesummary!B50,"")</f>
        <v>E4 WEST PERIM PLNM (M.W22)</v>
      </c>
      <c r="B51" s="3" t="str">
        <f>IF(TRIM(Raw_zonesummary!$A50)="Existing",Raw_zonesummary!C50,"")</f>
        <v>E4 WEST PERIM PLNM (M.W22)</v>
      </c>
      <c r="C51" s="2" t="str">
        <f>IF(TRIM(Raw_zonesummary!$A50)="Existing",Raw_zonesummary!D50,"")</f>
        <v>No</v>
      </c>
      <c r="D51" s="3" t="str">
        <f>IF(TRIM(Raw_zonesummary!$A50)="Existing",Raw_zonesummary!P50,"")</f>
        <v>Plenum</v>
      </c>
      <c r="E51" s="3" t="str">
        <f>IF(TRIM(Raw_zonesummary!$A50)="Existing",Raw_zonesummary!Q50,"")</f>
        <v>-</v>
      </c>
      <c r="F51" s="3" t="str">
        <f>IF(TRIM(Raw_zonesummary!$A50)="Existing",Raw_zonesummary!R50,"")</f>
        <v>Plenum</v>
      </c>
      <c r="G51" s="60">
        <f>IFERROR(H51*J51/H58,"")</f>
        <v>0</v>
      </c>
      <c r="H51" s="53">
        <f>IF(TRIM(Raw_zonesummary!$A50)="Existing",Raw_zonesummary!E50,"")</f>
        <v>0</v>
      </c>
      <c r="I51" s="53">
        <f>IF(TRIM(Raw_zonesummary!$A50)="Existing",Raw_zonesummary!I50,"")</f>
        <v>23235.4</v>
      </c>
      <c r="J51" s="2">
        <f>IF(TRIM(Raw_zonesummary!$A50)="Existing",Raw_zonesummary!J50,"")</f>
        <v>1</v>
      </c>
      <c r="K51" s="36">
        <f>IF(TRIM(Raw_zonesummary!$A50)="Existing",Raw_zonesummary!K50,"")</f>
        <v>0</v>
      </c>
      <c r="L51" s="26"/>
    </row>
    <row r="52" spans="1:12" x14ac:dyDescent="0.25">
      <c r="A52" s="3" t="str">
        <f>IF(TRIM(Raw_zonesummary!$A51)="Existing",Raw_zonesummary!B51,"")</f>
        <v>E4 WEST PERIM PLNM (T.W34)</v>
      </c>
      <c r="B52" s="3" t="str">
        <f>IF(TRIM(Raw_zonesummary!$A51)="Existing",Raw_zonesummary!C51,"")</f>
        <v>E4 WEST PERIM PLNM (T.W34)</v>
      </c>
      <c r="C52" s="2" t="str">
        <f>IF(TRIM(Raw_zonesummary!$A51)="Existing",Raw_zonesummary!D51,"")</f>
        <v>No</v>
      </c>
      <c r="D52" s="3" t="str">
        <f>IF(TRIM(Raw_zonesummary!$A51)="Existing",Raw_zonesummary!P51,"")</f>
        <v>Plenum</v>
      </c>
      <c r="E52" s="3" t="str">
        <f>IF(TRIM(Raw_zonesummary!$A51)="Existing",Raw_zonesummary!Q51,"")</f>
        <v>-</v>
      </c>
      <c r="F52" s="3" t="str">
        <f>IF(TRIM(Raw_zonesummary!$A51)="Existing",Raw_zonesummary!R51,"")</f>
        <v>Plenum</v>
      </c>
      <c r="G52" s="60">
        <f>IFERROR(H52*J52/H58,"")</f>
        <v>0</v>
      </c>
      <c r="H52" s="53">
        <f>IF(TRIM(Raw_zonesummary!$A51)="Existing",Raw_zonesummary!E51,"")</f>
        <v>0</v>
      </c>
      <c r="I52" s="53">
        <f>IF(TRIM(Raw_zonesummary!$A51)="Existing",Raw_zonesummary!I51,"")</f>
        <v>23235.4</v>
      </c>
      <c r="J52" s="2">
        <f>IF(TRIM(Raw_zonesummary!$A51)="Existing",Raw_zonesummary!J51,"")</f>
        <v>1</v>
      </c>
      <c r="K52" s="36">
        <f>IF(TRIM(Raw_zonesummary!$A51)="Existing",Raw_zonesummary!K51,"")</f>
        <v>0</v>
      </c>
      <c r="L52" s="26"/>
    </row>
    <row r="53" spans="1:12" x14ac:dyDescent="0.25">
      <c r="A53" s="3" t="str">
        <f>IF(TRIM(Raw_zonesummary!$A52)="Existing",Raw_zonesummary!B52,"")</f>
        <v>KITCHEN E3 NORTH PERIM (G.N2)</v>
      </c>
      <c r="B53" s="3" t="str">
        <f>IF(TRIM(Raw_zonesummary!$A52)="Existing",Raw_zonesummary!C52,"")</f>
        <v>KITCHEN E3 NORTH PERIM (G.N2)</v>
      </c>
      <c r="C53" s="2" t="str">
        <f>IF(TRIM(Raw_zonesummary!$A52)="Existing",Raw_zonesummary!D52,"")</f>
        <v>Yes</v>
      </c>
      <c r="D53" s="3" t="str">
        <f>IF(TRIM(Raw_zonesummary!$A52)="Existing",Raw_zonesummary!P52,"")</f>
        <v>Kitchen</v>
      </c>
      <c r="E53" s="3" t="str">
        <f>IF(TRIM(Raw_zonesummary!$A52)="Existing",Raw_zonesummary!Q52,"")</f>
        <v>Customized</v>
      </c>
      <c r="F53" s="3" t="str">
        <f>IF(TRIM(Raw_zonesummary!$A52)="Existing",Raw_zonesummary!R52,"")</f>
        <v>Kitchen</v>
      </c>
      <c r="G53" s="60">
        <f>IFERROR(H53*J53/H58,"")</f>
        <v>1.1007156122087003E-2</v>
      </c>
      <c r="H53" s="53">
        <f>IF(TRIM(Raw_zonesummary!$A52)="Existing",Raw_zonesummary!E52,"")</f>
        <v>5228.1099999999997</v>
      </c>
      <c r="I53" s="53">
        <f>IF(TRIM(Raw_zonesummary!$A52)="Existing",Raw_zonesummary!I52,"")</f>
        <v>73197.11</v>
      </c>
      <c r="J53" s="2">
        <f>IF(TRIM(Raw_zonesummary!$A52)="Existing",Raw_zonesummary!J52,"")</f>
        <v>1</v>
      </c>
      <c r="K53" s="36">
        <f>IF(TRIM(Raw_zonesummary!$A52)="Existing",Raw_zonesummary!K52,"")</f>
        <v>2.5</v>
      </c>
      <c r="L53" s="26"/>
    </row>
    <row r="54" spans="1:12" x14ac:dyDescent="0.25">
      <c r="A54" s="3" t="str">
        <f>IF(TRIM(Raw_zonesummary!$A53)="Existing",Raw_zonesummary!B53,"")</f>
        <v>MAINTENANCE E1 WEST PERIM (G.W1)</v>
      </c>
      <c r="B54" s="3" t="str">
        <f>IF(TRIM(Raw_zonesummary!$A53)="Existing",Raw_zonesummary!C53,"")</f>
        <v>MAINTENANCE E1 WEST PERIM (G.W1)</v>
      </c>
      <c r="C54" s="2" t="str">
        <f>IF(TRIM(Raw_zonesummary!$A53)="Existing",Raw_zonesummary!D53,"")</f>
        <v>Yes</v>
      </c>
      <c r="D54" s="3" t="str">
        <f>IF(TRIM(Raw_zonesummary!$A53)="Existing",Raw_zonesummary!P53,"")</f>
        <v>Industrial_low</v>
      </c>
      <c r="E54" s="3" t="str">
        <f>IF(TRIM(Raw_zonesummary!$A53)="Existing",Raw_zonesummary!Q53,"")</f>
        <v>Main</v>
      </c>
      <c r="F54" s="3" t="str">
        <f>IF(TRIM(Raw_zonesummary!$A53)="Existing",Raw_zonesummary!R53,"")</f>
        <v>School</v>
      </c>
      <c r="G54" s="60">
        <f>IFERROR(H54*J54/H58,"")</f>
        <v>8.4227689813497666E-2</v>
      </c>
      <c r="H54" s="53">
        <f>IF(TRIM(Raw_zonesummary!$A53)="Existing",Raw_zonesummary!E53,"")</f>
        <v>40005.94</v>
      </c>
      <c r="I54" s="53">
        <f>IF(TRIM(Raw_zonesummary!$A53)="Existing",Raw_zonesummary!I53,"")</f>
        <v>400078.97</v>
      </c>
      <c r="J54" s="2">
        <f>IF(TRIM(Raw_zonesummary!$A53)="Existing",Raw_zonesummary!J53,"")</f>
        <v>1</v>
      </c>
      <c r="K54" s="36">
        <f>IF(TRIM(Raw_zonesummary!$A53)="Existing",Raw_zonesummary!K53,"")</f>
        <v>5</v>
      </c>
      <c r="L54" s="26"/>
    </row>
    <row r="55" spans="1:12" x14ac:dyDescent="0.25">
      <c r="A55" s="3" t="str">
        <f>IF(TRIM(Raw_zonesummary!$A54)="Existing",Raw_zonesummary!B54,"")</f>
        <v>OFFICE E4 CORE (G.C6)</v>
      </c>
      <c r="B55" s="3" t="str">
        <f>IF(TRIM(Raw_zonesummary!$A54)="Existing",Raw_zonesummary!C54,"")</f>
        <v>OFFICE E4 CORE (G.C6)</v>
      </c>
      <c r="C55" s="2" t="str">
        <f>IF(TRIM(Raw_zonesummary!$A54)="Existing",Raw_zonesummary!D54,"")</f>
        <v>Yes</v>
      </c>
      <c r="D55" s="3" t="str">
        <f>IF(TRIM(Raw_zonesummary!$A54)="Existing",Raw_zonesummary!P54,"")</f>
        <v>Office</v>
      </c>
      <c r="E55" s="3" t="str">
        <f>IF(TRIM(Raw_zonesummary!$A54)="Existing",Raw_zonesummary!Q54,"")</f>
        <v>Main</v>
      </c>
      <c r="F55" s="3" t="str">
        <f>IF(TRIM(Raw_zonesummary!$A54)="Existing",Raw_zonesummary!R54,"")</f>
        <v>Office</v>
      </c>
      <c r="G55" s="60">
        <f>IFERROR(H55*J55/H58,"")</f>
        <v>0.12004217580622824</v>
      </c>
      <c r="H55" s="53">
        <f>IF(TRIM(Raw_zonesummary!$A54)="Existing",Raw_zonesummary!E54,"")</f>
        <v>57016.88</v>
      </c>
      <c r="I55" s="53">
        <f>IF(TRIM(Raw_zonesummary!$A54)="Existing",Raw_zonesummary!I54,"")</f>
        <v>570196.59</v>
      </c>
      <c r="J55" s="2">
        <f>IF(TRIM(Raw_zonesummary!$A54)="Existing",Raw_zonesummary!J54,"")</f>
        <v>1</v>
      </c>
      <c r="K55" s="36">
        <f>IF(TRIM(Raw_zonesummary!$A54)="Existing",Raw_zonesummary!K54,"")</f>
        <v>5</v>
      </c>
      <c r="L55" s="26"/>
    </row>
    <row r="56" spans="1:12" x14ac:dyDescent="0.25">
      <c r="A56" s="3" t="str">
        <f>IF(TRIM(Raw_zonesummary!$A55)="Existing",Raw_zonesummary!B55,"")</f>
        <v>OFFICE E4 CORE (M.C18)</v>
      </c>
      <c r="B56" s="3" t="str">
        <f>IF(TRIM(Raw_zonesummary!$A55)="Existing",Raw_zonesummary!C55,"")</f>
        <v>OFFICE E4 CORE (M.C18)</v>
      </c>
      <c r="C56" s="2" t="str">
        <f>IF(TRIM(Raw_zonesummary!$A55)="Existing",Raw_zonesummary!D55,"")</f>
        <v>Yes</v>
      </c>
      <c r="D56" s="3" t="str">
        <f>IF(TRIM(Raw_zonesummary!$A55)="Existing",Raw_zonesummary!P55,"")</f>
        <v>Office</v>
      </c>
      <c r="E56" s="3" t="str">
        <f>IF(TRIM(Raw_zonesummary!$A55)="Existing",Raw_zonesummary!Q55,"")</f>
        <v>Main</v>
      </c>
      <c r="F56" s="3" t="str">
        <f>IF(TRIM(Raw_zonesummary!$A55)="Existing",Raw_zonesummary!R55,"")</f>
        <v>Office</v>
      </c>
      <c r="G56" s="60">
        <f>IFERROR(H56*J56/H58,"")</f>
        <v>0.12004217580622824</v>
      </c>
      <c r="H56" s="53">
        <f>IF(TRIM(Raw_zonesummary!$A55)="Existing",Raw_zonesummary!E55,"")</f>
        <v>57016.88</v>
      </c>
      <c r="I56" s="53">
        <f>IF(TRIM(Raw_zonesummary!$A55)="Existing",Raw_zonesummary!I55,"")</f>
        <v>570196.59</v>
      </c>
      <c r="J56" s="2">
        <f>IF(TRIM(Raw_zonesummary!$A55)="Existing",Raw_zonesummary!J55,"")</f>
        <v>1</v>
      </c>
      <c r="K56" s="36">
        <f>IF(TRIM(Raw_zonesummary!$A55)="Existing",Raw_zonesummary!K55,"")</f>
        <v>5</v>
      </c>
      <c r="L56" s="26"/>
    </row>
    <row r="57" spans="1:12" x14ac:dyDescent="0.25">
      <c r="A57" s="3" t="str">
        <f>IF(TRIM(Raw_zonesummary!$A56)="Existing",Raw_zonesummary!B56,"")</f>
        <v>OFFICE E4 CORE (T.C30)</v>
      </c>
      <c r="B57" s="3" t="str">
        <f>IF(TRIM(Raw_zonesummary!$A56)="Existing",Raw_zonesummary!C56,"")</f>
        <v>OFFICE E4 CORE (T.C30)</v>
      </c>
      <c r="C57" s="2" t="str">
        <f>IF(TRIM(Raw_zonesummary!$A56)="Existing",Raw_zonesummary!D56,"")</f>
        <v>Yes</v>
      </c>
      <c r="D57" s="3" t="str">
        <f>IF(TRIM(Raw_zonesummary!$A56)="Existing",Raw_zonesummary!P56,"")</f>
        <v>Office</v>
      </c>
      <c r="E57" s="3" t="str">
        <f>IF(TRIM(Raw_zonesummary!$A56)="Existing",Raw_zonesummary!Q56,"")</f>
        <v>Main</v>
      </c>
      <c r="F57" s="3" t="str">
        <f>IF(TRIM(Raw_zonesummary!$A56)="Existing",Raw_zonesummary!R56,"")</f>
        <v>Office</v>
      </c>
      <c r="G57" s="60">
        <f>IFERROR(H57*J57/H58,"")</f>
        <v>0.12004217580622824</v>
      </c>
      <c r="H57" s="53">
        <f>IF(TRIM(Raw_zonesummary!$A56)="Existing",Raw_zonesummary!E56,"")</f>
        <v>57016.88</v>
      </c>
      <c r="I57" s="53">
        <f>IF(TRIM(Raw_zonesummary!$A56)="Existing",Raw_zonesummary!I56,"")</f>
        <v>570196.59</v>
      </c>
      <c r="J57" s="2">
        <f>IF(TRIM(Raw_zonesummary!$A56)="Existing",Raw_zonesummary!J56,"")</f>
        <v>1</v>
      </c>
      <c r="K57" s="36">
        <f>IF(TRIM(Raw_zonesummary!$A56)="Existing",Raw_zonesummary!K56,"")</f>
        <v>5</v>
      </c>
      <c r="L57" s="26"/>
    </row>
    <row r="58" spans="1:12" ht="45" x14ac:dyDescent="0.25">
      <c r="A58" s="12" t="str">
        <f>"Total (" &amp; COUNTIF(A$3:INDEX(A:A,ROW()-1),"?*") &amp; " Space)"</f>
        <v>Total (55 Space)</v>
      </c>
      <c r="B58" s="12" t="str">
        <f>"Total (" &amp; COUNTIF(A$3:INDEX(A:A,ROW()-1),"?*") &amp; " Space)"</f>
        <v>Total (55 Space)</v>
      </c>
      <c r="C58" s="3" t="str">
        <f>"Total (" &amp;
COUNTIF(C$2:INDEX(C:C,ROW()-1),"Yes") &amp;
" Conditioned zones, " &amp;
COUNTIF(C$2:INDEX(C:C,ROW()-1),"No") &amp;
" Unconditioned Zones)"</f>
        <v>Total (33 Conditioned zones, 22 Unconditioned Zones)</v>
      </c>
      <c r="D58" s="12"/>
      <c r="E58" s="12"/>
      <c r="F58" s="3"/>
      <c r="G58" s="13"/>
      <c r="H58" s="53">
        <f>SUMPRODUCT($H$3:INDEX(H:H,ROW()-1), $J$3:INDEX(J:J,ROW()-1))</f>
        <v>474973.7300000001</v>
      </c>
      <c r="I58" s="35"/>
      <c r="J58" s="14"/>
      <c r="K58" s="15"/>
      <c r="L58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Education - University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Education - University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Education - University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Education - University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Education - University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Education - University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Education - University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Education - University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Education - University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Education - University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Education - University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Education - University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497</v>
      </c>
      <c r="D2">
        <v>6.2E-2</v>
      </c>
      <c r="E2" t="s">
        <v>498</v>
      </c>
      <c r="F2">
        <v>0.185</v>
      </c>
      <c r="G2" t="s">
        <v>499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497</v>
      </c>
      <c r="D3">
        <v>6.0999999999999999E-2</v>
      </c>
      <c r="E3" t="s">
        <v>498</v>
      </c>
      <c r="F3">
        <v>0.17899999999999999</v>
      </c>
      <c r="G3" t="s">
        <v>499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497</v>
      </c>
      <c r="D4">
        <v>6.2E-2</v>
      </c>
      <c r="E4" t="s">
        <v>498</v>
      </c>
      <c r="F4">
        <v>0.185</v>
      </c>
      <c r="G4" t="s">
        <v>499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497</v>
      </c>
      <c r="D5">
        <v>6.0999999999999999E-2</v>
      </c>
      <c r="E5" t="s">
        <v>498</v>
      </c>
      <c r="F5">
        <v>0.17799999999999999</v>
      </c>
      <c r="G5" t="s">
        <v>499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497</v>
      </c>
      <c r="D6">
        <v>6.0999999999999999E-2</v>
      </c>
      <c r="E6" t="s">
        <v>498</v>
      </c>
      <c r="F6">
        <v>0.17799999999999999</v>
      </c>
      <c r="G6" t="s">
        <v>499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497</v>
      </c>
      <c r="D7">
        <v>6.5000000000000002E-2</v>
      </c>
      <c r="E7" t="s">
        <v>498</v>
      </c>
      <c r="F7">
        <v>0.18</v>
      </c>
      <c r="G7" t="s">
        <v>499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497</v>
      </c>
      <c r="D8">
        <v>6.5000000000000002E-2</v>
      </c>
      <c r="E8" t="s">
        <v>498</v>
      </c>
      <c r="F8">
        <v>0.17399999999999999</v>
      </c>
      <c r="G8" t="s">
        <v>499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497</v>
      </c>
      <c r="D9">
        <v>6.5000000000000002E-2</v>
      </c>
      <c r="E9" t="s">
        <v>498</v>
      </c>
      <c r="F9">
        <v>0.17599999999999999</v>
      </c>
      <c r="G9" t="s">
        <v>499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497</v>
      </c>
      <c r="D10">
        <v>6.5000000000000002E-2</v>
      </c>
      <c r="E10" t="s">
        <v>498</v>
      </c>
      <c r="F10">
        <v>0.17599999999999999</v>
      </c>
      <c r="G10" t="s">
        <v>499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497</v>
      </c>
      <c r="D11">
        <v>6.2E-2</v>
      </c>
      <c r="E11" t="s">
        <v>498</v>
      </c>
      <c r="F11">
        <v>0.15</v>
      </c>
      <c r="G11" t="s">
        <v>499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497</v>
      </c>
      <c r="D12">
        <v>6.0999999999999999E-2</v>
      </c>
      <c r="E12" t="s">
        <v>498</v>
      </c>
      <c r="F12">
        <v>0.17100000000000001</v>
      </c>
      <c r="G12" t="s">
        <v>499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497</v>
      </c>
      <c r="D13">
        <v>6.0999999999999999E-2</v>
      </c>
      <c r="E13" t="s">
        <v>498</v>
      </c>
      <c r="F13">
        <v>0.17100000000000001</v>
      </c>
      <c r="G13" t="s">
        <v>499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497</v>
      </c>
      <c r="D14">
        <v>0.06</v>
      </c>
      <c r="E14" t="s">
        <v>498</v>
      </c>
      <c r="F14">
        <v>0.16800000000000001</v>
      </c>
      <c r="G14" t="s">
        <v>499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497</v>
      </c>
      <c r="D15">
        <v>0.06</v>
      </c>
      <c r="E15" t="s">
        <v>498</v>
      </c>
      <c r="F15">
        <v>0.161</v>
      </c>
      <c r="G15" t="s">
        <v>499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497</v>
      </c>
      <c r="D16">
        <v>5.8999999999999997E-2</v>
      </c>
      <c r="E16" t="s">
        <v>498</v>
      </c>
      <c r="F16">
        <v>0.153</v>
      </c>
      <c r="G16" t="s">
        <v>499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497</v>
      </c>
      <c r="D17">
        <v>0.06</v>
      </c>
      <c r="E17" t="s">
        <v>498</v>
      </c>
      <c r="F17">
        <v>0.16200000000000001</v>
      </c>
      <c r="G17" t="s">
        <v>499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497</v>
      </c>
      <c r="D18">
        <v>3.9E-2</v>
      </c>
      <c r="E18" t="s">
        <v>498</v>
      </c>
      <c r="F18">
        <v>6.3E-2</v>
      </c>
      <c r="G18" t="s">
        <v>499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497</v>
      </c>
      <c r="D19">
        <v>3.9E-2</v>
      </c>
      <c r="E19" t="s">
        <v>498</v>
      </c>
      <c r="F19">
        <v>5.8000000000000003E-2</v>
      </c>
      <c r="G19" t="s">
        <v>499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497</v>
      </c>
      <c r="D20">
        <v>3.9E-2</v>
      </c>
      <c r="E20" t="s">
        <v>498</v>
      </c>
      <c r="F20">
        <v>7.5999999999999998E-2</v>
      </c>
      <c r="G20" t="s">
        <v>499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497</v>
      </c>
      <c r="D21">
        <v>3.9E-2</v>
      </c>
      <c r="E21" t="s">
        <v>498</v>
      </c>
      <c r="F21">
        <v>5.8000000000000003E-2</v>
      </c>
      <c r="G21" t="s">
        <v>499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497</v>
      </c>
      <c r="D22">
        <v>3.9E-2</v>
      </c>
      <c r="E22" t="s">
        <v>498</v>
      </c>
      <c r="F22">
        <v>5.8000000000000003E-2</v>
      </c>
      <c r="G22" t="s">
        <v>499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497</v>
      </c>
      <c r="D23">
        <v>3.9E-2</v>
      </c>
      <c r="E23" t="s">
        <v>498</v>
      </c>
      <c r="F23">
        <v>6.3E-2</v>
      </c>
      <c r="G23" t="s">
        <v>499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497</v>
      </c>
      <c r="D24">
        <v>3.9E-2</v>
      </c>
      <c r="E24" t="s">
        <v>498</v>
      </c>
      <c r="F24">
        <v>6.3E-2</v>
      </c>
      <c r="G24" t="s">
        <v>499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497</v>
      </c>
      <c r="D25">
        <v>3.9E-2</v>
      </c>
      <c r="E25" t="s">
        <v>498</v>
      </c>
      <c r="F25">
        <v>5.8000000000000003E-2</v>
      </c>
      <c r="G25" t="s">
        <v>499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497</v>
      </c>
      <c r="D26">
        <v>3.9E-2</v>
      </c>
      <c r="E26" t="s">
        <v>498</v>
      </c>
      <c r="F26">
        <v>5.8000000000000003E-2</v>
      </c>
      <c r="G26" t="s">
        <v>499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497</v>
      </c>
      <c r="D27">
        <v>3.9E-2</v>
      </c>
      <c r="E27" t="s">
        <v>498</v>
      </c>
      <c r="F27">
        <v>5.8000000000000003E-2</v>
      </c>
      <c r="G27" t="s">
        <v>499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497</v>
      </c>
      <c r="D28">
        <v>3.9E-2</v>
      </c>
      <c r="E28" t="s">
        <v>498</v>
      </c>
      <c r="F28">
        <v>5.8000000000000003E-2</v>
      </c>
      <c r="G28" t="s">
        <v>499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497</v>
      </c>
      <c r="D29">
        <v>3.9E-2</v>
      </c>
      <c r="E29" t="s">
        <v>498</v>
      </c>
      <c r="F29">
        <v>5.8000000000000003E-2</v>
      </c>
      <c r="G29" t="s">
        <v>499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497</v>
      </c>
      <c r="D30">
        <v>3.9E-2</v>
      </c>
      <c r="E30" t="s">
        <v>498</v>
      </c>
      <c r="F30">
        <v>5.8000000000000003E-2</v>
      </c>
      <c r="G30" t="s">
        <v>499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497</v>
      </c>
      <c r="D31">
        <v>3.9E-2</v>
      </c>
      <c r="E31" t="s">
        <v>498</v>
      </c>
      <c r="F31">
        <v>5.8000000000000003E-2</v>
      </c>
      <c r="G31" t="s">
        <v>499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497</v>
      </c>
      <c r="D32">
        <v>3.9E-2</v>
      </c>
      <c r="E32" t="s">
        <v>498</v>
      </c>
      <c r="F32">
        <v>5.8000000000000003E-2</v>
      </c>
      <c r="G32" t="s">
        <v>499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497</v>
      </c>
      <c r="D33">
        <v>3.9E-2</v>
      </c>
      <c r="E33" t="s">
        <v>498</v>
      </c>
      <c r="F33">
        <v>5.8000000000000003E-2</v>
      </c>
      <c r="G33" t="s">
        <v>499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22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5" t="str">
        <f>"Thermostat Setpoints - "&amp;Prototype!A2</f>
        <v>Thermostat Setpoints - Education - University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6">_xlfn._xlws.SORT(_xlfn.UNIQUE(_xlfn._xlws.FILTER(Raw_thermostatsetpoints!B2:B5000, Raw_thermostatsetpoints!B2:B5000&lt;&gt;0)))</f>
        <v>Computer room</v>
      </c>
    </row>
    <row r="3" spans="1:26" ht="15" customHeight="1" x14ac:dyDescent="0.25">
      <c r="A3" s="83" t="str" cm="1">
        <f t="array" ref="A3">IFERROR(INDEX($Z:$Z, 2+INT((ROW()-3)/4)), "")</f>
        <v>Computer room</v>
      </c>
      <c r="B3" s="84" t="s">
        <v>105</v>
      </c>
      <c r="C3" s="85" cm="1">
        <f t="array" ref="C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3" s="85" cm="1">
        <f t="array" ref="D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3" s="85" cm="1">
        <f t="array" ref="E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3" s="85" cm="1">
        <f t="array" ref="F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3" s="85" cm="1">
        <f t="array" ref="G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3" s="85" cm="1">
        <f t="array" ref="H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3" s="85" cm="1">
        <f t="array" ref="I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3" s="85" cm="1">
        <f t="array" ref="J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3" s="85" cm="1">
        <f t="array" ref="K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3" s="85" cm="1">
        <f t="array" ref="L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3" s="85" cm="1">
        <f t="array" ref="M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3" s="85" cm="1">
        <f t="array" ref="N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3" s="85" cm="1">
        <f t="array" ref="O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3" s="85" cm="1">
        <f t="array" ref="P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3" s="85" cm="1">
        <f t="array" ref="Q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3" s="85" cm="1">
        <f t="array" ref="R3">IF($A3="","",
   _xlfn.LET(
     _xlpm.upZT, IFERROR(LOOKUP(2,1/($A$3:$A3&lt;&gt;""),$A$3:$A3),""),
     _xlpm.dnZT, IFERROR(INDEX($A3:$A$24, MATCH(TRUE, $A3:$A$24&lt;&gt;"",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3" s="93"/>
      <c r="Z3" t="str">
        <v>Kitchen</v>
      </c>
    </row>
    <row r="4" spans="1:26" x14ac:dyDescent="0.25">
      <c r="A4" s="83" t="str" cm="1">
        <f t="array" ref="A4">IFERROR(INDEX($Z:$Z, 2+INT((ROW()-3)/4)), "")</f>
        <v>Computer room</v>
      </c>
      <c r="B4" s="84" t="s">
        <v>106</v>
      </c>
      <c r="C4" s="85" cm="1">
        <f t="array" ref="C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IFERROR(INDEX($A4:$A$24, MATCH(TRUE, $A4:$A$24&lt;&gt;"",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4"/>
      <c r="Z4" t="str">
        <v>Office</v>
      </c>
    </row>
    <row r="5" spans="1:26" x14ac:dyDescent="0.25">
      <c r="A5" s="83" t="str" cm="1">
        <f t="array" ref="A5">IFERROR(INDEX($Z:$Z, 2+INT((ROW()-3)/4)), "")</f>
        <v>Computer room</v>
      </c>
      <c r="B5" s="84" t="s">
        <v>107</v>
      </c>
      <c r="C5" s="85" cm="1">
        <f t="array" ref="C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5" s="85" cm="1">
        <f t="array" ref="D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5" s="85" cm="1">
        <f t="array" ref="E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5" s="85" cm="1">
        <f t="array" ref="F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5" s="85" cm="1">
        <f t="array" ref="G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5" s="85" cm="1">
        <f t="array" ref="H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5" s="85" cm="1">
        <f t="array" ref="I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5" s="85" cm="1">
        <f t="array" ref="J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5" s="85" cm="1">
        <f t="array" ref="K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5" s="85" cm="1">
        <f t="array" ref="L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5" s="85" cm="1">
        <f t="array" ref="M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5" s="85" cm="1">
        <f t="array" ref="N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5" s="85" cm="1">
        <f t="array" ref="O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5" s="85" cm="1">
        <f t="array" ref="P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5" s="85" cm="1">
        <f t="array" ref="Q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5" s="85" cm="1">
        <f t="array" ref="R5">IF($A5="","",
   _xlfn.LET(
     _xlpm.upZT, IFERROR(LOOKUP(2,1/($A$3:$A5&lt;&gt;""),$A$3:$A5),""),
     _xlpm.dnZT, IFERROR(INDEX($A5:$A$24, MATCH(TRUE, $A5:$A$24&lt;&gt;"",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5" s="94"/>
      <c r="Z5" t="str">
        <v>ResidentialLiving</v>
      </c>
    </row>
    <row r="6" spans="1:26" x14ac:dyDescent="0.25">
      <c r="A6" s="83" t="str" cm="1">
        <f t="array" ref="A6">IFERROR(INDEX($Z:$Z, 2+INT((ROW()-3)/4)), "")</f>
        <v>Computer room</v>
      </c>
      <c r="B6" s="84" t="s">
        <v>108</v>
      </c>
      <c r="C6" s="85" cm="1">
        <f t="array" ref="C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6" s="85" cm="1">
        <f t="array" ref="D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6" s="85" cm="1">
        <f t="array" ref="E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6" s="85" cm="1">
        <f t="array" ref="F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6" s="85" cm="1">
        <f t="array" ref="G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6" s="85" cm="1">
        <f t="array" ref="H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6" s="85" cm="1">
        <f t="array" ref="I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6" s="85" cm="1">
        <f t="array" ref="J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6" s="85" cm="1">
        <f t="array" ref="K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6" s="85" cm="1">
        <f t="array" ref="L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6" s="85" cm="1">
        <f t="array" ref="M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6" s="85" cm="1">
        <f t="array" ref="N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6" s="85" cm="1">
        <f t="array" ref="O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6" s="85" cm="1">
        <f t="array" ref="P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6" s="85" cm="1">
        <f t="array" ref="Q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6" s="85" cm="1">
        <f t="array" ref="R6">IF($A6="","",
   _xlfn.LET(
     _xlpm.upZT, IFERROR(LOOKUP(2,1/($A$3:$A6&lt;&gt;""),$A$3:$A6),""),
     _xlpm.dnZT, IFERROR(INDEX($A6:$A$24, MATCH(TRUE, $A6:$A$24&lt;&gt;"",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6" s="94"/>
      <c r="Z6" t="str">
        <v>School</v>
      </c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IFERROR(INDEX($A7:$A$24, MATCH(TRUE, $A7:$A$24&lt;&gt;"",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3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IFERROR(INDEX($A8:$A$24, MATCH(TRUE, $A8:$A$24&lt;&gt;"",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4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IFERROR(INDEX($A9:$A$24, MATCH(TRUE, $A9:$A$24&lt;&gt;"",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4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IFERROR(INDEX($A10:$A$24, MATCH(TRUE, $A10:$A$24&lt;&gt;"",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4"/>
    </row>
    <row r="11" spans="1:26" x14ac:dyDescent="0.25">
      <c r="A11" s="83" t="str" cm="1">
        <f t="array" ref="A11">IFERROR(INDEX($Z:$Z, 2+INT((ROW()-3)/4)), "")</f>
        <v>Office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IFERROR(INDEX($A11:$A$24, MATCH(TRUE, $A11:$A$24&lt;&gt;"",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3"/>
    </row>
    <row r="12" spans="1:26" x14ac:dyDescent="0.25">
      <c r="A12" s="83" t="str" cm="1">
        <f t="array" ref="A12">IFERROR(INDEX($Z:$Z, 2+INT((ROW()-3)/4)), "")</f>
        <v>Office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IFERROR(INDEX($A12:$A$24, MATCH(TRUE, $A12:$A$24&lt;&gt;"",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4"/>
    </row>
    <row r="13" spans="1:26" x14ac:dyDescent="0.25">
      <c r="A13" s="83" t="str" cm="1">
        <f t="array" ref="A13">IFERROR(INDEX($Z:$Z, 2+INT((ROW()-3)/4)), "")</f>
        <v>Office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IFERROR(INDEX($A13:$A$24, MATCH(TRUE, $A13:$A$24&lt;&gt;"",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4"/>
    </row>
    <row r="14" spans="1:26" x14ac:dyDescent="0.25">
      <c r="A14" s="83" t="str" cm="1">
        <f t="array" ref="A14">IFERROR(INDEX($Z:$Z, 2+INT((ROW()-3)/4)), "")</f>
        <v>Office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IFERROR(INDEX($A14:$A$24, MATCH(TRUE, $A14:$A$24&lt;&gt;"",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4"/>
    </row>
    <row r="15" spans="1:26" x14ac:dyDescent="0.25">
      <c r="A15" s="83" t="str" cm="1">
        <f t="array" ref="A15">IFERROR(INDEX($Z:$Z, 2+INT((ROW()-3)/4)), "")</f>
        <v>ResidentialLiving</v>
      </c>
      <c r="B15" s="84" t="s">
        <v>105</v>
      </c>
      <c r="C15" s="85" cm="1">
        <f t="array" ref="C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D15" s="85" cm="1">
        <f t="array" ref="D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E15" s="85" cm="1">
        <f t="array" ref="E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F15" s="85" cm="1">
        <f t="array" ref="F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G15" s="85" cm="1">
        <f t="array" ref="G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H15" s="85" cm="1">
        <f t="array" ref="H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I15" s="85" cm="1">
        <f t="array" ref="I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J15" s="85" cm="1">
        <f t="array" ref="J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K15" s="85" cm="1">
        <f t="array" ref="K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L15" s="85" cm="1">
        <f t="array" ref="L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M15" s="85" cm="1">
        <f t="array" ref="M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N15" s="85" cm="1">
        <f t="array" ref="N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O15" s="85" cm="1">
        <f t="array" ref="O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P15" s="85" cm="1">
        <f t="array" ref="P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Q15" s="85" cm="1">
        <f t="array" ref="Q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R15" s="85" cm="1">
        <f t="array" ref="R15">IF($A15="","",
   _xlfn.LET(
     _xlpm.upZT, IFERROR(LOOKUP(2,1/($A$3:$A15&lt;&gt;""),$A$3:$A15),""),
     _xlpm.dnZT, IFERROR(INDEX($A15:$A$24, MATCH(TRUE, $A15:$A$24&lt;&gt;"", 0)),""),
     _xlpm.zt, TRIM(CLEAN(IF(_xlpm.upZT&lt;&gt;"", _xlpm.upZT, _xlpm.dnZT))),
     _xlpm.sp, TRIM(CLEAN($B15)),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S15" s="93"/>
    </row>
    <row r="16" spans="1:26" x14ac:dyDescent="0.25">
      <c r="A16" s="83" t="str" cm="1">
        <f t="array" ref="A16">IFERROR(INDEX($Z:$Z, 2+INT((ROW()-3)/4)), "")</f>
        <v>ResidentialLiving</v>
      </c>
      <c r="B16" s="84" t="s">
        <v>106</v>
      </c>
      <c r="C16" s="85" cm="1">
        <f t="array" ref="C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6" s="85" cm="1">
        <f t="array" ref="D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6" s="85" cm="1">
        <f t="array" ref="E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6" s="85" cm="1">
        <f t="array" ref="F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6" s="85" cm="1">
        <f t="array" ref="G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6" s="85" cm="1">
        <f t="array" ref="H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6" s="85" cm="1">
        <f t="array" ref="I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6" s="85" cm="1">
        <f t="array" ref="J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6" s="85" cm="1">
        <f t="array" ref="K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6" s="85" cm="1">
        <f t="array" ref="L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6" s="85" cm="1">
        <f t="array" ref="M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6" s="85" cm="1">
        <f t="array" ref="N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6" s="85" cm="1">
        <f t="array" ref="O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6" s="85" cm="1">
        <f t="array" ref="P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6" s="85" cm="1">
        <f t="array" ref="Q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6" s="85" cm="1">
        <f t="array" ref="R16">IF($A16="","",
   _xlfn.LET(
     _xlpm.upZT, IFERROR(LOOKUP(2,1/($A$3:$A16&lt;&gt;""),$A$3:$A16),""),
     _xlpm.dnZT, IFERROR(INDEX($A16:$A$24, MATCH(TRUE, $A16:$A$24&lt;&gt;"", 0)),""),
     _xlpm.zt, TRIM(CLEAN(IF(_xlpm.upZT&lt;&gt;"", _xlpm.upZT, _xlpm.dnZT))),
     _xlpm.sp, TRIM(CLEAN($B16)),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6" s="94"/>
    </row>
    <row r="17" spans="1:19" x14ac:dyDescent="0.25">
      <c r="A17" s="83" t="str" cm="1">
        <f t="array" ref="A17">IFERROR(INDEX($Z:$Z, 2+INT((ROW()-3)/4)), "")</f>
        <v>ResidentialLiving</v>
      </c>
      <c r="B17" s="84" t="s">
        <v>107</v>
      </c>
      <c r="C17" s="85" cm="1">
        <f t="array" ref="C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17" s="85" cm="1">
        <f t="array" ref="D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17" s="85" cm="1">
        <f t="array" ref="E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17" s="85" cm="1">
        <f t="array" ref="F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17" s="85" cm="1">
        <f t="array" ref="G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17" s="85" cm="1">
        <f t="array" ref="H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17" s="85" cm="1">
        <f t="array" ref="I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17" s="85" cm="1">
        <f t="array" ref="J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17" s="85" cm="1">
        <f t="array" ref="K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17" s="85" cm="1">
        <f t="array" ref="L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17" s="85" cm="1">
        <f t="array" ref="M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17" s="85" cm="1">
        <f t="array" ref="N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17" s="85" cm="1">
        <f t="array" ref="O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17" s="85" cm="1">
        <f t="array" ref="P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17" s="85" cm="1">
        <f t="array" ref="Q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17" s="85" cm="1">
        <f t="array" ref="R17">IF($A17="","",
   _xlfn.LET(
     _xlpm.upZT, IFERROR(LOOKUP(2,1/($A$3:$A17&lt;&gt;""),$A$3:$A17),""),
     _xlpm.dnZT, IFERROR(INDEX($A17:$A$24, MATCH(TRUE, $A17:$A$24&lt;&gt;"", 0)),""),
     _xlpm.zt, TRIM(CLEAN(IF(_xlpm.upZT&lt;&gt;"", _xlpm.upZT, _xlpm.dnZT))),
     _xlpm.sp, TRIM(CLEAN($B17)),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17" s="94"/>
    </row>
    <row r="18" spans="1:19" x14ac:dyDescent="0.25">
      <c r="A18" s="83" t="str" cm="1">
        <f t="array" ref="A18">IFERROR(INDEX($Z:$Z, 2+INT((ROW()-3)/4)), "")</f>
        <v>ResidentialLiving</v>
      </c>
      <c r="B18" s="84" t="s">
        <v>108</v>
      </c>
      <c r="C18" s="85" cm="1">
        <f t="array" ref="C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18" s="85" cm="1">
        <f t="array" ref="D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18" s="85" cm="1">
        <f t="array" ref="E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18" s="85" cm="1">
        <f t="array" ref="F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18" s="85" cm="1">
        <f t="array" ref="G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18" s="85" cm="1">
        <f t="array" ref="H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18" s="85" cm="1">
        <f t="array" ref="I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18" s="85" cm="1">
        <f t="array" ref="J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18" s="85" cm="1">
        <f t="array" ref="K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18" s="85" cm="1">
        <f t="array" ref="L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18" s="85" cm="1">
        <f t="array" ref="M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18" s="85" cm="1">
        <f t="array" ref="N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18" s="85" cm="1">
        <f t="array" ref="O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18" s="85" cm="1">
        <f t="array" ref="P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18" s="85" cm="1">
        <f t="array" ref="Q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18" s="85" cm="1">
        <f t="array" ref="R18">IF($A18="","",
   _xlfn.LET(
     _xlpm.upZT, IFERROR(LOOKUP(2,1/($A$3:$A18&lt;&gt;""),$A$3:$A18),""),
     _xlpm.dnZT, IFERROR(INDEX($A18:$A$24, MATCH(TRUE, $A18:$A$24&lt;&gt;"", 0)),""),
     _xlpm.zt, TRIM(CLEAN(IF(_xlpm.upZT&lt;&gt;"", _xlpm.upZT, _xlpm.dnZT))),
     _xlpm.sp, TRIM(CLEAN($B18)),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18" s="94"/>
    </row>
    <row r="19" spans="1:19" x14ac:dyDescent="0.25">
      <c r="A19" s="83" t="str" cm="1">
        <f t="array" ref="A19">IFERROR(INDEX($Z:$Z, 2+INT((ROW()-3)/4)), "")</f>
        <v>School</v>
      </c>
      <c r="B19" s="84" t="s">
        <v>105</v>
      </c>
      <c r="C19" s="85" cm="1">
        <f t="array" ref="C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9" s="85" cm="1">
        <f t="array" ref="D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9" s="85" cm="1">
        <f t="array" ref="E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9" s="85" cm="1">
        <f t="array" ref="F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9" s="85" cm="1">
        <f t="array" ref="G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9" s="85" cm="1">
        <f t="array" ref="H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9" s="85" cm="1">
        <f t="array" ref="I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9" s="85" cm="1">
        <f t="array" ref="J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9" s="85" cm="1">
        <f t="array" ref="K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9" s="85" cm="1">
        <f t="array" ref="L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9" s="85" cm="1">
        <f t="array" ref="M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9" s="85" cm="1">
        <f t="array" ref="N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9" s="85" cm="1">
        <f t="array" ref="O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9" s="85" cm="1">
        <f t="array" ref="P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9" s="85" cm="1">
        <f t="array" ref="Q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9" s="85" cm="1">
        <f t="array" ref="R19">IF($A19="","",
   _xlfn.LET(
     _xlpm.upZT, IFERROR(LOOKUP(2,1/($A$3:$A19&lt;&gt;""),$A$3:$A19),""),
     _xlpm.dnZT, IFERROR(INDEX($A19:$A$24, MATCH(TRUE, $A19:$A$24&lt;&gt;"", 0)),""),
     _xlpm.zt, TRIM(CLEAN(IF(_xlpm.upZT&lt;&gt;"", _xlpm.upZT, _xlpm.dnZT))),
     _xlpm.sp, TRIM(CLEAN($B19)),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9" s="93"/>
    </row>
    <row r="20" spans="1:19" x14ac:dyDescent="0.25">
      <c r="A20" s="83" t="str" cm="1">
        <f t="array" ref="A20">IFERROR(INDEX($Z:$Z, 2+INT((ROW()-3)/4)), "")</f>
        <v>School</v>
      </c>
      <c r="B20" s="84" t="s">
        <v>106</v>
      </c>
      <c r="C20" s="85" cm="1">
        <f t="array" ref="C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20" s="85" cm="1">
        <f t="array" ref="D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20" s="85" cm="1">
        <f t="array" ref="E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20" s="85" cm="1">
        <f t="array" ref="F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20" s="85" cm="1">
        <f t="array" ref="G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20" s="85" cm="1">
        <f t="array" ref="H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20" s="85" cm="1">
        <f t="array" ref="I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20" s="85" cm="1">
        <f t="array" ref="J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20" s="85" cm="1">
        <f t="array" ref="K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20" s="85" cm="1">
        <f t="array" ref="L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20" s="85" cm="1">
        <f t="array" ref="M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20" s="85" cm="1">
        <f t="array" ref="N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20" s="85" cm="1">
        <f t="array" ref="O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20" s="85" cm="1">
        <f t="array" ref="P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20" s="85" cm="1">
        <f t="array" ref="Q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20" s="85" cm="1">
        <f t="array" ref="R20">IF($A20="","",
   _xlfn.LET(
     _xlpm.upZT, IFERROR(LOOKUP(2,1/($A$3:$A20&lt;&gt;""),$A$3:$A20),""),
     _xlpm.dnZT, IFERROR(INDEX($A20:$A$24, MATCH(TRUE, $A20:$A$24&lt;&gt;"", 0)),""),
     _xlpm.zt, TRIM(CLEAN(IF(_xlpm.upZT&lt;&gt;"", _xlpm.upZT, _xlpm.dnZT))),
     _xlpm.sp, TRIM(CLEAN($B20)),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20" s="94"/>
    </row>
    <row r="21" spans="1:19" x14ac:dyDescent="0.25">
      <c r="A21" s="83" t="str" cm="1">
        <f t="array" ref="A21">IFERROR(INDEX($Z:$Z, 2+INT((ROW()-3)/4)), "")</f>
        <v>School</v>
      </c>
      <c r="B21" s="84" t="s">
        <v>107</v>
      </c>
      <c r="C21" s="85" cm="1">
        <f t="array" ref="C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21" s="85" cm="1">
        <f t="array" ref="D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21" s="85" cm="1">
        <f t="array" ref="E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21" s="85" cm="1">
        <f t="array" ref="F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21" s="85" cm="1">
        <f t="array" ref="G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21" s="85" cm="1">
        <f t="array" ref="H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21" s="85" cm="1">
        <f t="array" ref="I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21" s="85" cm="1">
        <f t="array" ref="J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21" s="85" cm="1">
        <f t="array" ref="K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21" s="85" cm="1">
        <f t="array" ref="L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21" s="85" cm="1">
        <f t="array" ref="M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21" s="85" cm="1">
        <f t="array" ref="N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21" s="85" cm="1">
        <f t="array" ref="O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21" s="85" cm="1">
        <f t="array" ref="P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21" s="85" cm="1">
        <f t="array" ref="Q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21" s="85" cm="1">
        <f t="array" ref="R21">IF($A21="","",
   _xlfn.LET(
     _xlpm.upZT, IFERROR(LOOKUP(2,1/($A$3:$A21&lt;&gt;""),$A$3:$A21),""),
     _xlpm.dnZT, IFERROR(INDEX($A21:$A$24, MATCH(TRUE, $A21:$A$24&lt;&gt;"", 0)),""),
     _xlpm.zt, TRIM(CLEAN(IF(_xlpm.upZT&lt;&gt;"", _xlpm.upZT, _xlpm.dnZT))),
     _xlpm.sp, TRIM(CLEAN($B21)),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21" s="94"/>
    </row>
    <row r="22" spans="1:19" x14ac:dyDescent="0.25">
      <c r="A22" s="83" t="str" cm="1">
        <f t="array" ref="A22">IFERROR(INDEX($Z:$Z, 2+INT((ROW()-3)/4)), "")</f>
        <v>School</v>
      </c>
      <c r="B22" s="84" t="s">
        <v>108</v>
      </c>
      <c r="C22" s="85" cm="1">
        <f t="array" ref="C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22" s="85" cm="1">
        <f t="array" ref="D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22" s="85" cm="1">
        <f t="array" ref="E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22" s="85" cm="1">
        <f t="array" ref="F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22" s="85" cm="1">
        <f t="array" ref="G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22" s="85" cm="1">
        <f t="array" ref="H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22" s="85" cm="1">
        <f t="array" ref="I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22" s="85" cm="1">
        <f t="array" ref="J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22" s="85" cm="1">
        <f t="array" ref="K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22" s="85" cm="1">
        <f t="array" ref="L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22" s="85" cm="1">
        <f t="array" ref="M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22" s="85" cm="1">
        <f t="array" ref="N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22" s="85" cm="1">
        <f t="array" ref="O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22" s="85" cm="1">
        <f t="array" ref="P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22" s="85" cm="1">
        <f t="array" ref="Q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22" s="85" cm="1">
        <f t="array" ref="R22">IF($A22="","",
   _xlfn.LET(
     _xlpm.upZT, IFERROR(LOOKUP(2,1/($A$3:$A22&lt;&gt;""),$A$3:$A22),""),
     _xlpm.dnZT, IFERROR(INDEX($A22:$A$24, MATCH(TRUE, $A22:$A$24&lt;&gt;"", 0)),""),
     _xlpm.zt, TRIM(CLEAN(IF(_xlpm.upZT&lt;&gt;"", _xlpm.upZT, _xlpm.dnZT))),
     _xlpm.sp, TRIM(CLEAN($B22)),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22" s="94"/>
    </row>
  </sheetData>
  <mergeCells count="6">
    <mergeCell ref="S19:S22"/>
    <mergeCell ref="A1:S1"/>
    <mergeCell ref="S3:S6"/>
    <mergeCell ref="S11:S14"/>
    <mergeCell ref="S7:S10"/>
    <mergeCell ref="S15:S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81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448</v>
      </c>
      <c r="C2">
        <v>60</v>
      </c>
      <c r="D2">
        <v>60</v>
      </c>
      <c r="E2">
        <v>80</v>
      </c>
      <c r="F2">
        <v>80</v>
      </c>
    </row>
    <row r="3" spans="1:6" x14ac:dyDescent="0.25">
      <c r="A3" t="s">
        <v>73</v>
      </c>
      <c r="B3" t="s">
        <v>491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433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73</v>
      </c>
      <c r="B5" t="s">
        <v>460</v>
      </c>
      <c r="C5">
        <v>68</v>
      </c>
      <c r="D5">
        <v>60</v>
      </c>
      <c r="E5">
        <v>78</v>
      </c>
      <c r="F5">
        <v>78</v>
      </c>
    </row>
    <row r="6" spans="1:6" x14ac:dyDescent="0.25">
      <c r="A6" t="s">
        <v>73</v>
      </c>
      <c r="B6" t="s">
        <v>429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74</v>
      </c>
      <c r="B7" t="s">
        <v>448</v>
      </c>
      <c r="C7">
        <v>60</v>
      </c>
      <c r="D7">
        <v>60</v>
      </c>
      <c r="E7">
        <v>80</v>
      </c>
      <c r="F7">
        <v>80</v>
      </c>
    </row>
    <row r="8" spans="1:6" x14ac:dyDescent="0.25">
      <c r="A8" t="s">
        <v>74</v>
      </c>
      <c r="B8" t="s">
        <v>491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74</v>
      </c>
      <c r="B9" t="s">
        <v>433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74</v>
      </c>
      <c r="B10" t="s">
        <v>460</v>
      </c>
      <c r="C10">
        <v>68</v>
      </c>
      <c r="D10">
        <v>60</v>
      </c>
      <c r="E10">
        <v>78</v>
      </c>
      <c r="F10">
        <v>78</v>
      </c>
    </row>
    <row r="11" spans="1:6" x14ac:dyDescent="0.25">
      <c r="A11" t="s">
        <v>74</v>
      </c>
      <c r="B11" t="s">
        <v>429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75</v>
      </c>
      <c r="B12" t="s">
        <v>448</v>
      </c>
      <c r="C12">
        <v>60</v>
      </c>
      <c r="D12">
        <v>60</v>
      </c>
      <c r="E12">
        <v>80</v>
      </c>
      <c r="F12">
        <v>80</v>
      </c>
    </row>
    <row r="13" spans="1:6" x14ac:dyDescent="0.25">
      <c r="A13" t="s">
        <v>75</v>
      </c>
      <c r="B13" t="s">
        <v>491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75</v>
      </c>
      <c r="B14" t="s">
        <v>433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75</v>
      </c>
      <c r="B15" t="s">
        <v>460</v>
      </c>
      <c r="C15">
        <v>68</v>
      </c>
      <c r="D15">
        <v>60</v>
      </c>
      <c r="E15">
        <v>78</v>
      </c>
      <c r="F15">
        <v>78</v>
      </c>
    </row>
    <row r="16" spans="1:6" x14ac:dyDescent="0.25">
      <c r="A16" t="s">
        <v>75</v>
      </c>
      <c r="B16" t="s">
        <v>429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76</v>
      </c>
      <c r="B17" t="s">
        <v>448</v>
      </c>
      <c r="C17">
        <v>60</v>
      </c>
      <c r="D17">
        <v>60</v>
      </c>
      <c r="E17">
        <v>80</v>
      </c>
      <c r="F17">
        <v>80</v>
      </c>
    </row>
    <row r="18" spans="1:6" x14ac:dyDescent="0.25">
      <c r="A18" t="s">
        <v>76</v>
      </c>
      <c r="B18" t="s">
        <v>491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76</v>
      </c>
      <c r="B19" t="s">
        <v>433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76</v>
      </c>
      <c r="B20" t="s">
        <v>460</v>
      </c>
      <c r="C20">
        <v>68</v>
      </c>
      <c r="D20">
        <v>60</v>
      </c>
      <c r="E20">
        <v>78</v>
      </c>
      <c r="F20">
        <v>78</v>
      </c>
    </row>
    <row r="21" spans="1:6" x14ac:dyDescent="0.25">
      <c r="A21" t="s">
        <v>76</v>
      </c>
      <c r="B21" t="s">
        <v>429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77</v>
      </c>
      <c r="B22" t="s">
        <v>448</v>
      </c>
      <c r="C22">
        <v>60</v>
      </c>
      <c r="D22">
        <v>60</v>
      </c>
      <c r="E22">
        <v>80</v>
      </c>
      <c r="F22">
        <v>80</v>
      </c>
    </row>
    <row r="23" spans="1:6" x14ac:dyDescent="0.25">
      <c r="A23" t="s">
        <v>77</v>
      </c>
      <c r="B23" t="s">
        <v>491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77</v>
      </c>
      <c r="B24" t="s">
        <v>433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77</v>
      </c>
      <c r="B25" t="s">
        <v>460</v>
      </c>
      <c r="C25">
        <v>68</v>
      </c>
      <c r="D25">
        <v>60</v>
      </c>
      <c r="E25">
        <v>78</v>
      </c>
      <c r="F25">
        <v>78</v>
      </c>
    </row>
    <row r="26" spans="1:6" x14ac:dyDescent="0.25">
      <c r="A26" t="s">
        <v>77</v>
      </c>
      <c r="B26" t="s">
        <v>429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78</v>
      </c>
      <c r="B27" t="s">
        <v>448</v>
      </c>
      <c r="C27">
        <v>60</v>
      </c>
      <c r="D27">
        <v>60</v>
      </c>
      <c r="E27">
        <v>80</v>
      </c>
      <c r="F27">
        <v>80</v>
      </c>
    </row>
    <row r="28" spans="1:6" x14ac:dyDescent="0.25">
      <c r="A28" t="s">
        <v>78</v>
      </c>
      <c r="B28" t="s">
        <v>491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78</v>
      </c>
      <c r="B29" t="s">
        <v>433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78</v>
      </c>
      <c r="B30" t="s">
        <v>460</v>
      </c>
      <c r="C30">
        <v>68</v>
      </c>
      <c r="D30">
        <v>60</v>
      </c>
      <c r="E30">
        <v>78</v>
      </c>
      <c r="F30">
        <v>78</v>
      </c>
    </row>
    <row r="31" spans="1:6" x14ac:dyDescent="0.25">
      <c r="A31" t="s">
        <v>78</v>
      </c>
      <c r="B31" t="s">
        <v>429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79</v>
      </c>
      <c r="B32" t="s">
        <v>448</v>
      </c>
      <c r="C32">
        <v>60</v>
      </c>
      <c r="D32">
        <v>60</v>
      </c>
      <c r="E32">
        <v>80</v>
      </c>
      <c r="F32">
        <v>80</v>
      </c>
    </row>
    <row r="33" spans="1:6" x14ac:dyDescent="0.25">
      <c r="A33" t="s">
        <v>79</v>
      </c>
      <c r="B33" t="s">
        <v>491</v>
      </c>
      <c r="C33">
        <v>70</v>
      </c>
      <c r="D33">
        <v>60</v>
      </c>
      <c r="E33">
        <v>75</v>
      </c>
      <c r="F33">
        <v>85</v>
      </c>
    </row>
    <row r="34" spans="1:6" x14ac:dyDescent="0.25">
      <c r="A34" t="s">
        <v>79</v>
      </c>
      <c r="B34" t="s">
        <v>433</v>
      </c>
      <c r="C34">
        <v>70</v>
      </c>
      <c r="D34">
        <v>60</v>
      </c>
      <c r="E34">
        <v>75</v>
      </c>
      <c r="F34">
        <v>85</v>
      </c>
    </row>
    <row r="35" spans="1:6" x14ac:dyDescent="0.25">
      <c r="A35" t="s">
        <v>79</v>
      </c>
      <c r="B35" t="s">
        <v>460</v>
      </c>
      <c r="C35">
        <v>68</v>
      </c>
      <c r="D35">
        <v>60</v>
      </c>
      <c r="E35">
        <v>78</v>
      </c>
      <c r="F35">
        <v>78</v>
      </c>
    </row>
    <row r="36" spans="1:6" x14ac:dyDescent="0.25">
      <c r="A36" t="s">
        <v>79</v>
      </c>
      <c r="B36" t="s">
        <v>429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80</v>
      </c>
      <c r="B37" t="s">
        <v>448</v>
      </c>
      <c r="C37">
        <v>60</v>
      </c>
      <c r="D37">
        <v>60</v>
      </c>
      <c r="E37">
        <v>80</v>
      </c>
      <c r="F37">
        <v>80</v>
      </c>
    </row>
    <row r="38" spans="1:6" x14ac:dyDescent="0.25">
      <c r="A38" t="s">
        <v>80</v>
      </c>
      <c r="B38" t="s">
        <v>491</v>
      </c>
      <c r="C38">
        <v>70</v>
      </c>
      <c r="D38">
        <v>60</v>
      </c>
      <c r="E38">
        <v>75</v>
      </c>
      <c r="F38">
        <v>85</v>
      </c>
    </row>
    <row r="39" spans="1:6" x14ac:dyDescent="0.25">
      <c r="A39" t="s">
        <v>80</v>
      </c>
      <c r="B39" t="s">
        <v>433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80</v>
      </c>
      <c r="B40" t="s">
        <v>460</v>
      </c>
      <c r="C40">
        <v>68</v>
      </c>
      <c r="D40">
        <v>60</v>
      </c>
      <c r="E40">
        <v>78</v>
      </c>
      <c r="F40">
        <v>78</v>
      </c>
    </row>
    <row r="41" spans="1:6" x14ac:dyDescent="0.25">
      <c r="A41" t="s">
        <v>80</v>
      </c>
      <c r="B41" t="s">
        <v>429</v>
      </c>
      <c r="C41">
        <v>70</v>
      </c>
      <c r="D41">
        <v>60</v>
      </c>
      <c r="E41">
        <v>75</v>
      </c>
      <c r="F41">
        <v>85</v>
      </c>
    </row>
    <row r="42" spans="1:6" x14ac:dyDescent="0.25">
      <c r="A42" t="s">
        <v>81</v>
      </c>
      <c r="B42" t="s">
        <v>448</v>
      </c>
      <c r="C42">
        <v>60</v>
      </c>
      <c r="D42">
        <v>60</v>
      </c>
      <c r="E42">
        <v>80</v>
      </c>
      <c r="F42">
        <v>80</v>
      </c>
    </row>
    <row r="43" spans="1:6" x14ac:dyDescent="0.25">
      <c r="A43" t="s">
        <v>81</v>
      </c>
      <c r="B43" t="s">
        <v>491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81</v>
      </c>
      <c r="B44" t="s">
        <v>433</v>
      </c>
      <c r="C44">
        <v>70</v>
      </c>
      <c r="D44">
        <v>60</v>
      </c>
      <c r="E44">
        <v>75</v>
      </c>
      <c r="F44">
        <v>85</v>
      </c>
    </row>
    <row r="45" spans="1:6" x14ac:dyDescent="0.25">
      <c r="A45" t="s">
        <v>81</v>
      </c>
      <c r="B45" t="s">
        <v>460</v>
      </c>
      <c r="C45">
        <v>68</v>
      </c>
      <c r="D45">
        <v>60</v>
      </c>
      <c r="E45">
        <v>78</v>
      </c>
      <c r="F45">
        <v>78</v>
      </c>
    </row>
    <row r="46" spans="1:6" x14ac:dyDescent="0.25">
      <c r="A46" t="s">
        <v>81</v>
      </c>
      <c r="B46" t="s">
        <v>429</v>
      </c>
      <c r="C46">
        <v>70</v>
      </c>
      <c r="D46">
        <v>60</v>
      </c>
      <c r="E46">
        <v>75</v>
      </c>
      <c r="F46">
        <v>85</v>
      </c>
    </row>
    <row r="47" spans="1:6" x14ac:dyDescent="0.25">
      <c r="A47" t="s">
        <v>20</v>
      </c>
      <c r="B47" t="s">
        <v>448</v>
      </c>
      <c r="C47">
        <v>60</v>
      </c>
      <c r="D47">
        <v>60</v>
      </c>
      <c r="E47">
        <v>80</v>
      </c>
      <c r="F47">
        <v>80</v>
      </c>
    </row>
    <row r="48" spans="1:6" x14ac:dyDescent="0.25">
      <c r="A48" t="s">
        <v>20</v>
      </c>
      <c r="B48" t="s">
        <v>491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20</v>
      </c>
      <c r="B49" t="s">
        <v>433</v>
      </c>
      <c r="C49">
        <v>70</v>
      </c>
      <c r="D49">
        <v>60</v>
      </c>
      <c r="E49">
        <v>75</v>
      </c>
      <c r="F49">
        <v>85</v>
      </c>
    </row>
    <row r="50" spans="1:6" x14ac:dyDescent="0.25">
      <c r="A50" t="s">
        <v>20</v>
      </c>
      <c r="B50" t="s">
        <v>460</v>
      </c>
      <c r="C50">
        <v>68</v>
      </c>
      <c r="D50">
        <v>60</v>
      </c>
      <c r="E50">
        <v>78</v>
      </c>
      <c r="F50">
        <v>78</v>
      </c>
    </row>
    <row r="51" spans="1:6" x14ac:dyDescent="0.25">
      <c r="A51" t="s">
        <v>20</v>
      </c>
      <c r="B51" t="s">
        <v>429</v>
      </c>
      <c r="C51">
        <v>70</v>
      </c>
      <c r="D51">
        <v>60</v>
      </c>
      <c r="E51">
        <v>75</v>
      </c>
      <c r="F51">
        <v>85</v>
      </c>
    </row>
    <row r="52" spans="1:6" x14ac:dyDescent="0.25">
      <c r="A52" t="s">
        <v>21</v>
      </c>
      <c r="B52" t="s">
        <v>448</v>
      </c>
      <c r="C52">
        <v>60</v>
      </c>
      <c r="D52">
        <v>60</v>
      </c>
      <c r="E52">
        <v>80</v>
      </c>
      <c r="F52">
        <v>80</v>
      </c>
    </row>
    <row r="53" spans="1:6" x14ac:dyDescent="0.25">
      <c r="A53" t="s">
        <v>21</v>
      </c>
      <c r="B53" t="s">
        <v>491</v>
      </c>
      <c r="C53">
        <v>70</v>
      </c>
      <c r="D53">
        <v>60</v>
      </c>
      <c r="E53">
        <v>75</v>
      </c>
      <c r="F53">
        <v>85</v>
      </c>
    </row>
    <row r="54" spans="1:6" x14ac:dyDescent="0.25">
      <c r="A54" t="s">
        <v>21</v>
      </c>
      <c r="B54" t="s">
        <v>433</v>
      </c>
      <c r="C54">
        <v>70</v>
      </c>
      <c r="D54">
        <v>60</v>
      </c>
      <c r="E54">
        <v>75</v>
      </c>
      <c r="F54">
        <v>85</v>
      </c>
    </row>
    <row r="55" spans="1:6" x14ac:dyDescent="0.25">
      <c r="A55" t="s">
        <v>21</v>
      </c>
      <c r="B55" t="s">
        <v>460</v>
      </c>
      <c r="C55">
        <v>68</v>
      </c>
      <c r="D55">
        <v>60</v>
      </c>
      <c r="E55">
        <v>78</v>
      </c>
      <c r="F55">
        <v>78</v>
      </c>
    </row>
    <row r="56" spans="1:6" x14ac:dyDescent="0.25">
      <c r="A56" t="s">
        <v>21</v>
      </c>
      <c r="B56" t="s">
        <v>429</v>
      </c>
      <c r="C56">
        <v>70</v>
      </c>
      <c r="D56">
        <v>60</v>
      </c>
      <c r="E56">
        <v>75</v>
      </c>
      <c r="F56">
        <v>85</v>
      </c>
    </row>
    <row r="57" spans="1:6" x14ac:dyDescent="0.25">
      <c r="A57" t="s">
        <v>22</v>
      </c>
      <c r="B57" t="s">
        <v>448</v>
      </c>
      <c r="C57">
        <v>60</v>
      </c>
      <c r="D57">
        <v>60</v>
      </c>
      <c r="E57">
        <v>80</v>
      </c>
      <c r="F57">
        <v>80</v>
      </c>
    </row>
    <row r="58" spans="1:6" x14ac:dyDescent="0.25">
      <c r="A58" t="s">
        <v>22</v>
      </c>
      <c r="B58" t="s">
        <v>491</v>
      </c>
      <c r="C58">
        <v>70</v>
      </c>
      <c r="D58">
        <v>60</v>
      </c>
      <c r="E58">
        <v>75</v>
      </c>
      <c r="F58">
        <v>85</v>
      </c>
    </row>
    <row r="59" spans="1:6" x14ac:dyDescent="0.25">
      <c r="A59" t="s">
        <v>22</v>
      </c>
      <c r="B59" t="s">
        <v>433</v>
      </c>
      <c r="C59">
        <v>70</v>
      </c>
      <c r="D59">
        <v>60</v>
      </c>
      <c r="E59">
        <v>75</v>
      </c>
      <c r="F59">
        <v>85</v>
      </c>
    </row>
    <row r="60" spans="1:6" x14ac:dyDescent="0.25">
      <c r="A60" t="s">
        <v>22</v>
      </c>
      <c r="B60" t="s">
        <v>460</v>
      </c>
      <c r="C60">
        <v>68</v>
      </c>
      <c r="D60">
        <v>60</v>
      </c>
      <c r="E60">
        <v>78</v>
      </c>
      <c r="F60">
        <v>78</v>
      </c>
    </row>
    <row r="61" spans="1:6" x14ac:dyDescent="0.25">
      <c r="A61" t="s">
        <v>22</v>
      </c>
      <c r="B61" t="s">
        <v>429</v>
      </c>
      <c r="C61">
        <v>70</v>
      </c>
      <c r="D61">
        <v>60</v>
      </c>
      <c r="E61">
        <v>75</v>
      </c>
      <c r="F61">
        <v>85</v>
      </c>
    </row>
    <row r="62" spans="1:6" x14ac:dyDescent="0.25">
      <c r="A62" t="s">
        <v>23</v>
      </c>
      <c r="B62" t="s">
        <v>448</v>
      </c>
      <c r="C62">
        <v>60</v>
      </c>
      <c r="D62">
        <v>60</v>
      </c>
      <c r="E62">
        <v>80</v>
      </c>
      <c r="F62">
        <v>80</v>
      </c>
    </row>
    <row r="63" spans="1:6" x14ac:dyDescent="0.25">
      <c r="A63" t="s">
        <v>23</v>
      </c>
      <c r="B63" t="s">
        <v>491</v>
      </c>
      <c r="C63">
        <v>70</v>
      </c>
      <c r="D63">
        <v>60</v>
      </c>
      <c r="E63">
        <v>75</v>
      </c>
      <c r="F63">
        <v>85</v>
      </c>
    </row>
    <row r="64" spans="1:6" x14ac:dyDescent="0.25">
      <c r="A64" t="s">
        <v>23</v>
      </c>
      <c r="B64" t="s">
        <v>433</v>
      </c>
      <c r="C64">
        <v>70</v>
      </c>
      <c r="D64">
        <v>60</v>
      </c>
      <c r="E64">
        <v>75</v>
      </c>
      <c r="F64">
        <v>85</v>
      </c>
    </row>
    <row r="65" spans="1:6" x14ac:dyDescent="0.25">
      <c r="A65" t="s">
        <v>23</v>
      </c>
      <c r="B65" t="s">
        <v>460</v>
      </c>
      <c r="C65">
        <v>68</v>
      </c>
      <c r="D65">
        <v>60</v>
      </c>
      <c r="E65">
        <v>78</v>
      </c>
      <c r="F65">
        <v>78</v>
      </c>
    </row>
    <row r="66" spans="1:6" x14ac:dyDescent="0.25">
      <c r="A66" t="s">
        <v>23</v>
      </c>
      <c r="B66" t="s">
        <v>429</v>
      </c>
      <c r="C66">
        <v>70</v>
      </c>
      <c r="D66">
        <v>60</v>
      </c>
      <c r="E66">
        <v>75</v>
      </c>
      <c r="F66">
        <v>85</v>
      </c>
    </row>
    <row r="67" spans="1:6" x14ac:dyDescent="0.25">
      <c r="A67" t="s">
        <v>24</v>
      </c>
      <c r="B67" t="s">
        <v>448</v>
      </c>
      <c r="C67">
        <v>60</v>
      </c>
      <c r="D67">
        <v>60</v>
      </c>
      <c r="E67">
        <v>80</v>
      </c>
      <c r="F67">
        <v>80</v>
      </c>
    </row>
    <row r="68" spans="1:6" x14ac:dyDescent="0.25">
      <c r="A68" t="s">
        <v>24</v>
      </c>
      <c r="B68" t="s">
        <v>491</v>
      </c>
      <c r="C68">
        <v>70</v>
      </c>
      <c r="D68">
        <v>60</v>
      </c>
      <c r="E68">
        <v>75</v>
      </c>
      <c r="F68">
        <v>85</v>
      </c>
    </row>
    <row r="69" spans="1:6" x14ac:dyDescent="0.25">
      <c r="A69" t="s">
        <v>24</v>
      </c>
      <c r="B69" t="s">
        <v>433</v>
      </c>
      <c r="C69">
        <v>70</v>
      </c>
      <c r="D69">
        <v>60</v>
      </c>
      <c r="E69">
        <v>75</v>
      </c>
      <c r="F69">
        <v>85</v>
      </c>
    </row>
    <row r="70" spans="1:6" x14ac:dyDescent="0.25">
      <c r="A70" t="s">
        <v>24</v>
      </c>
      <c r="B70" t="s">
        <v>460</v>
      </c>
      <c r="C70">
        <v>68</v>
      </c>
      <c r="D70">
        <v>60</v>
      </c>
      <c r="E70">
        <v>78</v>
      </c>
      <c r="F70">
        <v>78</v>
      </c>
    </row>
    <row r="71" spans="1:6" x14ac:dyDescent="0.25">
      <c r="A71" t="s">
        <v>24</v>
      </c>
      <c r="B71" t="s">
        <v>429</v>
      </c>
      <c r="C71">
        <v>70</v>
      </c>
      <c r="D71">
        <v>60</v>
      </c>
      <c r="E71">
        <v>75</v>
      </c>
      <c r="F71">
        <v>85</v>
      </c>
    </row>
    <row r="72" spans="1:6" x14ac:dyDescent="0.25">
      <c r="A72" t="s">
        <v>25</v>
      </c>
      <c r="B72" t="s">
        <v>448</v>
      </c>
      <c r="C72">
        <v>60</v>
      </c>
      <c r="D72">
        <v>60</v>
      </c>
      <c r="E72">
        <v>80</v>
      </c>
      <c r="F72">
        <v>80</v>
      </c>
    </row>
    <row r="73" spans="1:6" x14ac:dyDescent="0.25">
      <c r="A73" t="s">
        <v>25</v>
      </c>
      <c r="B73" t="s">
        <v>491</v>
      </c>
      <c r="C73">
        <v>70</v>
      </c>
      <c r="D73">
        <v>60</v>
      </c>
      <c r="E73">
        <v>75</v>
      </c>
      <c r="F73">
        <v>85</v>
      </c>
    </row>
    <row r="74" spans="1:6" x14ac:dyDescent="0.25">
      <c r="A74" t="s">
        <v>25</v>
      </c>
      <c r="B74" t="s">
        <v>433</v>
      </c>
      <c r="C74">
        <v>70</v>
      </c>
      <c r="D74">
        <v>60</v>
      </c>
      <c r="E74">
        <v>75</v>
      </c>
      <c r="F74">
        <v>85</v>
      </c>
    </row>
    <row r="75" spans="1:6" x14ac:dyDescent="0.25">
      <c r="A75" t="s">
        <v>25</v>
      </c>
      <c r="B75" t="s">
        <v>460</v>
      </c>
      <c r="C75">
        <v>68</v>
      </c>
      <c r="D75">
        <v>60</v>
      </c>
      <c r="E75">
        <v>78</v>
      </c>
      <c r="F75">
        <v>78</v>
      </c>
    </row>
    <row r="76" spans="1:6" x14ac:dyDescent="0.25">
      <c r="A76" t="s">
        <v>25</v>
      </c>
      <c r="B76" t="s">
        <v>429</v>
      </c>
      <c r="C76">
        <v>70</v>
      </c>
      <c r="D76">
        <v>60</v>
      </c>
      <c r="E76">
        <v>75</v>
      </c>
      <c r="F76">
        <v>85</v>
      </c>
    </row>
    <row r="77" spans="1:6" x14ac:dyDescent="0.25">
      <c r="A77" t="s">
        <v>26</v>
      </c>
      <c r="B77" t="s">
        <v>448</v>
      </c>
      <c r="C77">
        <v>60</v>
      </c>
      <c r="D77">
        <v>60</v>
      </c>
      <c r="E77">
        <v>80</v>
      </c>
      <c r="F77">
        <v>80</v>
      </c>
    </row>
    <row r="78" spans="1:6" x14ac:dyDescent="0.25">
      <c r="A78" t="s">
        <v>26</v>
      </c>
      <c r="B78" t="s">
        <v>491</v>
      </c>
      <c r="C78">
        <v>70</v>
      </c>
      <c r="D78">
        <v>60</v>
      </c>
      <c r="E78">
        <v>75</v>
      </c>
      <c r="F78">
        <v>85</v>
      </c>
    </row>
    <row r="79" spans="1:6" x14ac:dyDescent="0.25">
      <c r="A79" t="s">
        <v>26</v>
      </c>
      <c r="B79" t="s">
        <v>433</v>
      </c>
      <c r="C79">
        <v>70</v>
      </c>
      <c r="D79">
        <v>60</v>
      </c>
      <c r="E79">
        <v>75</v>
      </c>
      <c r="F79">
        <v>85</v>
      </c>
    </row>
    <row r="80" spans="1:6" x14ac:dyDescent="0.25">
      <c r="A80" t="s">
        <v>26</v>
      </c>
      <c r="B80" t="s">
        <v>460</v>
      </c>
      <c r="C80">
        <v>68</v>
      </c>
      <c r="D80">
        <v>60</v>
      </c>
      <c r="E80">
        <v>78</v>
      </c>
      <c r="F80">
        <v>78</v>
      </c>
    </row>
    <row r="81" spans="1:6" x14ac:dyDescent="0.25">
      <c r="A81" t="s">
        <v>26</v>
      </c>
      <c r="B81" t="s">
        <v>429</v>
      </c>
      <c r="C81">
        <v>70</v>
      </c>
      <c r="D81">
        <v>60</v>
      </c>
      <c r="E81">
        <v>75</v>
      </c>
      <c r="F81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7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Education - University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Furnace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SZ-CAV</v>
      </c>
      <c r="G16" s="42" t="str" cm="1">
        <f t="array" ref="G16">_xlfn.XLOOKUP(
1,
(Raw_hvac!$A$2:$A$100=$A16)*(Raw_hvac!$B$2:$B$100=$B16)*(Raw_hvac!$C$2:$C$100=$C16),
Raw_hvac!$E$2:$E$100,
"-"
)</f>
        <v>0.8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Furnace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SZ-CAV</v>
      </c>
      <c r="G19" s="42" t="str" cm="1">
        <f t="array" ref="G19">_xlfn.XLOOKUP(
1,
(Raw_hvac!$A$2:$A$100=$A19)*(Raw_hvac!$B$2:$B$100=$B19)*(Raw_hvac!$C$2:$C$100=$C19),
Raw_hvac!$E$2:$E$100,
"-"
)</f>
        <v>0.8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Education - University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Alternative</v>
      </c>
      <c r="D38" s="26" t="str">
        <f>_xlfn.LET(_xlpm.x,_xlfn.IFNA(_xlfn.TEXTBEFORE(Raw_fanoverview!C2," Fans"),Raw_fanoverview!C2),IF(_xlpm.x=0,"-",_xlpm.x))</f>
        <v>SZ-CAV</v>
      </c>
      <c r="E38" s="68">
        <f>IF(Raw_fanoverview!E2=0,"-",Raw_fanoverview!E2)</f>
        <v>1.2734004601007729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0.27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cAVVG</v>
      </c>
      <c r="C40" s="4" t="str">
        <f>IF(Raw_fanoverview!D4=0,"-",Raw_fanoverview!D4)</f>
        <v>Customized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0.65</v>
      </c>
      <c r="G40" s="68">
        <f>IF(Raw_fanoverview!G4=0,"-",Raw_fanoverview!G4)</f>
        <v>0.85</v>
      </c>
      <c r="H40" s="68">
        <f>IF(Raw_fanoverview!H4=0,"-",Raw_fanoverview!H4)</f>
        <v>0.7</v>
      </c>
      <c r="I40" s="26"/>
    </row>
    <row r="41" spans="1:9" x14ac:dyDescent="0.25">
      <c r="A41" s="2" t="str">
        <f>Raw_fanoverview!A5</f>
        <v>Existing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SZ-CRAC</v>
      </c>
      <c r="E41" s="68">
        <f>IF(Raw_fanoverview!E5=0,"-",Raw_fanoverview!E5)</f>
        <v>5.1625018652978163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0.93</v>
      </c>
      <c r="I41" s="26"/>
    </row>
    <row r="42" spans="1:9" x14ac:dyDescent="0.25">
      <c r="A42" s="2" t="str">
        <f>Raw_fanoverview!A6</f>
        <v>New Construction</v>
      </c>
      <c r="B42" s="4" t="str">
        <f>Raw_fanoverview!B6</f>
        <v>cAVVG</v>
      </c>
      <c r="C42" s="4" t="str">
        <f>IF(Raw_fanoverview!D6=0,"-",Raw_fanoverview!D6)</f>
        <v>Alternative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1.2734004601007729</v>
      </c>
      <c r="F42" s="68">
        <f>IF(Raw_fanoverview!F6=0,"-",Raw_fanoverview!F6)</f>
        <v>0.55000000000000004</v>
      </c>
      <c r="G42" s="68">
        <f>IF(Raw_fanoverview!G6=0,"-",Raw_fanoverview!G6)</f>
        <v>0.9</v>
      </c>
      <c r="H42" s="68">
        <f>IF(Raw_fanoverview!H6=0,"-",Raw_fanoverview!H6)</f>
        <v>0.27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cAVVG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MZ-VAV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cAVVG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cAVVG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SZ-CRAC</v>
      </c>
      <c r="E45" s="68">
        <f>IF(Raw_fanoverview!E9=0,"-",Raw_fanoverview!E9)</f>
        <v>5.1625018652978163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0.93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cDXGF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cDXGF</v>
      </c>
      <c r="C47" s="4" t="str">
        <f>IF(Raw_fanoverview!D11=0,"-",Raw_fanoverview!D11)</f>
        <v>Alternative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1.2734004601007729</v>
      </c>
      <c r="F47" s="68">
        <f>IF(Raw_fanoverview!F11=0,"-",Raw_fanoverview!F11)</f>
        <v>0.55000000000000004</v>
      </c>
      <c r="G47" s="68">
        <f>IF(Raw_fanoverview!G11=0,"-",Raw_fanoverview!G11)</f>
        <v>0.9</v>
      </c>
      <c r="H47" s="68">
        <f>IF(Raw_fanoverview!H11=0,"-",Raw_fanoverview!H11)</f>
        <v>0.27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cDXGF</v>
      </c>
      <c r="C48" s="4" t="str">
        <f>IF(Raw_fanoverview!D12=0,"-",Raw_fanoverview!D12)</f>
        <v>Customized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0.65</v>
      </c>
      <c r="G48" s="68">
        <f>IF(Raw_fanoverview!G12=0,"-",Raw_fanoverview!G12)</f>
        <v>0.85</v>
      </c>
      <c r="H48" s="68">
        <f>IF(Raw_fanoverview!H12=0,"-",Raw_fanoverview!H12)</f>
        <v>0.7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cDXGF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SZ-CRAC</v>
      </c>
      <c r="E49" s="68">
        <f>IF(Raw_fanoverview!E13=0,"-",Raw_fanoverview!E13)</f>
        <v>5.1625018652978163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0.93</v>
      </c>
      <c r="I49" s="26"/>
    </row>
    <row r="50" spans="1:9" x14ac:dyDescent="0.25">
      <c r="A50" s="2" t="str">
        <f>Raw_fanoverview!A14</f>
        <v>New Construction</v>
      </c>
      <c r="B50" s="4" t="str">
        <f>Raw_fanoverview!B14</f>
        <v>cDXGF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cDXGF</v>
      </c>
      <c r="C51" s="4" t="str">
        <f>IF(Raw_fanoverview!D15=0,"-",Raw_fanoverview!D15)</f>
        <v>Alternative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1.2734004601007729</v>
      </c>
      <c r="F51" s="68">
        <f>IF(Raw_fanoverview!F15=0,"-",Raw_fanoverview!F15)</f>
        <v>0.55000000000000004</v>
      </c>
      <c r="G51" s="68">
        <f>IF(Raw_fanoverview!G15=0,"-",Raw_fanoverview!G15)</f>
        <v>0.9</v>
      </c>
      <c r="H51" s="68">
        <f>IF(Raw_fanoverview!H15=0,"-",Raw_fanoverview!H15)</f>
        <v>0.27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cDXGF</v>
      </c>
      <c r="C52" s="4" t="str">
        <f>IF(Raw_fanoverview!D16=0,"-",Raw_fanoverview!D16)</f>
        <v>Customized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0.65</v>
      </c>
      <c r="G52" s="68">
        <f>IF(Raw_fanoverview!G16=0,"-",Raw_fanoverview!G16)</f>
        <v>0.85</v>
      </c>
      <c r="H52" s="68">
        <f>IF(Raw_fanoverview!H16=0,"-",Raw_fanoverview!H16)</f>
        <v>0.7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cDXGF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SZ-CRAC</v>
      </c>
      <c r="E53" s="68">
        <f>IF(Raw_fanoverview!E17=0,"-",Raw_fanoverview!E17)</f>
        <v>5.1625018652978163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0.93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cDXHP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cDXHP</v>
      </c>
      <c r="C55" s="4" t="str">
        <f>IF(Raw_fanoverview!D19=0,"-",Raw_fanoverview!D19)</f>
        <v>Alternative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1.2734004601007729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0.27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cDXHP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0.65</v>
      </c>
      <c r="G56" s="68">
        <f>IF(Raw_fanoverview!G20=0,"-",Raw_fanoverview!G20)</f>
        <v>0.85</v>
      </c>
      <c r="H56" s="68">
        <f>IF(Raw_fanoverview!H20=0,"-",Raw_fanoverview!H20)</f>
        <v>0.7</v>
      </c>
      <c r="I56" s="26"/>
    </row>
    <row r="57" spans="1:9" x14ac:dyDescent="0.25">
      <c r="A57" s="2" t="str">
        <f>Raw_fanoverview!A21</f>
        <v>Existing</v>
      </c>
      <c r="B57" s="4" t="str">
        <f>Raw_fanoverview!B21</f>
        <v>cDXHP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SZ-CRAC</v>
      </c>
      <c r="E57" s="68">
        <f>IF(Raw_fanoverview!E21=0,"-",Raw_fanoverview!E21)</f>
        <v>5.1625018652978163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0.93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cDXHP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3.8770014008251108</v>
      </c>
      <c r="F58" s="68">
        <f>IF(Raw_fanoverview!F22=0,"-",Raw_fanoverview!F22)</f>
        <v>0.55000000000000004</v>
      </c>
      <c r="G58" s="68">
        <f>IF(Raw_fanoverview!G22=0,"-",Raw_fanoverview!G22)</f>
        <v>0.87</v>
      </c>
      <c r="H58" s="68">
        <f>IF(Raw_fanoverview!H22=0,"-",Raw_fanoverview!H22)</f>
        <v>0.83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cDXHP</v>
      </c>
      <c r="C59" s="4" t="str">
        <f>IF(Raw_fanoverview!D23=0,"-",Raw_fanoverview!D23)</f>
        <v>Alternative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1.2734004601007729</v>
      </c>
      <c r="F59" s="68">
        <f>IF(Raw_fanoverview!F23=0,"-",Raw_fanoverview!F23)</f>
        <v>0.55000000000000004</v>
      </c>
      <c r="G59" s="68">
        <f>IF(Raw_fanoverview!G23=0,"-",Raw_fanoverview!G23)</f>
        <v>0.9</v>
      </c>
      <c r="H59" s="68">
        <f>IF(Raw_fanoverview!H23=0,"-",Raw_fanoverview!H23)</f>
        <v>0.27</v>
      </c>
      <c r="I59" s="26"/>
    </row>
    <row r="60" spans="1:9" x14ac:dyDescent="0.25">
      <c r="A60" s="2" t="str">
        <f>Raw_fanoverview!A24</f>
        <v>New Construction</v>
      </c>
      <c r="B60" s="4" t="str">
        <f>Raw_fanoverview!B24</f>
        <v>cDXHP</v>
      </c>
      <c r="C60" s="4" t="str">
        <f>IF(Raw_fanoverview!D24=0,"-",Raw_fanoverview!D24)</f>
        <v>Customized</v>
      </c>
      <c r="D60" s="26" t="str">
        <f>_xlfn.LET(_xlpm.x,_xlfn.IFNA(_xlfn.TEXTBEFORE(Raw_fanoverview!C24," Fans"),Raw_fanoverview!C24),IF(_xlpm.x=0,"-",_xlpm.x))</f>
        <v>SZ-CAV</v>
      </c>
      <c r="E60" s="68">
        <f>IF(Raw_fanoverview!E24=0,"-",Raw_fanoverview!E24)</f>
        <v>3.8770014008251108</v>
      </c>
      <c r="F60" s="68">
        <f>IF(Raw_fanoverview!F24=0,"-",Raw_fanoverview!F24)</f>
        <v>0.65</v>
      </c>
      <c r="G60" s="68">
        <f>IF(Raw_fanoverview!G24=0,"-",Raw_fanoverview!G24)</f>
        <v>0.85</v>
      </c>
      <c r="H60" s="68">
        <f>IF(Raw_fanoverview!H24=0,"-",Raw_fanoverview!H24)</f>
        <v>0.7</v>
      </c>
      <c r="I60" s="26"/>
    </row>
    <row r="61" spans="1:9" x14ac:dyDescent="0.25">
      <c r="A61" s="2" t="str">
        <f>Raw_fanoverview!A25</f>
        <v>New Construction</v>
      </c>
      <c r="B61" s="4" t="str">
        <f>Raw_fanoverview!B25</f>
        <v>cDXHP</v>
      </c>
      <c r="C61" s="4" t="str">
        <f>IF(Raw_fanoverview!D25=0,"-",Raw_fanoverview!D25)</f>
        <v>Customized</v>
      </c>
      <c r="D61" s="26" t="str">
        <f>_xlfn.LET(_xlpm.x,_xlfn.IFNA(_xlfn.TEXTBEFORE(Raw_fanoverview!C25," Fans"),Raw_fanoverview!C25),IF(_xlpm.x=0,"-",_xlpm.x))</f>
        <v>SZ-CRAC</v>
      </c>
      <c r="E61" s="68">
        <f>IF(Raw_fanoverview!E25=0,"-",Raw_fanoverview!E25)</f>
        <v>5.1625018652978163</v>
      </c>
      <c r="F61" s="68">
        <f>IF(Raw_fanoverview!F25=0,"-",Raw_fanoverview!F25)</f>
        <v>0.65</v>
      </c>
      <c r="G61" s="68">
        <f>IF(Raw_fanoverview!G25=0,"-",Raw_fanoverview!G25)</f>
        <v>0.85</v>
      </c>
      <c r="H61" s="68">
        <f>IF(Raw_fanoverview!H25=0,"-",Raw_fanoverview!H25)</f>
        <v>0.93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cDXOH</v>
      </c>
      <c r="C62" s="4" t="str">
        <f>IF(Raw_fanoverview!D26=0,"-",Raw_fanoverview!D26)</f>
        <v>Main</v>
      </c>
      <c r="D62" s="26" t="str">
        <f>_xlfn.LET(_xlpm.x,_xlfn.IFNA(_xlfn.TEXTBEFORE(Raw_fanoverview!C26," Fans"),Raw_fanoverview!C26),IF(_xlpm.x=0,"-",_xlpm.x))</f>
        <v>SZ-CAV</v>
      </c>
      <c r="E62" s="68">
        <f>IF(Raw_fanoverview!E26=0,"-",Raw_fanoverview!E26)</f>
        <v>3.8770014008251108</v>
      </c>
      <c r="F62" s="68">
        <f>IF(Raw_fanoverview!F26=0,"-",Raw_fanoverview!F26)</f>
        <v>0.55000000000000004</v>
      </c>
      <c r="G62" s="68">
        <f>IF(Raw_fanoverview!G26=0,"-",Raw_fanoverview!G26)</f>
        <v>0.87</v>
      </c>
      <c r="H62" s="68">
        <f>IF(Raw_fanoverview!H26=0,"-",Raw_fanoverview!H26)</f>
        <v>0.83</v>
      </c>
      <c r="I62" s="26"/>
    </row>
    <row r="63" spans="1:9" x14ac:dyDescent="0.25">
      <c r="A63" s="2" t="str">
        <f>Raw_fanoverview!A27</f>
        <v>Existing</v>
      </c>
      <c r="B63" s="4" t="str">
        <f>Raw_fanoverview!B27</f>
        <v>cDXOH</v>
      </c>
      <c r="C63" s="4" t="str">
        <f>IF(Raw_fanoverview!D27=0,"-",Raw_fanoverview!D27)</f>
        <v>Alternative</v>
      </c>
      <c r="D63" s="26" t="str">
        <f>_xlfn.LET(_xlpm.x,_xlfn.IFNA(_xlfn.TEXTBEFORE(Raw_fanoverview!C27," Fans"),Raw_fanoverview!C27),IF(_xlpm.x=0,"-",_xlpm.x))</f>
        <v>SZ-CAV</v>
      </c>
      <c r="E63" s="68">
        <f>IF(Raw_fanoverview!E27=0,"-",Raw_fanoverview!E27)</f>
        <v>1.2734004601007729</v>
      </c>
      <c r="F63" s="68">
        <f>IF(Raw_fanoverview!F27=0,"-",Raw_fanoverview!F27)</f>
        <v>0.55000000000000004</v>
      </c>
      <c r="G63" s="68">
        <f>IF(Raw_fanoverview!G27=0,"-",Raw_fanoverview!G27)</f>
        <v>0.9</v>
      </c>
      <c r="H63" s="68">
        <f>IF(Raw_fanoverview!H27=0,"-",Raw_fanoverview!H27)</f>
        <v>0.27</v>
      </c>
      <c r="I63" s="26"/>
    </row>
    <row r="64" spans="1:9" x14ac:dyDescent="0.25">
      <c r="A64" s="2" t="str">
        <f>Raw_fanoverview!A28</f>
        <v>Existing</v>
      </c>
      <c r="B64" s="4" t="str">
        <f>Raw_fanoverview!B28</f>
        <v>cDXOH</v>
      </c>
      <c r="C64" s="4" t="str">
        <f>IF(Raw_fanoverview!D28=0,"-",Raw_fanoverview!D28)</f>
        <v>Customized</v>
      </c>
      <c r="D64" s="26" t="str">
        <f>_xlfn.LET(_xlpm.x,_xlfn.IFNA(_xlfn.TEXTBEFORE(Raw_fanoverview!C28," Fans"),Raw_fanoverview!C28),IF(_xlpm.x=0,"-",_xlpm.x))</f>
        <v>SZ-CAV</v>
      </c>
      <c r="E64" s="68">
        <f>IF(Raw_fanoverview!E28=0,"-",Raw_fanoverview!E28)</f>
        <v>3.8770014008251108</v>
      </c>
      <c r="F64" s="68">
        <f>IF(Raw_fanoverview!F28=0,"-",Raw_fanoverview!F28)</f>
        <v>0.65</v>
      </c>
      <c r="G64" s="68">
        <f>IF(Raw_fanoverview!G28=0,"-",Raw_fanoverview!G28)</f>
        <v>0.85</v>
      </c>
      <c r="H64" s="68">
        <f>IF(Raw_fanoverview!H28=0,"-",Raw_fanoverview!H28)</f>
        <v>0.7</v>
      </c>
      <c r="I64" s="26"/>
    </row>
    <row r="65" spans="1:9" x14ac:dyDescent="0.25">
      <c r="A65" s="2" t="str">
        <f>Raw_fanoverview!A29</f>
        <v>Existing</v>
      </c>
      <c r="B65" s="4" t="str">
        <f>Raw_fanoverview!B29</f>
        <v>cDXOH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SZ-CRAC</v>
      </c>
      <c r="E65" s="68">
        <f>IF(Raw_fanoverview!E29=0,"-",Raw_fanoverview!E29)</f>
        <v>5.1625018652978163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0.93</v>
      </c>
      <c r="I65" s="26"/>
    </row>
    <row r="66" spans="1:9" x14ac:dyDescent="0.25">
      <c r="A66" s="2" t="str">
        <f>Raw_fanoverview!A30</f>
        <v>New Construction</v>
      </c>
      <c r="B66" s="4" t="str">
        <f>Raw_fanoverview!B30</f>
        <v>cDXOH</v>
      </c>
      <c r="C66" s="4" t="str">
        <f>IF(Raw_fanoverview!D30=0,"-",Raw_fanoverview!D30)</f>
        <v>Main</v>
      </c>
      <c r="D66" s="26" t="str">
        <f>_xlfn.LET(_xlpm.x,_xlfn.IFNA(_xlfn.TEXTBEFORE(Raw_fanoverview!C30," Fans"),Raw_fanoverview!C30),IF(_xlpm.x=0,"-",_xlpm.x))</f>
        <v>SZ-CAV</v>
      </c>
      <c r="E66" s="68">
        <f>IF(Raw_fanoverview!E30=0,"-",Raw_fanoverview!E30)</f>
        <v>3.8770014008251108</v>
      </c>
      <c r="F66" s="68">
        <f>IF(Raw_fanoverview!F30=0,"-",Raw_fanoverview!F30)</f>
        <v>0.55000000000000004</v>
      </c>
      <c r="G66" s="68">
        <f>IF(Raw_fanoverview!G30=0,"-",Raw_fanoverview!G30)</f>
        <v>0.87</v>
      </c>
      <c r="H66" s="68">
        <f>IF(Raw_fanoverview!H30=0,"-",Raw_fanoverview!H30)</f>
        <v>0.83</v>
      </c>
      <c r="I66" s="26"/>
    </row>
    <row r="67" spans="1:9" x14ac:dyDescent="0.25">
      <c r="A67" s="2" t="str">
        <f>Raw_fanoverview!A31</f>
        <v>New Construction</v>
      </c>
      <c r="B67" s="4" t="str">
        <f>Raw_fanoverview!B31</f>
        <v>cDXOH</v>
      </c>
      <c r="C67" s="4" t="str">
        <f>IF(Raw_fanoverview!D31=0,"-",Raw_fanoverview!D31)</f>
        <v>Alternative</v>
      </c>
      <c r="D67" s="26" t="str">
        <f>_xlfn.LET(_xlpm.x,_xlfn.IFNA(_xlfn.TEXTBEFORE(Raw_fanoverview!C31," Fans"),Raw_fanoverview!C31),IF(_xlpm.x=0,"-",_xlpm.x))</f>
        <v>SZ-CAV</v>
      </c>
      <c r="E67" s="68">
        <f>IF(Raw_fanoverview!E31=0,"-",Raw_fanoverview!E31)</f>
        <v>1.2734004601007729</v>
      </c>
      <c r="F67" s="68">
        <f>IF(Raw_fanoverview!F31=0,"-",Raw_fanoverview!F31)</f>
        <v>0.55000000000000004</v>
      </c>
      <c r="G67" s="68">
        <f>IF(Raw_fanoverview!G31=0,"-",Raw_fanoverview!G31)</f>
        <v>0.9</v>
      </c>
      <c r="H67" s="68">
        <f>IF(Raw_fanoverview!H31=0,"-",Raw_fanoverview!H31)</f>
        <v>0.27</v>
      </c>
      <c r="I67" s="26"/>
    </row>
    <row r="68" spans="1:9" x14ac:dyDescent="0.25">
      <c r="A68" s="2" t="str">
        <f>Raw_fanoverview!A32</f>
        <v>New Construction</v>
      </c>
      <c r="B68" s="4" t="str">
        <f>Raw_fanoverview!B32</f>
        <v>cDXOH</v>
      </c>
      <c r="C68" s="4" t="str">
        <f>IF(Raw_fanoverview!D32=0,"-",Raw_fanoverview!D32)</f>
        <v>Customized</v>
      </c>
      <c r="D68" s="26" t="str">
        <f>_xlfn.LET(_xlpm.x,_xlfn.IFNA(_xlfn.TEXTBEFORE(Raw_fanoverview!C32," Fans"),Raw_fanoverview!C32),IF(_xlpm.x=0,"-",_xlpm.x))</f>
        <v>SZ-CAV</v>
      </c>
      <c r="E68" s="68">
        <f>IF(Raw_fanoverview!E32=0,"-",Raw_fanoverview!E32)</f>
        <v>3.8770014008251108</v>
      </c>
      <c r="F68" s="68">
        <f>IF(Raw_fanoverview!F32=0,"-",Raw_fanoverview!F32)</f>
        <v>0.65</v>
      </c>
      <c r="G68" s="68">
        <f>IF(Raw_fanoverview!G32=0,"-",Raw_fanoverview!G32)</f>
        <v>0.85</v>
      </c>
      <c r="H68" s="68">
        <f>IF(Raw_fanoverview!H32=0,"-",Raw_fanoverview!H32)</f>
        <v>0.7</v>
      </c>
      <c r="I68" s="26"/>
    </row>
    <row r="69" spans="1:9" x14ac:dyDescent="0.25">
      <c r="A69" s="2" t="str">
        <f>Raw_fanoverview!A33</f>
        <v>New Construction</v>
      </c>
      <c r="B69" s="4" t="str">
        <f>Raw_fanoverview!B33</f>
        <v>cDXOH</v>
      </c>
      <c r="C69" s="4" t="str">
        <f>IF(Raw_fanoverview!D33=0,"-",Raw_fanoverview!D33)</f>
        <v>Customized</v>
      </c>
      <c r="D69" s="26" t="str">
        <f>_xlfn.LET(_xlpm.x,_xlfn.IFNA(_xlfn.TEXTBEFORE(Raw_fanoverview!C33," Fans"),Raw_fanoverview!C33),IF(_xlpm.x=0,"-",_xlpm.x))</f>
        <v>SZ-CRAC</v>
      </c>
      <c r="E69" s="68">
        <f>IF(Raw_fanoverview!E33=0,"-",Raw_fanoverview!E33)</f>
        <v>5.1625018652978163</v>
      </c>
      <c r="F69" s="68">
        <f>IF(Raw_fanoverview!F33=0,"-",Raw_fanoverview!F33)</f>
        <v>0.65</v>
      </c>
      <c r="G69" s="68">
        <f>IF(Raw_fanoverview!G33=0,"-",Raw_fanoverview!G33)</f>
        <v>0.85</v>
      </c>
      <c r="H69" s="68">
        <f>IF(Raw_fanoverview!H33=0,"-",Raw_fanoverview!H33)</f>
        <v>0.93</v>
      </c>
      <c r="I69" s="26"/>
    </row>
    <row r="70" spans="1:9" x14ac:dyDescent="0.25">
      <c r="A70" s="2" t="str">
        <f>Raw_fanoverview!A34</f>
        <v>Existing</v>
      </c>
      <c r="B70" s="4" t="str">
        <f>Raw_fanoverview!B34</f>
        <v>cPVVG</v>
      </c>
      <c r="C70" s="4" t="str">
        <f>IF(Raw_fanoverview!D34=0,"-",Raw_fanoverview!D34)</f>
        <v>Main</v>
      </c>
      <c r="D70" s="26" t="str">
        <f>_xlfn.LET(_xlpm.x,_xlfn.IFNA(_xlfn.TEXTBEFORE(Raw_fanoverview!C34," Fans"),Raw_fanoverview!C34),IF(_xlpm.x=0,"-",_xlpm.x))</f>
        <v>SZ-VAV</v>
      </c>
      <c r="E70" s="68">
        <f>IF(Raw_fanoverview!E34=0,"-",Raw_fanoverview!E34)</f>
        <v>3.8770014008251108</v>
      </c>
      <c r="F70" s="68">
        <f>IF(Raw_fanoverview!F34=0,"-",Raw_fanoverview!F34)</f>
        <v>0.55000000000000004</v>
      </c>
      <c r="G70" s="68">
        <f>IF(Raw_fanoverview!G34=0,"-",Raw_fanoverview!G34)</f>
        <v>0.87</v>
      </c>
      <c r="H70" s="68">
        <f>IF(Raw_fanoverview!H34=0,"-",Raw_fanoverview!H34)</f>
        <v>0.83</v>
      </c>
      <c r="I70" s="26"/>
    </row>
    <row r="71" spans="1:9" x14ac:dyDescent="0.25">
      <c r="A71" s="2" t="str">
        <f>Raw_fanoverview!A35</f>
        <v>Existing</v>
      </c>
      <c r="B71" s="4" t="str">
        <f>Raw_fanoverview!B35</f>
        <v>cPVVG</v>
      </c>
      <c r="C71" s="4" t="str">
        <f>IF(Raw_fanoverview!D35=0,"-",Raw_fanoverview!D35)</f>
        <v>Alternative</v>
      </c>
      <c r="D71" s="26" t="str">
        <f>_xlfn.LET(_xlpm.x,_xlfn.IFNA(_xlfn.TEXTBEFORE(Raw_fanoverview!C35," Fans"),Raw_fanoverview!C35),IF(_xlpm.x=0,"-",_xlpm.x))</f>
        <v>SZ-CAV</v>
      </c>
      <c r="E71" s="68">
        <f>IF(Raw_fanoverview!E35=0,"-",Raw_fanoverview!E35)</f>
        <v>1.2734004601007729</v>
      </c>
      <c r="F71" s="68">
        <f>IF(Raw_fanoverview!F35=0,"-",Raw_fanoverview!F35)</f>
        <v>0.55000000000000004</v>
      </c>
      <c r="G71" s="68">
        <f>IF(Raw_fanoverview!G35=0,"-",Raw_fanoverview!G35)</f>
        <v>0.9</v>
      </c>
      <c r="H71" s="68">
        <f>IF(Raw_fanoverview!H35=0,"-",Raw_fanoverview!H35)</f>
        <v>0.27</v>
      </c>
      <c r="I71" s="26"/>
    </row>
    <row r="72" spans="1:9" x14ac:dyDescent="0.25">
      <c r="A72" s="2" t="str">
        <f>Raw_fanoverview!A36</f>
        <v>Existing</v>
      </c>
      <c r="B72" s="4" t="str">
        <f>Raw_fanoverview!B36</f>
        <v>cPVVG</v>
      </c>
      <c r="C72" s="4" t="str">
        <f>IF(Raw_fanoverview!D36=0,"-",Raw_fanoverview!D36)</f>
        <v>Customized</v>
      </c>
      <c r="D72" s="26" t="str">
        <f>_xlfn.LET(_xlpm.x,_xlfn.IFNA(_xlfn.TEXTBEFORE(Raw_fanoverview!C36," Fans"),Raw_fanoverview!C36),IF(_xlpm.x=0,"-",_xlpm.x))</f>
        <v>SZ-CAV</v>
      </c>
      <c r="E72" s="68">
        <f>IF(Raw_fanoverview!E36=0,"-",Raw_fanoverview!E36)</f>
        <v>3.8770014008251108</v>
      </c>
      <c r="F72" s="68">
        <f>IF(Raw_fanoverview!F36=0,"-",Raw_fanoverview!F36)</f>
        <v>0.65</v>
      </c>
      <c r="G72" s="68">
        <f>IF(Raw_fanoverview!G36=0,"-",Raw_fanoverview!G36)</f>
        <v>0.85</v>
      </c>
      <c r="H72" s="68">
        <f>IF(Raw_fanoverview!H36=0,"-",Raw_fanoverview!H36)</f>
        <v>0.7</v>
      </c>
      <c r="I72" s="26"/>
    </row>
    <row r="73" spans="1:9" x14ac:dyDescent="0.25">
      <c r="A73" s="2" t="str">
        <f>Raw_fanoverview!A37</f>
        <v>Existing</v>
      </c>
      <c r="B73" s="4" t="str">
        <f>Raw_fanoverview!B37</f>
        <v>cPVVG</v>
      </c>
      <c r="C73" s="4" t="str">
        <f>IF(Raw_fanoverview!D37=0,"-",Raw_fanoverview!D37)</f>
        <v>Customized</v>
      </c>
      <c r="D73" s="26" t="str">
        <f>_xlfn.LET(_xlpm.x,_xlfn.IFNA(_xlfn.TEXTBEFORE(Raw_fanoverview!C37," Fans"),Raw_fanoverview!C37),IF(_xlpm.x=0,"-",_xlpm.x))</f>
        <v>SZ-CRAC</v>
      </c>
      <c r="E73" s="68">
        <f>IF(Raw_fanoverview!E37=0,"-",Raw_fanoverview!E37)</f>
        <v>5.1625018652978163</v>
      </c>
      <c r="F73" s="68">
        <f>IF(Raw_fanoverview!F37=0,"-",Raw_fanoverview!F37)</f>
        <v>0.65</v>
      </c>
      <c r="G73" s="68">
        <f>IF(Raw_fanoverview!G37=0,"-",Raw_fanoverview!G37)</f>
        <v>0.85</v>
      </c>
      <c r="H73" s="68">
        <f>IF(Raw_fanoverview!H37=0,"-",Raw_fanoverview!H37)</f>
        <v>0.93</v>
      </c>
      <c r="I73" s="26"/>
    </row>
    <row r="74" spans="1:9" x14ac:dyDescent="0.25">
      <c r="A74" s="2" t="str">
        <f>Raw_fanoverview!A38</f>
        <v>New Construction</v>
      </c>
      <c r="B74" s="4" t="str">
        <f>Raw_fanoverview!B38</f>
        <v>cPVVG</v>
      </c>
      <c r="C74" s="4" t="str">
        <f>IF(Raw_fanoverview!D38=0,"-",Raw_fanoverview!D38)</f>
        <v>Main</v>
      </c>
      <c r="D74" s="26" t="str">
        <f>_xlfn.LET(_xlpm.x,_xlfn.IFNA(_xlfn.TEXTBEFORE(Raw_fanoverview!C38," Fans"),Raw_fanoverview!C38),IF(_xlpm.x=0,"-",_xlpm.x))</f>
        <v>SZ-VAV</v>
      </c>
      <c r="E74" s="68">
        <f>IF(Raw_fanoverview!E38=0,"-",Raw_fanoverview!E38)</f>
        <v>3.8770014008251108</v>
      </c>
      <c r="F74" s="68">
        <f>IF(Raw_fanoverview!F38=0,"-",Raw_fanoverview!F38)</f>
        <v>0.55000000000000004</v>
      </c>
      <c r="G74" s="68">
        <f>IF(Raw_fanoverview!G38=0,"-",Raw_fanoverview!G38)</f>
        <v>0.87</v>
      </c>
      <c r="H74" s="68">
        <f>IF(Raw_fanoverview!H38=0,"-",Raw_fanoverview!H38)</f>
        <v>0.83</v>
      </c>
      <c r="I74" s="26"/>
    </row>
    <row r="75" spans="1:9" x14ac:dyDescent="0.25">
      <c r="A75" s="2" t="str">
        <f>Raw_fanoverview!A39</f>
        <v>New Construction</v>
      </c>
      <c r="B75" s="4" t="str">
        <f>Raw_fanoverview!B39</f>
        <v>cPVVG</v>
      </c>
      <c r="C75" s="4" t="str">
        <f>IF(Raw_fanoverview!D39=0,"-",Raw_fanoverview!D39)</f>
        <v>Alternative</v>
      </c>
      <c r="D75" s="26" t="str">
        <f>_xlfn.LET(_xlpm.x,_xlfn.IFNA(_xlfn.TEXTBEFORE(Raw_fanoverview!C39," Fans"),Raw_fanoverview!C39),IF(_xlpm.x=0,"-",_xlpm.x))</f>
        <v>SZ-CAV</v>
      </c>
      <c r="E75" s="68">
        <f>IF(Raw_fanoverview!E39=0,"-",Raw_fanoverview!E39)</f>
        <v>1.2734004601007729</v>
      </c>
      <c r="F75" s="68">
        <f>IF(Raw_fanoverview!F39=0,"-",Raw_fanoverview!F39)</f>
        <v>0.55000000000000004</v>
      </c>
      <c r="G75" s="68">
        <f>IF(Raw_fanoverview!G39=0,"-",Raw_fanoverview!G39)</f>
        <v>0.9</v>
      </c>
      <c r="H75" s="68">
        <f>IF(Raw_fanoverview!H39=0,"-",Raw_fanoverview!H39)</f>
        <v>0.27</v>
      </c>
      <c r="I75" s="26"/>
    </row>
    <row r="76" spans="1:9" x14ac:dyDescent="0.25">
      <c r="A76" s="2" t="str">
        <f>Raw_fanoverview!A40</f>
        <v>New Construction</v>
      </c>
      <c r="B76" s="4" t="str">
        <f>Raw_fanoverview!B40</f>
        <v>cPVVG</v>
      </c>
      <c r="C76" s="4" t="str">
        <f>IF(Raw_fanoverview!D40=0,"-",Raw_fanoverview!D40)</f>
        <v>Customized</v>
      </c>
      <c r="D76" s="26" t="str">
        <f>_xlfn.LET(_xlpm.x,_xlfn.IFNA(_xlfn.TEXTBEFORE(Raw_fanoverview!C40," Fans"),Raw_fanoverview!C40),IF(_xlpm.x=0,"-",_xlpm.x))</f>
        <v>SZ-CAV</v>
      </c>
      <c r="E76" s="68">
        <f>IF(Raw_fanoverview!E40=0,"-",Raw_fanoverview!E40)</f>
        <v>3.8770014008251108</v>
      </c>
      <c r="F76" s="68">
        <f>IF(Raw_fanoverview!F40=0,"-",Raw_fanoverview!F40)</f>
        <v>0.65</v>
      </c>
      <c r="G76" s="68">
        <f>IF(Raw_fanoverview!G40=0,"-",Raw_fanoverview!G40)</f>
        <v>0.85</v>
      </c>
      <c r="H76" s="68">
        <f>IF(Raw_fanoverview!H40=0,"-",Raw_fanoverview!H40)</f>
        <v>0.7</v>
      </c>
      <c r="I76" s="26"/>
    </row>
    <row r="77" spans="1:9" x14ac:dyDescent="0.25">
      <c r="A77" s="2" t="str">
        <f>Raw_fanoverview!A41</f>
        <v>New Construction</v>
      </c>
      <c r="B77" s="4" t="str">
        <f>Raw_fanoverview!B41</f>
        <v>cPVVG</v>
      </c>
      <c r="C77" s="4" t="str">
        <f>IF(Raw_fanoverview!D41=0,"-",Raw_fanoverview!D41)</f>
        <v>Customized</v>
      </c>
      <c r="D77" s="26" t="str">
        <f>_xlfn.LET(_xlpm.x,_xlfn.IFNA(_xlfn.TEXTBEFORE(Raw_fanoverview!C41," Fans"),Raw_fanoverview!C41),IF(_xlpm.x=0,"-",_xlpm.x))</f>
        <v>SZ-CRAC</v>
      </c>
      <c r="E77" s="68">
        <f>IF(Raw_fanoverview!E41=0,"-",Raw_fanoverview!E41)</f>
        <v>5.1625018652978163</v>
      </c>
      <c r="F77" s="68">
        <f>IF(Raw_fanoverview!F41=0,"-",Raw_fanoverview!F41)</f>
        <v>0.65</v>
      </c>
      <c r="G77" s="68">
        <f>IF(Raw_fanoverview!G41=0,"-",Raw_fanoverview!G41)</f>
        <v>0.85</v>
      </c>
      <c r="H77" s="68">
        <f>IF(Raw_fanoverview!H41=0,"-",Raw_fanoverview!H41)</f>
        <v>0.93</v>
      </c>
      <c r="I7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4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557</v>
      </c>
      <c r="D2" t="s">
        <v>62</v>
      </c>
      <c r="E2">
        <v>1.2734004601007729</v>
      </c>
      <c r="F2">
        <v>0.55000000000000004</v>
      </c>
      <c r="G2">
        <v>0.9</v>
      </c>
      <c r="H2">
        <v>0.27</v>
      </c>
    </row>
    <row r="3" spans="1:8" x14ac:dyDescent="0.25">
      <c r="A3" t="s">
        <v>39</v>
      </c>
      <c r="B3" t="s">
        <v>67</v>
      </c>
      <c r="C3" t="s">
        <v>558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67</v>
      </c>
      <c r="C4" t="s">
        <v>557</v>
      </c>
      <c r="D4" t="s">
        <v>63</v>
      </c>
      <c r="E4">
        <v>3.8770014008251108</v>
      </c>
      <c r="F4">
        <v>0.65</v>
      </c>
      <c r="G4">
        <v>0.85</v>
      </c>
      <c r="H4">
        <v>0.7</v>
      </c>
    </row>
    <row r="5" spans="1:8" x14ac:dyDescent="0.25">
      <c r="A5" t="s">
        <v>39</v>
      </c>
      <c r="B5" t="s">
        <v>67</v>
      </c>
      <c r="C5" t="s">
        <v>559</v>
      </c>
      <c r="D5" t="s">
        <v>63</v>
      </c>
      <c r="E5">
        <v>5.1625018652978163</v>
      </c>
      <c r="F5">
        <v>0.65</v>
      </c>
      <c r="G5">
        <v>0.85</v>
      </c>
      <c r="H5">
        <v>0.93</v>
      </c>
    </row>
    <row r="6" spans="1:8" x14ac:dyDescent="0.25">
      <c r="A6" t="s">
        <v>40</v>
      </c>
      <c r="B6" t="s">
        <v>67</v>
      </c>
      <c r="C6" t="s">
        <v>557</v>
      </c>
      <c r="D6" t="s">
        <v>62</v>
      </c>
      <c r="E6">
        <v>1.2734004601007729</v>
      </c>
      <c r="F6">
        <v>0.55000000000000004</v>
      </c>
      <c r="G6">
        <v>0.9</v>
      </c>
      <c r="H6">
        <v>0.27</v>
      </c>
    </row>
    <row r="7" spans="1:8" x14ac:dyDescent="0.25">
      <c r="A7" t="s">
        <v>40</v>
      </c>
      <c r="B7" t="s">
        <v>67</v>
      </c>
      <c r="C7" t="s">
        <v>558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40</v>
      </c>
      <c r="B8" t="s">
        <v>67</v>
      </c>
      <c r="C8" t="s">
        <v>557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67</v>
      </c>
      <c r="C9" t="s">
        <v>559</v>
      </c>
      <c r="D9" t="s">
        <v>63</v>
      </c>
      <c r="E9">
        <v>5.1625018652978163</v>
      </c>
      <c r="F9">
        <v>0.65</v>
      </c>
      <c r="G9">
        <v>0.85</v>
      </c>
      <c r="H9">
        <v>0.93</v>
      </c>
    </row>
    <row r="10" spans="1:8" x14ac:dyDescent="0.25">
      <c r="A10" t="s">
        <v>39</v>
      </c>
      <c r="B10" t="s">
        <v>48</v>
      </c>
      <c r="C10" t="s">
        <v>557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48</v>
      </c>
      <c r="C11" t="s">
        <v>557</v>
      </c>
      <c r="D11" t="s">
        <v>62</v>
      </c>
      <c r="E11">
        <v>1.2734004601007729</v>
      </c>
      <c r="F11">
        <v>0.55000000000000004</v>
      </c>
      <c r="G11">
        <v>0.9</v>
      </c>
      <c r="H11">
        <v>0.27</v>
      </c>
    </row>
    <row r="12" spans="1:8" x14ac:dyDescent="0.25">
      <c r="A12" t="s">
        <v>39</v>
      </c>
      <c r="B12" t="s">
        <v>48</v>
      </c>
      <c r="C12" t="s">
        <v>557</v>
      </c>
      <c r="D12" t="s">
        <v>63</v>
      </c>
      <c r="E12">
        <v>3.8770014008251108</v>
      </c>
      <c r="F12">
        <v>0.65</v>
      </c>
      <c r="G12">
        <v>0.85</v>
      </c>
      <c r="H12">
        <v>0.7</v>
      </c>
    </row>
    <row r="13" spans="1:8" x14ac:dyDescent="0.25">
      <c r="A13" t="s">
        <v>39</v>
      </c>
      <c r="B13" t="s">
        <v>48</v>
      </c>
      <c r="C13" t="s">
        <v>559</v>
      </c>
      <c r="D13" t="s">
        <v>63</v>
      </c>
      <c r="E13">
        <v>5.1625018652978163</v>
      </c>
      <c r="F13">
        <v>0.65</v>
      </c>
      <c r="G13">
        <v>0.85</v>
      </c>
      <c r="H13">
        <v>0.93</v>
      </c>
    </row>
    <row r="14" spans="1:8" x14ac:dyDescent="0.25">
      <c r="A14" t="s">
        <v>40</v>
      </c>
      <c r="B14" t="s">
        <v>48</v>
      </c>
      <c r="C14" t="s">
        <v>557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40</v>
      </c>
      <c r="B15" t="s">
        <v>48</v>
      </c>
      <c r="C15" t="s">
        <v>557</v>
      </c>
      <c r="D15" t="s">
        <v>62</v>
      </c>
      <c r="E15">
        <v>1.2734004601007729</v>
      </c>
      <c r="F15">
        <v>0.55000000000000004</v>
      </c>
      <c r="G15">
        <v>0.9</v>
      </c>
      <c r="H15">
        <v>0.27</v>
      </c>
    </row>
    <row r="16" spans="1:8" x14ac:dyDescent="0.25">
      <c r="A16" t="s">
        <v>40</v>
      </c>
      <c r="B16" t="s">
        <v>48</v>
      </c>
      <c r="C16" t="s">
        <v>557</v>
      </c>
      <c r="D16" t="s">
        <v>63</v>
      </c>
      <c r="E16">
        <v>3.8770014008251108</v>
      </c>
      <c r="F16">
        <v>0.65</v>
      </c>
      <c r="G16">
        <v>0.85</v>
      </c>
      <c r="H16">
        <v>0.7</v>
      </c>
    </row>
    <row r="17" spans="1:8" x14ac:dyDescent="0.25">
      <c r="A17" t="s">
        <v>40</v>
      </c>
      <c r="B17" t="s">
        <v>48</v>
      </c>
      <c r="C17" t="s">
        <v>559</v>
      </c>
      <c r="D17" t="s">
        <v>63</v>
      </c>
      <c r="E17">
        <v>5.1625018652978163</v>
      </c>
      <c r="F17">
        <v>0.65</v>
      </c>
      <c r="G17">
        <v>0.85</v>
      </c>
      <c r="H17">
        <v>0.93</v>
      </c>
    </row>
    <row r="18" spans="1:8" x14ac:dyDescent="0.25">
      <c r="A18" t="s">
        <v>39</v>
      </c>
      <c r="B18" t="s">
        <v>65</v>
      </c>
      <c r="C18" t="s">
        <v>557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65</v>
      </c>
      <c r="C19" t="s">
        <v>557</v>
      </c>
      <c r="D19" t="s">
        <v>62</v>
      </c>
      <c r="E19">
        <v>1.2734004601007729</v>
      </c>
      <c r="F19">
        <v>0.55000000000000004</v>
      </c>
      <c r="G19">
        <v>0.9</v>
      </c>
      <c r="H19">
        <v>0.27</v>
      </c>
    </row>
    <row r="20" spans="1:8" x14ac:dyDescent="0.25">
      <c r="A20" t="s">
        <v>39</v>
      </c>
      <c r="B20" t="s">
        <v>65</v>
      </c>
      <c r="C20" t="s">
        <v>557</v>
      </c>
      <c r="D20" t="s">
        <v>63</v>
      </c>
      <c r="E20">
        <v>3.8770014008251108</v>
      </c>
      <c r="F20">
        <v>0.65</v>
      </c>
      <c r="G20">
        <v>0.85</v>
      </c>
      <c r="H20">
        <v>0.7</v>
      </c>
    </row>
    <row r="21" spans="1:8" x14ac:dyDescent="0.25">
      <c r="A21" t="s">
        <v>39</v>
      </c>
      <c r="B21" t="s">
        <v>65</v>
      </c>
      <c r="C21" t="s">
        <v>559</v>
      </c>
      <c r="D21" t="s">
        <v>63</v>
      </c>
      <c r="E21">
        <v>5.1625018652978163</v>
      </c>
      <c r="F21">
        <v>0.65</v>
      </c>
      <c r="G21">
        <v>0.85</v>
      </c>
      <c r="H21">
        <v>0.93</v>
      </c>
    </row>
    <row r="22" spans="1:8" x14ac:dyDescent="0.25">
      <c r="A22" t="s">
        <v>40</v>
      </c>
      <c r="B22" t="s">
        <v>65</v>
      </c>
      <c r="C22" t="s">
        <v>557</v>
      </c>
      <c r="D22" t="s">
        <v>61</v>
      </c>
      <c r="E22">
        <v>3.8770014008251108</v>
      </c>
      <c r="F22">
        <v>0.55000000000000004</v>
      </c>
      <c r="G22">
        <v>0.87</v>
      </c>
      <c r="H22">
        <v>0.83</v>
      </c>
    </row>
    <row r="23" spans="1:8" x14ac:dyDescent="0.25">
      <c r="A23" t="s">
        <v>40</v>
      </c>
      <c r="B23" t="s">
        <v>65</v>
      </c>
      <c r="C23" t="s">
        <v>557</v>
      </c>
      <c r="D23" t="s">
        <v>62</v>
      </c>
      <c r="E23">
        <v>1.2734004601007729</v>
      </c>
      <c r="F23">
        <v>0.55000000000000004</v>
      </c>
      <c r="G23">
        <v>0.9</v>
      </c>
      <c r="H23">
        <v>0.27</v>
      </c>
    </row>
    <row r="24" spans="1:8" x14ac:dyDescent="0.25">
      <c r="A24" t="s">
        <v>40</v>
      </c>
      <c r="B24" t="s">
        <v>65</v>
      </c>
      <c r="C24" t="s">
        <v>557</v>
      </c>
      <c r="D24" t="s">
        <v>63</v>
      </c>
      <c r="E24">
        <v>3.8770014008251108</v>
      </c>
      <c r="F24">
        <v>0.65</v>
      </c>
      <c r="G24">
        <v>0.85</v>
      </c>
      <c r="H24">
        <v>0.7</v>
      </c>
    </row>
    <row r="25" spans="1:8" x14ac:dyDescent="0.25">
      <c r="A25" t="s">
        <v>40</v>
      </c>
      <c r="B25" t="s">
        <v>65</v>
      </c>
      <c r="C25" t="s">
        <v>559</v>
      </c>
      <c r="D25" t="s">
        <v>63</v>
      </c>
      <c r="E25">
        <v>5.1625018652978163</v>
      </c>
      <c r="F25">
        <v>0.65</v>
      </c>
      <c r="G25">
        <v>0.85</v>
      </c>
      <c r="H25">
        <v>0.93</v>
      </c>
    </row>
    <row r="26" spans="1:8" x14ac:dyDescent="0.25">
      <c r="A26" t="s">
        <v>39</v>
      </c>
      <c r="B26" t="s">
        <v>68</v>
      </c>
      <c r="C26" t="s">
        <v>557</v>
      </c>
      <c r="D26" t="s">
        <v>61</v>
      </c>
      <c r="E26">
        <v>3.8770014008251108</v>
      </c>
      <c r="F26">
        <v>0.55000000000000004</v>
      </c>
      <c r="G26">
        <v>0.87</v>
      </c>
      <c r="H26">
        <v>0.83</v>
      </c>
    </row>
    <row r="27" spans="1:8" x14ac:dyDescent="0.25">
      <c r="A27" t="s">
        <v>39</v>
      </c>
      <c r="B27" t="s">
        <v>68</v>
      </c>
      <c r="C27" t="s">
        <v>557</v>
      </c>
      <c r="D27" t="s">
        <v>62</v>
      </c>
      <c r="E27">
        <v>1.2734004601007729</v>
      </c>
      <c r="F27">
        <v>0.55000000000000004</v>
      </c>
      <c r="G27">
        <v>0.9</v>
      </c>
      <c r="H27">
        <v>0.27</v>
      </c>
    </row>
    <row r="28" spans="1:8" x14ac:dyDescent="0.25">
      <c r="A28" t="s">
        <v>39</v>
      </c>
      <c r="B28" t="s">
        <v>68</v>
      </c>
      <c r="C28" t="s">
        <v>557</v>
      </c>
      <c r="D28" t="s">
        <v>63</v>
      </c>
      <c r="E28">
        <v>3.8770014008251108</v>
      </c>
      <c r="F28">
        <v>0.65</v>
      </c>
      <c r="G28">
        <v>0.85</v>
      </c>
      <c r="H28">
        <v>0.7</v>
      </c>
    </row>
    <row r="29" spans="1:8" x14ac:dyDescent="0.25">
      <c r="A29" t="s">
        <v>39</v>
      </c>
      <c r="B29" t="s">
        <v>68</v>
      </c>
      <c r="C29" t="s">
        <v>559</v>
      </c>
      <c r="D29" t="s">
        <v>63</v>
      </c>
      <c r="E29">
        <v>5.1625018652978163</v>
      </c>
      <c r="F29">
        <v>0.65</v>
      </c>
      <c r="G29">
        <v>0.85</v>
      </c>
      <c r="H29">
        <v>0.93</v>
      </c>
    </row>
    <row r="30" spans="1:8" x14ac:dyDescent="0.25">
      <c r="A30" t="s">
        <v>40</v>
      </c>
      <c r="B30" t="s">
        <v>68</v>
      </c>
      <c r="C30" t="s">
        <v>557</v>
      </c>
      <c r="D30" t="s">
        <v>61</v>
      </c>
      <c r="E30">
        <v>3.8770014008251108</v>
      </c>
      <c r="F30">
        <v>0.55000000000000004</v>
      </c>
      <c r="G30">
        <v>0.87</v>
      </c>
      <c r="H30">
        <v>0.83</v>
      </c>
    </row>
    <row r="31" spans="1:8" x14ac:dyDescent="0.25">
      <c r="A31" t="s">
        <v>40</v>
      </c>
      <c r="B31" t="s">
        <v>68</v>
      </c>
      <c r="C31" t="s">
        <v>557</v>
      </c>
      <c r="D31" t="s">
        <v>62</v>
      </c>
      <c r="E31">
        <v>1.2734004601007729</v>
      </c>
      <c r="F31">
        <v>0.55000000000000004</v>
      </c>
      <c r="G31">
        <v>0.9</v>
      </c>
      <c r="H31">
        <v>0.27</v>
      </c>
    </row>
    <row r="32" spans="1:8" x14ac:dyDescent="0.25">
      <c r="A32" t="s">
        <v>40</v>
      </c>
      <c r="B32" t="s">
        <v>68</v>
      </c>
      <c r="C32" t="s">
        <v>557</v>
      </c>
      <c r="D32" t="s">
        <v>63</v>
      </c>
      <c r="E32">
        <v>3.8770014008251108</v>
      </c>
      <c r="F32">
        <v>0.65</v>
      </c>
      <c r="G32">
        <v>0.85</v>
      </c>
      <c r="H32">
        <v>0.7</v>
      </c>
    </row>
    <row r="33" spans="1:8" x14ac:dyDescent="0.25">
      <c r="A33" t="s">
        <v>40</v>
      </c>
      <c r="B33" t="s">
        <v>68</v>
      </c>
      <c r="C33" t="s">
        <v>559</v>
      </c>
      <c r="D33" t="s">
        <v>63</v>
      </c>
      <c r="E33">
        <v>5.1625018652978163</v>
      </c>
      <c r="F33">
        <v>0.65</v>
      </c>
      <c r="G33">
        <v>0.85</v>
      </c>
      <c r="H33">
        <v>0.93</v>
      </c>
    </row>
    <row r="34" spans="1:8" x14ac:dyDescent="0.25">
      <c r="A34" t="s">
        <v>39</v>
      </c>
      <c r="B34" t="s">
        <v>69</v>
      </c>
      <c r="C34" t="s">
        <v>560</v>
      </c>
      <c r="D34" t="s">
        <v>61</v>
      </c>
      <c r="E34">
        <v>3.8770014008251108</v>
      </c>
      <c r="F34">
        <v>0.55000000000000004</v>
      </c>
      <c r="G34">
        <v>0.87</v>
      </c>
      <c r="H34">
        <v>0.83</v>
      </c>
    </row>
    <row r="35" spans="1:8" x14ac:dyDescent="0.25">
      <c r="A35" t="s">
        <v>39</v>
      </c>
      <c r="B35" t="s">
        <v>69</v>
      </c>
      <c r="C35" t="s">
        <v>557</v>
      </c>
      <c r="D35" t="s">
        <v>62</v>
      </c>
      <c r="E35">
        <v>1.2734004601007729</v>
      </c>
      <c r="F35">
        <v>0.55000000000000004</v>
      </c>
      <c r="G35">
        <v>0.9</v>
      </c>
      <c r="H35">
        <v>0.27</v>
      </c>
    </row>
    <row r="36" spans="1:8" x14ac:dyDescent="0.25">
      <c r="A36" t="s">
        <v>39</v>
      </c>
      <c r="B36" t="s">
        <v>69</v>
      </c>
      <c r="C36" t="s">
        <v>557</v>
      </c>
      <c r="D36" t="s">
        <v>63</v>
      </c>
      <c r="E36">
        <v>3.8770014008251108</v>
      </c>
      <c r="F36">
        <v>0.65</v>
      </c>
      <c r="G36">
        <v>0.85</v>
      </c>
      <c r="H36">
        <v>0.7</v>
      </c>
    </row>
    <row r="37" spans="1:8" x14ac:dyDescent="0.25">
      <c r="A37" t="s">
        <v>39</v>
      </c>
      <c r="B37" t="s">
        <v>69</v>
      </c>
      <c r="C37" t="s">
        <v>559</v>
      </c>
      <c r="D37" t="s">
        <v>63</v>
      </c>
      <c r="E37">
        <v>5.1625018652978163</v>
      </c>
      <c r="F37">
        <v>0.65</v>
      </c>
      <c r="G37">
        <v>0.85</v>
      </c>
      <c r="H37">
        <v>0.93</v>
      </c>
    </row>
    <row r="38" spans="1:8" x14ac:dyDescent="0.25">
      <c r="A38" t="s">
        <v>40</v>
      </c>
      <c r="B38" t="s">
        <v>69</v>
      </c>
      <c r="C38" t="s">
        <v>560</v>
      </c>
      <c r="D38" t="s">
        <v>61</v>
      </c>
      <c r="E38">
        <v>3.8770014008251108</v>
      </c>
      <c r="F38">
        <v>0.55000000000000004</v>
      </c>
      <c r="G38">
        <v>0.87</v>
      </c>
      <c r="H38">
        <v>0.83</v>
      </c>
    </row>
    <row r="39" spans="1:8" x14ac:dyDescent="0.25">
      <c r="A39" t="s">
        <v>40</v>
      </c>
      <c r="B39" t="s">
        <v>69</v>
      </c>
      <c r="C39" t="s">
        <v>557</v>
      </c>
      <c r="D39" t="s">
        <v>62</v>
      </c>
      <c r="E39">
        <v>1.2734004601007729</v>
      </c>
      <c r="F39">
        <v>0.55000000000000004</v>
      </c>
      <c r="G39">
        <v>0.9</v>
      </c>
      <c r="H39">
        <v>0.27</v>
      </c>
    </row>
    <row r="40" spans="1:8" x14ac:dyDescent="0.25">
      <c r="A40" t="s">
        <v>40</v>
      </c>
      <c r="B40" t="s">
        <v>69</v>
      </c>
      <c r="C40" t="s">
        <v>557</v>
      </c>
      <c r="D40" t="s">
        <v>63</v>
      </c>
      <c r="E40">
        <v>3.8770014008251108</v>
      </c>
      <c r="F40">
        <v>0.65</v>
      </c>
      <c r="G40">
        <v>0.85</v>
      </c>
      <c r="H40">
        <v>0.7</v>
      </c>
    </row>
    <row r="41" spans="1:8" x14ac:dyDescent="0.25">
      <c r="A41" t="s">
        <v>40</v>
      </c>
      <c r="B41" t="s">
        <v>69</v>
      </c>
      <c r="C41" t="s">
        <v>559</v>
      </c>
      <c r="D41" t="s">
        <v>63</v>
      </c>
      <c r="E41">
        <v>5.1625018652978163</v>
      </c>
      <c r="F41">
        <v>0.65</v>
      </c>
      <c r="G41">
        <v>0.85</v>
      </c>
      <c r="H41">
        <v>0.93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3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545</v>
      </c>
      <c r="H1" s="45" t="s">
        <v>546</v>
      </c>
    </row>
    <row r="2" spans="1:8" x14ac:dyDescent="0.25">
      <c r="A2" t="s">
        <v>39</v>
      </c>
      <c r="B2" t="s">
        <v>67</v>
      </c>
      <c r="C2" t="s">
        <v>61</v>
      </c>
      <c r="D2" t="s">
        <v>547</v>
      </c>
      <c r="E2" t="s">
        <v>548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549</v>
      </c>
      <c r="E3" t="s">
        <v>550</v>
      </c>
      <c r="F3">
        <v>3.85</v>
      </c>
      <c r="G3" t="s">
        <v>70</v>
      </c>
      <c r="H3" t="s">
        <v>551</v>
      </c>
    </row>
    <row r="4" spans="1:8" x14ac:dyDescent="0.25">
      <c r="A4" t="s">
        <v>39</v>
      </c>
      <c r="B4" t="s">
        <v>67</v>
      </c>
      <c r="C4" t="s">
        <v>63</v>
      </c>
      <c r="D4" t="s">
        <v>549</v>
      </c>
      <c r="E4" t="s">
        <v>550</v>
      </c>
      <c r="F4">
        <v>3</v>
      </c>
      <c r="G4" t="s">
        <v>70</v>
      </c>
      <c r="H4" t="s">
        <v>551</v>
      </c>
    </row>
    <row r="5" spans="1:8" x14ac:dyDescent="0.25">
      <c r="A5" t="s">
        <v>39</v>
      </c>
      <c r="B5" t="s">
        <v>67</v>
      </c>
      <c r="C5" t="s">
        <v>63</v>
      </c>
      <c r="D5" t="s">
        <v>552</v>
      </c>
      <c r="E5" t="s">
        <v>548</v>
      </c>
      <c r="F5">
        <v>3.4223486209646201</v>
      </c>
      <c r="G5" t="s">
        <v>70</v>
      </c>
      <c r="H5" t="s">
        <v>553</v>
      </c>
    </row>
    <row r="6" spans="1:8" x14ac:dyDescent="0.25">
      <c r="A6" t="s">
        <v>40</v>
      </c>
      <c r="B6" t="s">
        <v>67</v>
      </c>
      <c r="C6" t="s">
        <v>61</v>
      </c>
      <c r="D6" t="s">
        <v>547</v>
      </c>
      <c r="E6" t="s">
        <v>548</v>
      </c>
      <c r="F6">
        <v>3.05</v>
      </c>
    </row>
    <row r="7" spans="1:8" x14ac:dyDescent="0.25">
      <c r="A7" t="s">
        <v>40</v>
      </c>
      <c r="B7" t="s">
        <v>67</v>
      </c>
      <c r="C7" t="s">
        <v>62</v>
      </c>
      <c r="D7" t="s">
        <v>549</v>
      </c>
      <c r="E7" t="s">
        <v>550</v>
      </c>
      <c r="F7">
        <v>3.85</v>
      </c>
      <c r="G7" t="s">
        <v>70</v>
      </c>
      <c r="H7" t="s">
        <v>551</v>
      </c>
    </row>
    <row r="8" spans="1:8" x14ac:dyDescent="0.25">
      <c r="A8" t="s">
        <v>40</v>
      </c>
      <c r="B8" t="s">
        <v>67</v>
      </c>
      <c r="C8" t="s">
        <v>63</v>
      </c>
      <c r="D8" t="s">
        <v>549</v>
      </c>
      <c r="E8" t="s">
        <v>550</v>
      </c>
      <c r="F8">
        <v>3</v>
      </c>
      <c r="G8" t="s">
        <v>70</v>
      </c>
      <c r="H8" t="s">
        <v>551</v>
      </c>
    </row>
    <row r="9" spans="1:8" x14ac:dyDescent="0.25">
      <c r="A9" t="s">
        <v>40</v>
      </c>
      <c r="B9" t="s">
        <v>67</v>
      </c>
      <c r="C9" t="s">
        <v>63</v>
      </c>
      <c r="D9" t="s">
        <v>552</v>
      </c>
      <c r="E9" t="s">
        <v>548</v>
      </c>
      <c r="F9">
        <v>3.4223486209646201</v>
      </c>
      <c r="G9" t="s">
        <v>70</v>
      </c>
      <c r="H9" t="s">
        <v>553</v>
      </c>
    </row>
    <row r="10" spans="1:8" x14ac:dyDescent="0.25">
      <c r="A10" t="s">
        <v>39</v>
      </c>
      <c r="B10" t="s">
        <v>48</v>
      </c>
      <c r="C10" t="s">
        <v>61</v>
      </c>
      <c r="D10" t="s">
        <v>549</v>
      </c>
      <c r="E10" t="s">
        <v>550</v>
      </c>
      <c r="F10">
        <v>3.65</v>
      </c>
    </row>
    <row r="11" spans="1:8" x14ac:dyDescent="0.25">
      <c r="A11" t="s">
        <v>39</v>
      </c>
      <c r="B11" t="s">
        <v>48</v>
      </c>
      <c r="C11" t="s">
        <v>63</v>
      </c>
      <c r="D11" t="s">
        <v>549</v>
      </c>
      <c r="E11" t="s">
        <v>550</v>
      </c>
      <c r="F11">
        <v>3</v>
      </c>
      <c r="G11" t="s">
        <v>70</v>
      </c>
      <c r="H11" t="s">
        <v>551</v>
      </c>
    </row>
    <row r="12" spans="1:8" x14ac:dyDescent="0.25">
      <c r="A12" t="s">
        <v>39</v>
      </c>
      <c r="B12" t="s">
        <v>48</v>
      </c>
      <c r="C12" t="s">
        <v>63</v>
      </c>
      <c r="D12" t="s">
        <v>552</v>
      </c>
      <c r="E12" t="s">
        <v>550</v>
      </c>
      <c r="F12">
        <v>3.4223486209646201</v>
      </c>
      <c r="G12" t="s">
        <v>70</v>
      </c>
      <c r="H12" t="s">
        <v>553</v>
      </c>
    </row>
    <row r="13" spans="1:8" x14ac:dyDescent="0.25">
      <c r="A13" t="s">
        <v>40</v>
      </c>
      <c r="B13" t="s">
        <v>48</v>
      </c>
      <c r="C13" t="s">
        <v>61</v>
      </c>
      <c r="D13" t="s">
        <v>549</v>
      </c>
      <c r="E13" t="s">
        <v>550</v>
      </c>
      <c r="F13">
        <v>3.65</v>
      </c>
    </row>
    <row r="14" spans="1:8" x14ac:dyDescent="0.25">
      <c r="A14" t="s">
        <v>40</v>
      </c>
      <c r="B14" t="s">
        <v>48</v>
      </c>
      <c r="C14" t="s">
        <v>63</v>
      </c>
      <c r="D14" t="s">
        <v>549</v>
      </c>
      <c r="E14" t="s">
        <v>550</v>
      </c>
      <c r="F14">
        <v>3</v>
      </c>
      <c r="G14" t="s">
        <v>70</v>
      </c>
      <c r="H14" t="s">
        <v>551</v>
      </c>
    </row>
    <row r="15" spans="1:8" x14ac:dyDescent="0.25">
      <c r="A15" t="s">
        <v>40</v>
      </c>
      <c r="B15" t="s">
        <v>48</v>
      </c>
      <c r="C15" t="s">
        <v>63</v>
      </c>
      <c r="D15" t="s">
        <v>552</v>
      </c>
      <c r="E15" t="s">
        <v>550</v>
      </c>
      <c r="F15">
        <v>3.4223486209646201</v>
      </c>
      <c r="G15" t="s">
        <v>70</v>
      </c>
      <c r="H15" t="s">
        <v>553</v>
      </c>
    </row>
    <row r="16" spans="1:8" x14ac:dyDescent="0.25">
      <c r="A16" t="s">
        <v>39</v>
      </c>
      <c r="B16" t="s">
        <v>65</v>
      </c>
      <c r="C16" t="s">
        <v>61</v>
      </c>
      <c r="D16" t="s">
        <v>549</v>
      </c>
      <c r="E16" t="s">
        <v>554</v>
      </c>
      <c r="F16">
        <v>3.65</v>
      </c>
    </row>
    <row r="17" spans="1:8" x14ac:dyDescent="0.25">
      <c r="A17" t="s">
        <v>39</v>
      </c>
      <c r="B17" t="s">
        <v>65</v>
      </c>
      <c r="C17" t="s">
        <v>63</v>
      </c>
      <c r="D17" t="s">
        <v>549</v>
      </c>
      <c r="E17" t="s">
        <v>550</v>
      </c>
      <c r="F17">
        <v>3</v>
      </c>
      <c r="G17" t="s">
        <v>70</v>
      </c>
      <c r="H17" t="s">
        <v>551</v>
      </c>
    </row>
    <row r="18" spans="1:8" x14ac:dyDescent="0.25">
      <c r="A18" t="s">
        <v>39</v>
      </c>
      <c r="B18" t="s">
        <v>65</v>
      </c>
      <c r="C18" t="s">
        <v>63</v>
      </c>
      <c r="D18" t="s">
        <v>552</v>
      </c>
      <c r="E18" t="s">
        <v>555</v>
      </c>
      <c r="F18">
        <v>3.4223486209646201</v>
      </c>
      <c r="G18" t="s">
        <v>70</v>
      </c>
      <c r="H18" t="s">
        <v>553</v>
      </c>
    </row>
    <row r="19" spans="1:8" x14ac:dyDescent="0.25">
      <c r="A19" t="s">
        <v>40</v>
      </c>
      <c r="B19" t="s">
        <v>65</v>
      </c>
      <c r="C19" t="s">
        <v>61</v>
      </c>
      <c r="D19" t="s">
        <v>549</v>
      </c>
      <c r="E19" t="s">
        <v>554</v>
      </c>
      <c r="F19">
        <v>3.65</v>
      </c>
    </row>
    <row r="20" spans="1:8" x14ac:dyDescent="0.25">
      <c r="A20" t="s">
        <v>40</v>
      </c>
      <c r="B20" t="s">
        <v>65</v>
      </c>
      <c r="C20" t="s">
        <v>63</v>
      </c>
      <c r="D20" t="s">
        <v>549</v>
      </c>
      <c r="E20" t="s">
        <v>550</v>
      </c>
      <c r="F20">
        <v>3</v>
      </c>
      <c r="G20" t="s">
        <v>70</v>
      </c>
      <c r="H20" t="s">
        <v>551</v>
      </c>
    </row>
    <row r="21" spans="1:8" x14ac:dyDescent="0.25">
      <c r="A21" t="s">
        <v>40</v>
      </c>
      <c r="B21" t="s">
        <v>65</v>
      </c>
      <c r="C21" t="s">
        <v>63</v>
      </c>
      <c r="D21" t="s">
        <v>552</v>
      </c>
      <c r="E21" t="s">
        <v>555</v>
      </c>
      <c r="F21">
        <v>3.4223486209646201</v>
      </c>
      <c r="G21" t="s">
        <v>70</v>
      </c>
      <c r="H21" t="s">
        <v>553</v>
      </c>
    </row>
    <row r="22" spans="1:8" x14ac:dyDescent="0.25">
      <c r="A22" t="s">
        <v>39</v>
      </c>
      <c r="B22" t="s">
        <v>68</v>
      </c>
      <c r="C22" t="s">
        <v>61</v>
      </c>
      <c r="D22" t="s">
        <v>549</v>
      </c>
      <c r="E22" t="s">
        <v>91</v>
      </c>
      <c r="F22">
        <v>3.65</v>
      </c>
    </row>
    <row r="23" spans="1:8" x14ac:dyDescent="0.25">
      <c r="A23" t="s">
        <v>39</v>
      </c>
      <c r="B23" t="s">
        <v>68</v>
      </c>
      <c r="C23" t="s">
        <v>63</v>
      </c>
      <c r="D23" t="s">
        <v>549</v>
      </c>
      <c r="E23" t="s">
        <v>550</v>
      </c>
      <c r="F23">
        <v>3</v>
      </c>
      <c r="G23" t="s">
        <v>70</v>
      </c>
      <c r="H23" t="s">
        <v>551</v>
      </c>
    </row>
    <row r="24" spans="1:8" x14ac:dyDescent="0.25">
      <c r="A24" t="s">
        <v>39</v>
      </c>
      <c r="B24" t="s">
        <v>68</v>
      </c>
      <c r="C24" t="s">
        <v>63</v>
      </c>
      <c r="D24" t="s">
        <v>552</v>
      </c>
      <c r="F24">
        <v>3.4223486209646201</v>
      </c>
      <c r="G24" t="s">
        <v>70</v>
      </c>
      <c r="H24" t="s">
        <v>553</v>
      </c>
    </row>
    <row r="25" spans="1:8" x14ac:dyDescent="0.25">
      <c r="A25" t="s">
        <v>40</v>
      </c>
      <c r="B25" t="s">
        <v>68</v>
      </c>
      <c r="C25" t="s">
        <v>61</v>
      </c>
      <c r="D25" t="s">
        <v>549</v>
      </c>
      <c r="E25" t="s">
        <v>91</v>
      </c>
      <c r="F25">
        <v>3.65</v>
      </c>
    </row>
    <row r="26" spans="1:8" x14ac:dyDescent="0.25">
      <c r="A26" t="s">
        <v>40</v>
      </c>
      <c r="B26" t="s">
        <v>68</v>
      </c>
      <c r="C26" t="s">
        <v>63</v>
      </c>
      <c r="D26" t="s">
        <v>549</v>
      </c>
      <c r="E26" t="s">
        <v>550</v>
      </c>
      <c r="F26">
        <v>3</v>
      </c>
      <c r="G26" t="s">
        <v>70</v>
      </c>
      <c r="H26" t="s">
        <v>551</v>
      </c>
    </row>
    <row r="27" spans="1:8" x14ac:dyDescent="0.25">
      <c r="A27" t="s">
        <v>40</v>
      </c>
      <c r="B27" t="s">
        <v>68</v>
      </c>
      <c r="C27" t="s">
        <v>63</v>
      </c>
      <c r="D27" t="s">
        <v>552</v>
      </c>
      <c r="F27">
        <v>3.4223486209646201</v>
      </c>
      <c r="G27" t="s">
        <v>70</v>
      </c>
      <c r="H27" t="s">
        <v>553</v>
      </c>
    </row>
    <row r="28" spans="1:8" x14ac:dyDescent="0.25">
      <c r="A28" t="s">
        <v>39</v>
      </c>
      <c r="B28" t="s">
        <v>69</v>
      </c>
      <c r="C28" t="s">
        <v>61</v>
      </c>
      <c r="D28" t="s">
        <v>556</v>
      </c>
      <c r="E28" t="s">
        <v>550</v>
      </c>
      <c r="F28">
        <v>3.65</v>
      </c>
    </row>
    <row r="29" spans="1:8" x14ac:dyDescent="0.25">
      <c r="A29" t="s">
        <v>39</v>
      </c>
      <c r="B29" t="s">
        <v>69</v>
      </c>
      <c r="C29" t="s">
        <v>63</v>
      </c>
      <c r="D29" t="s">
        <v>549</v>
      </c>
      <c r="E29" t="s">
        <v>550</v>
      </c>
      <c r="F29">
        <v>3</v>
      </c>
      <c r="G29" t="s">
        <v>70</v>
      </c>
      <c r="H29" t="s">
        <v>551</v>
      </c>
    </row>
    <row r="30" spans="1:8" x14ac:dyDescent="0.25">
      <c r="A30" t="s">
        <v>39</v>
      </c>
      <c r="B30" t="s">
        <v>69</v>
      </c>
      <c r="C30" t="s">
        <v>63</v>
      </c>
      <c r="D30" t="s">
        <v>552</v>
      </c>
      <c r="E30" t="s">
        <v>550</v>
      </c>
      <c r="F30">
        <v>3.4223486209646201</v>
      </c>
      <c r="G30" t="s">
        <v>70</v>
      </c>
      <c r="H30" t="s">
        <v>553</v>
      </c>
    </row>
    <row r="31" spans="1:8" x14ac:dyDescent="0.25">
      <c r="A31" t="s">
        <v>40</v>
      </c>
      <c r="B31" t="s">
        <v>69</v>
      </c>
      <c r="C31" t="s">
        <v>61</v>
      </c>
      <c r="D31" t="s">
        <v>556</v>
      </c>
      <c r="E31" t="s">
        <v>550</v>
      </c>
      <c r="F31">
        <v>3.65</v>
      </c>
    </row>
    <row r="32" spans="1:8" x14ac:dyDescent="0.25">
      <c r="A32" t="s">
        <v>40</v>
      </c>
      <c r="B32" t="s">
        <v>69</v>
      </c>
      <c r="C32" t="s">
        <v>63</v>
      </c>
      <c r="D32" t="s">
        <v>549</v>
      </c>
      <c r="E32" t="s">
        <v>550</v>
      </c>
      <c r="F32">
        <v>3</v>
      </c>
      <c r="G32" t="s">
        <v>70</v>
      </c>
      <c r="H32" t="s">
        <v>551</v>
      </c>
    </row>
    <row r="33" spans="1:8" x14ac:dyDescent="0.25">
      <c r="A33" t="s">
        <v>40</v>
      </c>
      <c r="B33" t="s">
        <v>69</v>
      </c>
      <c r="C33" t="s">
        <v>63</v>
      </c>
      <c r="D33" t="s">
        <v>552</v>
      </c>
      <c r="E33" t="s">
        <v>550</v>
      </c>
      <c r="F33">
        <v>3.4223486209646201</v>
      </c>
      <c r="G33" t="s">
        <v>70</v>
      </c>
      <c r="H33" t="s">
        <v>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21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Education - University</v>
      </c>
      <c r="B1" s="101"/>
      <c r="C1" s="101"/>
      <c r="D1" s="101"/>
      <c r="E1" s="101"/>
      <c r="F1" s="95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9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152834.22</v>
      </c>
      <c r="C3" s="35">
        <f>SUMIF(Raw_outdoorairflowrate!$A:$A, $A3, Raw_outdoorairflowrate!C:C)</f>
        <v>0</v>
      </c>
      <c r="D3" s="35">
        <f>SUMIF(Raw_outdoorairflowrate!$A:$A, $A3, Raw_outdoorairflowrate!D:D)</f>
        <v>0.37999999999999989</v>
      </c>
      <c r="E3" s="61">
        <f>B3*D3</f>
        <v>58077.003599999982</v>
      </c>
      <c r="F3" s="26"/>
      <c r="Z3" t="str">
        <v>Computer</v>
      </c>
    </row>
    <row r="4" spans="1:26" ht="18" customHeight="1" x14ac:dyDescent="0.25">
      <c r="A4" s="2" t="str">
        <f t="shared" ref="A4:A10" si="0">Z3</f>
        <v>Computer</v>
      </c>
      <c r="B4" s="53">
        <f>SUMIF(Raw_outdoorairflowrate!$A:$A, $A4, Raw_outdoorairflowrate!B:B)</f>
        <v>19005.689999999999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10" si="1">B4*D4</f>
        <v>2850.8534999999997</v>
      </c>
      <c r="F4" s="26"/>
      <c r="Z4" t="str">
        <v>Corridor</v>
      </c>
    </row>
    <row r="5" spans="1:26" ht="18" customHeight="1" x14ac:dyDescent="0.25">
      <c r="A5" s="2" t="str">
        <f t="shared" si="0"/>
        <v>Corridor</v>
      </c>
      <c r="B5" s="53">
        <f>SUMIF(Raw_outdoorairflowrate!$A:$A, $A5, Raw_outdoorairflowrate!B:B)</f>
        <v>11243.85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1686.5775000000001</v>
      </c>
      <c r="F5" s="26"/>
      <c r="Z5" t="str">
        <v>Dining_fast</v>
      </c>
    </row>
    <row r="6" spans="1:26" ht="18" customHeight="1" x14ac:dyDescent="0.25">
      <c r="A6" s="2" t="str">
        <f t="shared" si="0"/>
        <v>Dining_fast</v>
      </c>
      <c r="B6" s="53">
        <f>SUMIF(Raw_outdoorairflowrate!$A:$A, $A6, Raw_outdoorairflowrate!B:B)</f>
        <v>11890.14</v>
      </c>
      <c r="C6" s="35">
        <f>SUMIF(Raw_outdoorairflowrate!$A:$A, $A6, Raw_outdoorairflowrate!C:C)</f>
        <v>0</v>
      </c>
      <c r="D6" s="35">
        <f>SUMIF(Raw_outdoorairflowrate!$A:$A, $A6, Raw_outdoorairflowrate!D:D)</f>
        <v>0.5</v>
      </c>
      <c r="E6" s="61">
        <f t="shared" si="1"/>
        <v>5945.07</v>
      </c>
      <c r="F6" s="26"/>
      <c r="Z6" t="str">
        <v>Guestroom</v>
      </c>
    </row>
    <row r="7" spans="1:26" ht="18" customHeight="1" x14ac:dyDescent="0.25">
      <c r="A7" s="2" t="str">
        <f t="shared" si="0"/>
        <v>Guestroom</v>
      </c>
      <c r="B7" s="53">
        <f>SUMIF(Raw_outdoorairflowrate!$A:$A, $A7, Raw_outdoorairflowrate!B:B)</f>
        <v>63715.140000000007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9557.2710000000006</v>
      </c>
      <c r="F7" s="26"/>
      <c r="Z7" t="str">
        <v>Industrial_low</v>
      </c>
    </row>
    <row r="8" spans="1:26" ht="18" customHeight="1" x14ac:dyDescent="0.25">
      <c r="A8" s="2" t="str">
        <f t="shared" si="0"/>
        <v>Industrial_low</v>
      </c>
      <c r="B8" s="53">
        <f>SUMIF(Raw_outdoorairflowrate!$A:$A, $A8, Raw_outdoorairflowrate!B:B)</f>
        <v>40005.94</v>
      </c>
      <c r="C8" s="35">
        <f>SUMIF(Raw_outdoorairflowrate!$A:$A, $A8, Raw_outdoorairflowrate!C:C)</f>
        <v>0</v>
      </c>
      <c r="D8" s="35">
        <f>SUMIF(Raw_outdoorairflowrate!$A:$A, $A8, Raw_outdoorairflowrate!D:D)</f>
        <v>0.15</v>
      </c>
      <c r="E8" s="61">
        <f t="shared" si="1"/>
        <v>6000.8910000000005</v>
      </c>
      <c r="F8" s="26"/>
      <c r="Z8" t="str">
        <v>Kitchen</v>
      </c>
    </row>
    <row r="9" spans="1:26" ht="18" customHeight="1" x14ac:dyDescent="0.25">
      <c r="A9" s="2" t="str">
        <f t="shared" si="0"/>
        <v>Kitchen</v>
      </c>
      <c r="B9" s="53">
        <f>SUMIF(Raw_outdoorairflowrate!$A:$A, $A9, Raw_outdoorairflowrate!B:B)</f>
        <v>5228.1099999999997</v>
      </c>
      <c r="C9" s="35">
        <f>SUMIF(Raw_outdoorairflowrate!$A:$A, $A9, Raw_outdoorairflowrate!C:C)</f>
        <v>0</v>
      </c>
      <c r="D9" s="35">
        <f>SUMIF(Raw_outdoorairflowrate!$A:$A, $A9, Raw_outdoorairflowrate!D:D)</f>
        <v>0.15</v>
      </c>
      <c r="E9" s="61">
        <f t="shared" si="1"/>
        <v>784.21649999999988</v>
      </c>
      <c r="F9" s="26"/>
      <c r="Z9" t="str">
        <v>Office</v>
      </c>
    </row>
    <row r="10" spans="1:26" ht="18" customHeight="1" x14ac:dyDescent="0.25">
      <c r="A10" s="2" t="str">
        <f t="shared" si="0"/>
        <v>Office</v>
      </c>
      <c r="B10" s="53">
        <f>SUMIF(Raw_outdoorairflowrate!$A:$A, $A10, Raw_outdoorairflowrate!B:B)</f>
        <v>171050.64</v>
      </c>
      <c r="C10" s="35">
        <f>SUMIF(Raw_outdoorairflowrate!$A:$A, $A10, Raw_outdoorairflowrate!C:C)</f>
        <v>0</v>
      </c>
      <c r="D10" s="35">
        <f>SUMIF(Raw_outdoorairflowrate!$A:$A, $A10, Raw_outdoorairflowrate!D:D)</f>
        <v>0.15</v>
      </c>
      <c r="E10" s="61">
        <f t="shared" si="1"/>
        <v>25657.596000000001</v>
      </c>
      <c r="F10" s="26"/>
    </row>
    <row r="13" spans="1:26" ht="15.75" customHeight="1" x14ac:dyDescent="0.25">
      <c r="A13" s="95" t="str">
        <f>"OA Controller - "&amp;Prototype!A2</f>
        <v>OA Controller - Education - University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</row>
    <row r="14" spans="1:26" x14ac:dyDescent="0.25">
      <c r="A14" s="19" t="s">
        <v>13</v>
      </c>
      <c r="B14" s="19" t="s">
        <v>18</v>
      </c>
      <c r="C14" s="19" t="s">
        <v>17</v>
      </c>
      <c r="D14" s="8" t="s">
        <v>73</v>
      </c>
      <c r="E14" s="8" t="s">
        <v>74</v>
      </c>
      <c r="F14" s="8" t="s">
        <v>75</v>
      </c>
      <c r="G14" s="8" t="s">
        <v>76</v>
      </c>
      <c r="H14" s="8" t="s">
        <v>77</v>
      </c>
      <c r="I14" s="8" t="s">
        <v>78</v>
      </c>
      <c r="J14" s="8" t="s">
        <v>79</v>
      </c>
      <c r="K14" s="8" t="s">
        <v>80</v>
      </c>
      <c r="L14" s="8" t="s">
        <v>81</v>
      </c>
      <c r="M14" s="8" t="s">
        <v>20</v>
      </c>
      <c r="N14" s="8" t="s">
        <v>21</v>
      </c>
      <c r="O14" s="8" t="s">
        <v>22</v>
      </c>
      <c r="P14" s="8" t="s">
        <v>23</v>
      </c>
      <c r="Q14" s="8" t="s">
        <v>24</v>
      </c>
      <c r="R14" s="8" t="s">
        <v>25</v>
      </c>
      <c r="S14" s="8" t="s">
        <v>26</v>
      </c>
      <c r="T14" s="8" t="s">
        <v>101</v>
      </c>
    </row>
    <row r="15" spans="1:26" x14ac:dyDescent="0.25">
      <c r="A15" s="100" t="s">
        <v>46</v>
      </c>
      <c r="B15" s="3" t="s">
        <v>39</v>
      </c>
      <c r="C15" s="3" t="s">
        <v>82</v>
      </c>
      <c r="D15" s="2" cm="1">
        <f t="array" ref="D15">_xlfn.XLOOKUP(
1,
(Raw_oacontroller!$B$2:$B$100=$B15)*(Raw_oacontroller!$A$2:$A$100=D$14),
Raw_oacontroller!$C$2:$C$100
)</f>
        <v>75</v>
      </c>
      <c r="E15" s="2" cm="1">
        <f t="array" ref="E15">_xlfn.XLOOKUP(
1,
(Raw_oacontroller!$B$2:$B$100=$B15)*(Raw_oacontroller!$A$2:$A$100=E$14),
Raw_oacontroller!$C$2:$C$100
)</f>
        <v>73</v>
      </c>
      <c r="F15" s="2" cm="1">
        <f t="array" ref="F15">_xlfn.XLOOKUP(
1,
(Raw_oacontroller!$B$2:$B$100=$B15)*(Raw_oacontroller!$A$2:$A$100=F$14),
Raw_oacontroller!$C$2:$C$100
)</f>
        <v>75</v>
      </c>
      <c r="G15" s="2" cm="1">
        <f t="array" ref="G15">_xlfn.XLOOKUP(
1,
(Raw_oacontroller!$B$2:$B$100=$B15)*(Raw_oacontroller!$A$2:$A$100=G$14),
Raw_oacontroller!$C$2:$C$100
)</f>
        <v>73</v>
      </c>
      <c r="H15" s="2" cm="1">
        <f t="array" ref="H15">_xlfn.XLOOKUP(
1,
(Raw_oacontroller!$B$2:$B$100=$B15)*(Raw_oacontroller!$A$2:$A$100=H$14),
Raw_oacontroller!$C$2:$C$100
)</f>
        <v>75</v>
      </c>
      <c r="I15" s="2" cm="1">
        <f t="array" ref="I15">_xlfn.XLOOKUP(
1,
(Raw_oacontroller!$B$2:$B$100=$B15)*(Raw_oacontroller!$A$2:$A$100=I$14),
Raw_oacontroller!$C$2:$C$100
)</f>
        <v>71</v>
      </c>
      <c r="J15" s="2" cm="1">
        <f t="array" ref="J15">_xlfn.XLOOKUP(
1,
(Raw_oacontroller!$B$2:$B$100=$B15)*(Raw_oacontroller!$A$2:$A$100=J$14),
Raw_oacontroller!$C$2:$C$100
)</f>
        <v>69</v>
      </c>
      <c r="K15" s="2" cm="1">
        <f t="array" ref="K15">_xlfn.XLOOKUP(
1,
(Raw_oacontroller!$B$2:$B$100=$B15)*(Raw_oacontroller!$A$2:$A$100=K$14),
Raw_oacontroller!$C$2:$C$100
)</f>
        <v>71</v>
      </c>
      <c r="L15" s="2" cm="1">
        <f t="array" ref="L15">_xlfn.XLOOKUP(
1,
(Raw_oacontroller!$B$2:$B$100=$B15)*(Raw_oacontroller!$A$2:$A$100=L$14),
Raw_oacontroller!$C$2:$C$100
)</f>
        <v>71</v>
      </c>
      <c r="M15" s="2" cm="1">
        <f t="array" ref="M15">_xlfn.XLOOKUP(
1,
(Raw_oacontroller!$B$2:$B$100=$B15)*(Raw_oacontroller!$A$2:$A$100=M$14),
Raw_oacontroller!$C$2:$C$100
)</f>
        <v>73</v>
      </c>
      <c r="N15" s="2" cm="1">
        <f t="array" ref="N15">_xlfn.XLOOKUP(
1,
(Raw_oacontroller!$B$2:$B$100=$B15)*(Raw_oacontroller!$A$2:$A$100=N$14),
Raw_oacontroller!$C$2:$C$100
)</f>
        <v>75</v>
      </c>
      <c r="O15" s="2" cm="1">
        <f t="array" ref="O15">_xlfn.XLOOKUP(
1,
(Raw_oacontroller!$B$2:$B$100=$B15)*(Raw_oacontroller!$A$2:$A$100=O$14),
Raw_oacontroller!$C$2:$C$100
)</f>
        <v>75</v>
      </c>
      <c r="P15" s="2" cm="1">
        <f t="array" ref="P15">_xlfn.XLOOKUP(
1,
(Raw_oacontroller!$B$2:$B$100=$B15)*(Raw_oacontroller!$A$2:$A$100=P$14),
Raw_oacontroller!$C$2:$C$100
)</f>
        <v>75</v>
      </c>
      <c r="Q15" s="2" cm="1">
        <f t="array" ref="Q15">_xlfn.XLOOKUP(
1,
(Raw_oacontroller!$B$2:$B$100=$B15)*(Raw_oacontroller!$A$2:$A$100=Q$14),
Raw_oacontroller!$C$2:$C$100
)</f>
        <v>75</v>
      </c>
      <c r="R15" s="2" cm="1">
        <f t="array" ref="R15">_xlfn.XLOOKUP(
1,
(Raw_oacontroller!$B$2:$B$100=$B15)*(Raw_oacontroller!$A$2:$A$100=R$14),
Raw_oacontroller!$C$2:$C$100
)</f>
        <v>75</v>
      </c>
      <c r="S15" s="2" cm="1">
        <f t="array" ref="S15">_xlfn.XLOOKUP(
1,
(Raw_oacontroller!$B$2:$B$100=$B15)*(Raw_oacontroller!$A$2:$A$100=S$14),
Raw_oacontroller!$C$2:$C$100
)</f>
        <v>75</v>
      </c>
      <c r="T15" s="26"/>
    </row>
    <row r="16" spans="1:26" x14ac:dyDescent="0.25">
      <c r="A16" s="100"/>
      <c r="B16" s="2" t="s">
        <v>40</v>
      </c>
      <c r="C16" s="3" t="s">
        <v>82</v>
      </c>
      <c r="D16" s="2" cm="1">
        <f t="array" ref="D16">_xlfn.XLOOKUP(
1,
(Raw_oacontroller!$B$2:$B$100=$B16)*(Raw_oacontroller!$A$2:$A$100=D$14),
Raw_oacontroller!$C$2:$C$100
)</f>
        <v>75</v>
      </c>
      <c r="E16" s="2" cm="1">
        <f t="array" ref="E16">_xlfn.XLOOKUP(
1,
(Raw_oacontroller!$B$2:$B$100=$B16)*(Raw_oacontroller!$A$2:$A$100=E$14),
Raw_oacontroller!$C$2:$C$100
)</f>
        <v>73</v>
      </c>
      <c r="F16" s="2" cm="1">
        <f t="array" ref="F16">_xlfn.XLOOKUP(
1,
(Raw_oacontroller!$B$2:$B$100=$B16)*(Raw_oacontroller!$A$2:$A$100=F$14),
Raw_oacontroller!$C$2:$C$100
)</f>
        <v>75</v>
      </c>
      <c r="G16" s="2" cm="1">
        <f t="array" ref="G16">_xlfn.XLOOKUP(
1,
(Raw_oacontroller!$B$2:$B$100=$B16)*(Raw_oacontroller!$A$2:$A$100=G$14),
Raw_oacontroller!$C$2:$C$100
)</f>
        <v>73</v>
      </c>
      <c r="H16" s="2" cm="1">
        <f t="array" ref="H16">_xlfn.XLOOKUP(
1,
(Raw_oacontroller!$B$2:$B$100=$B16)*(Raw_oacontroller!$A$2:$A$100=H$14),
Raw_oacontroller!$C$2:$C$100
)</f>
        <v>75</v>
      </c>
      <c r="I16" s="2" cm="1">
        <f t="array" ref="I16">_xlfn.XLOOKUP(
1,
(Raw_oacontroller!$B$2:$B$100=$B16)*(Raw_oacontroller!$A$2:$A$100=I$14),
Raw_oacontroller!$C$2:$C$100
)</f>
        <v>71</v>
      </c>
      <c r="J16" s="2" cm="1">
        <f t="array" ref="J16">_xlfn.XLOOKUP(
1,
(Raw_oacontroller!$B$2:$B$100=$B16)*(Raw_oacontroller!$A$2:$A$100=J$14),
Raw_oacontroller!$C$2:$C$100
)</f>
        <v>69</v>
      </c>
      <c r="K16" s="2" cm="1">
        <f t="array" ref="K16">_xlfn.XLOOKUP(
1,
(Raw_oacontroller!$B$2:$B$100=$B16)*(Raw_oacontroller!$A$2:$A$100=K$14),
Raw_oacontroller!$C$2:$C$100
)</f>
        <v>71</v>
      </c>
      <c r="L16" s="2" cm="1">
        <f t="array" ref="L16">_xlfn.XLOOKUP(
1,
(Raw_oacontroller!$B$2:$B$100=$B16)*(Raw_oacontroller!$A$2:$A$100=L$14),
Raw_oacontroller!$C$2:$C$100
)</f>
        <v>71</v>
      </c>
      <c r="M16" s="2" cm="1">
        <f t="array" ref="M16">_xlfn.XLOOKUP(
1,
(Raw_oacontroller!$B$2:$B$100=$B16)*(Raw_oacontroller!$A$2:$A$100=M$14),
Raw_oacontroller!$C$2:$C$100
)</f>
        <v>73</v>
      </c>
      <c r="N16" s="2" cm="1">
        <f t="array" ref="N16">_xlfn.XLOOKUP(
1,
(Raw_oacontroller!$B$2:$B$100=$B16)*(Raw_oacontroller!$A$2:$A$100=N$14),
Raw_oacontroller!$C$2:$C$100
)</f>
        <v>75</v>
      </c>
      <c r="O16" s="2" cm="1">
        <f t="array" ref="O16">_xlfn.XLOOKUP(
1,
(Raw_oacontroller!$B$2:$B$100=$B16)*(Raw_oacontroller!$A$2:$A$100=O$14),
Raw_oacontroller!$C$2:$C$100
)</f>
        <v>75</v>
      </c>
      <c r="P16" s="2" cm="1">
        <f t="array" ref="P16">_xlfn.XLOOKUP(
1,
(Raw_oacontroller!$B$2:$B$100=$B16)*(Raw_oacontroller!$A$2:$A$100=P$14),
Raw_oacontroller!$C$2:$C$100
)</f>
        <v>75</v>
      </c>
      <c r="Q16" s="2" cm="1">
        <f t="array" ref="Q16">_xlfn.XLOOKUP(
1,
(Raw_oacontroller!$B$2:$B$100=$B16)*(Raw_oacontroller!$A$2:$A$100=Q$14),
Raw_oacontroller!$C$2:$C$100
)</f>
        <v>75</v>
      </c>
      <c r="R16" s="2" cm="1">
        <f t="array" ref="R16">_xlfn.XLOOKUP(
1,
(Raw_oacontroller!$B$2:$B$100=$B16)*(Raw_oacontroller!$A$2:$A$100=R$14),
Raw_oacontroller!$C$2:$C$100
)</f>
        <v>75</v>
      </c>
      <c r="S16" s="2" cm="1">
        <f t="array" ref="S16">_xlfn.XLOOKUP(
1,
(Raw_oacontroller!$B$2:$B$100=$B16)*(Raw_oacontroller!$A$2:$A$100=S$14),
Raw_oacontroller!$C$2:$C$100
)</f>
        <v>75</v>
      </c>
      <c r="T16" s="26"/>
    </row>
    <row r="19" spans="1:5" ht="15.75" x14ac:dyDescent="0.25">
      <c r="A19" s="96" t="str">
        <f>"Exhaust hood - "&amp;Prototype!A2</f>
        <v>Exhaust hood - Education - University</v>
      </c>
      <c r="B19" s="96"/>
      <c r="C19" s="96"/>
      <c r="D19" s="96"/>
      <c r="E19" s="96"/>
    </row>
    <row r="20" spans="1:5" ht="27" x14ac:dyDescent="0.2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100</v>
      </c>
    </row>
    <row r="21" spans="1:5" x14ac:dyDescent="0.25">
      <c r="A21" s="4" t="s">
        <v>91</v>
      </c>
      <c r="B21" s="4" t="s">
        <v>91</v>
      </c>
      <c r="C21" s="4" t="s">
        <v>91</v>
      </c>
      <c r="D21" s="4" t="s">
        <v>91</v>
      </c>
      <c r="E21" s="4"/>
    </row>
  </sheetData>
  <mergeCells count="4">
    <mergeCell ref="A19:E19"/>
    <mergeCell ref="A15:A16"/>
    <mergeCell ref="A1:F1"/>
    <mergeCell ref="A13:T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9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428</v>
      </c>
      <c r="B2">
        <v>152834.22</v>
      </c>
      <c r="C2">
        <v>0</v>
      </c>
      <c r="D2">
        <v>0.37999999999999989</v>
      </c>
    </row>
    <row r="3" spans="1:4" x14ac:dyDescent="0.25">
      <c r="A3" t="s">
        <v>447</v>
      </c>
      <c r="B3">
        <v>19005.689999999999</v>
      </c>
      <c r="C3">
        <v>0</v>
      </c>
      <c r="D3">
        <v>0.15</v>
      </c>
    </row>
    <row r="4" spans="1:4" x14ac:dyDescent="0.25">
      <c r="A4" t="s">
        <v>452</v>
      </c>
      <c r="B4">
        <v>11243.85</v>
      </c>
      <c r="C4">
        <v>0</v>
      </c>
      <c r="D4">
        <v>0.15</v>
      </c>
    </row>
    <row r="5" spans="1:4" x14ac:dyDescent="0.25">
      <c r="A5" t="s">
        <v>457</v>
      </c>
      <c r="B5">
        <v>11890.14</v>
      </c>
      <c r="C5">
        <v>0</v>
      </c>
      <c r="D5">
        <v>0.5</v>
      </c>
    </row>
    <row r="6" spans="1:4" x14ac:dyDescent="0.25">
      <c r="A6" t="s">
        <v>459</v>
      </c>
      <c r="B6">
        <v>63715.140000000007</v>
      </c>
      <c r="C6">
        <v>0</v>
      </c>
      <c r="D6">
        <v>0.15</v>
      </c>
    </row>
    <row r="7" spans="1:4" x14ac:dyDescent="0.25">
      <c r="A7" t="s">
        <v>493</v>
      </c>
      <c r="B7">
        <v>40005.94</v>
      </c>
      <c r="C7">
        <v>0</v>
      </c>
      <c r="D7">
        <v>0.15</v>
      </c>
    </row>
    <row r="8" spans="1:4" x14ac:dyDescent="0.25">
      <c r="A8" t="s">
        <v>491</v>
      </c>
      <c r="B8">
        <v>5228.1099999999997</v>
      </c>
      <c r="C8">
        <v>0</v>
      </c>
      <c r="D8">
        <v>0.15</v>
      </c>
    </row>
    <row r="9" spans="1:4" x14ac:dyDescent="0.25">
      <c r="A9" t="s">
        <v>433</v>
      </c>
      <c r="B9">
        <v>171050.64</v>
      </c>
      <c r="C9">
        <v>0</v>
      </c>
      <c r="D9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61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Education - University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4674020</v>
      </c>
      <c r="E4" s="70">
        <f>Raw_waterheater!D2</f>
        <v>980.23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4674020</v>
      </c>
      <c r="E5" s="70">
        <f>Raw_waterheater!D3</f>
        <v>980.23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Education - University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 E2 NORTH PERIM (G.N3)</v>
      </c>
      <c r="B10" s="62">
        <f>IFERROR(Zones!H3,0)</f>
        <v>5792.18</v>
      </c>
      <c r="C10" s="59">
        <f>IFERROR(Zones!K3,0)</f>
        <v>25</v>
      </c>
      <c r="D10" s="57">
        <f>IFERROR(E10/C10,0)</f>
        <v>2.0851199999999999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52.128</v>
      </c>
      <c r="F10" s="73">
        <f>E10/60</f>
        <v>0.86880000000000002</v>
      </c>
      <c r="G10" s="74"/>
    </row>
    <row r="11" spans="1:8" x14ac:dyDescent="0.25">
      <c r="A11" s="58" t="str">
        <f>IFERROR(Zones!B4,0)</f>
        <v>CLASSROOM E2 SOUTH PERIM (G.S2)</v>
      </c>
      <c r="B11" s="62">
        <f>IFERROR(Zones!H4,0)</f>
        <v>5753.06</v>
      </c>
      <c r="C11" s="59">
        <f>IFERROR(Zones!K4,0)</f>
        <v>25</v>
      </c>
      <c r="D11" s="57">
        <f t="shared" ref="D11:D60" si="0">IFERROR(E11/C11,0)</f>
        <v>2.0710800000000003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51.777000000000001</v>
      </c>
      <c r="F11" s="73">
        <f t="shared" ref="F11:F60" si="1">E11/60</f>
        <v>0.86294999999999999</v>
      </c>
      <c r="G11" s="74"/>
    </row>
    <row r="12" spans="1:8" x14ac:dyDescent="0.25">
      <c r="A12" s="58" t="str">
        <f>IFERROR(Zones!B5,0)</f>
        <v>CLASSROOM E2 WEST PERIM (G.W1)</v>
      </c>
      <c r="B12" s="62">
        <f>IFERROR(Zones!H5,0)</f>
        <v>31334.240000000002</v>
      </c>
      <c r="C12" s="59">
        <f>IFERROR(Zones!K5,0)</f>
        <v>25</v>
      </c>
      <c r="D12" s="57">
        <f t="shared" si="0"/>
        <v>11.2662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281.65499999999997</v>
      </c>
      <c r="F12" s="73">
        <f t="shared" si="1"/>
        <v>4.6942499999999994</v>
      </c>
      <c r="G12" s="74"/>
    </row>
    <row r="13" spans="1:8" x14ac:dyDescent="0.25">
      <c r="A13" s="58" t="str">
        <f>IFERROR(Zones!B6,0)</f>
        <v>CLASSROOM E4 EAST PERIM (G.E2)</v>
      </c>
      <c r="B13" s="62">
        <f>IFERROR(Zones!H6,0)</f>
        <v>5808.57</v>
      </c>
      <c r="C13" s="59">
        <f>IFERROR(Zones!K6,0)</f>
        <v>25</v>
      </c>
      <c r="D13" s="57">
        <f t="shared" si="0"/>
        <v>2.09124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13" s="73">
        <f t="shared" si="1"/>
        <v>0.87134999999999996</v>
      </c>
      <c r="G13" s="74"/>
    </row>
    <row r="14" spans="1:8" x14ac:dyDescent="0.25">
      <c r="A14" s="58" t="str">
        <f>IFERROR(Zones!B7,0)</f>
        <v>CLASSROOM E4 EAST PERIM (M.E14)</v>
      </c>
      <c r="B14" s="62">
        <f>IFERROR(Zones!H7,0)</f>
        <v>5808.57</v>
      </c>
      <c r="C14" s="59">
        <f>IFERROR(Zones!K7,0)</f>
        <v>25</v>
      </c>
      <c r="D14" s="57">
        <f t="shared" si="0"/>
        <v>2.09124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14" s="73">
        <f t="shared" si="1"/>
        <v>0.87134999999999996</v>
      </c>
      <c r="G14" s="74"/>
    </row>
    <row r="15" spans="1:8" x14ac:dyDescent="0.25">
      <c r="A15" s="58" t="str">
        <f>IFERROR(Zones!B8,0)</f>
        <v>CLASSROOM E4 EAST PERIM (T.E26)</v>
      </c>
      <c r="B15" s="62">
        <f>IFERROR(Zones!H8,0)</f>
        <v>5808.57</v>
      </c>
      <c r="C15" s="59">
        <f>IFERROR(Zones!K8,0)</f>
        <v>25</v>
      </c>
      <c r="D15" s="57">
        <f t="shared" si="0"/>
        <v>2.09124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15" s="73">
        <f t="shared" si="1"/>
        <v>0.87134999999999996</v>
      </c>
      <c r="G15" s="74"/>
    </row>
    <row r="16" spans="1:8" x14ac:dyDescent="0.25">
      <c r="A16" s="58" t="str">
        <f>IFERROR(Zones!B9,0)</f>
        <v>CLASSROOM E4 NORTH PERIM (G.N3)</v>
      </c>
      <c r="B16" s="62">
        <f>IFERROR(Zones!H9,0)</f>
        <v>12517.22</v>
      </c>
      <c r="C16" s="59">
        <f>IFERROR(Zones!K9,0)</f>
        <v>25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CLASSROOM E4 NORTH PERIM (M.N15)</v>
      </c>
      <c r="B17" s="62">
        <f>IFERROR(Zones!H10,0)</f>
        <v>12517.22</v>
      </c>
      <c r="C17" s="59">
        <f>IFERROR(Zones!K10,0)</f>
        <v>25</v>
      </c>
      <c r="D17" s="57">
        <f t="shared" si="0"/>
        <v>4.5061200000000001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112.65300000000001</v>
      </c>
      <c r="F17" s="73">
        <f t="shared" si="1"/>
        <v>1.8775500000000001</v>
      </c>
      <c r="G17" s="74"/>
    </row>
    <row r="18" spans="1:7" x14ac:dyDescent="0.25">
      <c r="A18" s="58" t="str">
        <f>IFERROR(Zones!B11,0)</f>
        <v>CLASSROOM E4 NORTH PERIM (T.N27)</v>
      </c>
      <c r="B18" s="62">
        <f>IFERROR(Zones!H11,0)</f>
        <v>12517.22</v>
      </c>
      <c r="C18" s="59">
        <f>IFERROR(Zones!K11,0)</f>
        <v>25</v>
      </c>
      <c r="D18" s="57">
        <f t="shared" si="0"/>
        <v>4.5061200000000001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112.65300000000001</v>
      </c>
      <c r="F18" s="73">
        <f t="shared" si="1"/>
        <v>1.8775500000000001</v>
      </c>
      <c r="G18" s="74"/>
    </row>
    <row r="19" spans="1:7" x14ac:dyDescent="0.25">
      <c r="A19" s="58" t="str">
        <f>IFERROR(Zones!B12,0)</f>
        <v>CLASSROOM E4 SOUTH PERIM (G.S1)</v>
      </c>
      <c r="B19" s="62">
        <f>IFERROR(Zones!H12,0)</f>
        <v>12517.22</v>
      </c>
      <c r="C19" s="59">
        <f>IFERROR(Zones!K12,0)</f>
        <v>25</v>
      </c>
      <c r="D19" s="57">
        <f t="shared" si="0"/>
        <v>4.5061200000000001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112.65300000000001</v>
      </c>
      <c r="F19" s="73">
        <f t="shared" si="1"/>
        <v>1.8775500000000001</v>
      </c>
      <c r="G19" s="74"/>
    </row>
    <row r="20" spans="1:7" x14ac:dyDescent="0.25">
      <c r="A20" s="58" t="str">
        <f>IFERROR(Zones!B13,0)</f>
        <v>CLASSROOM E4 SOUTH PERIM (M.S13)</v>
      </c>
      <c r="B20" s="62">
        <f>IFERROR(Zones!H13,0)</f>
        <v>12517.22</v>
      </c>
      <c r="C20" s="59">
        <f>IFERROR(Zones!K13,0)</f>
        <v>25</v>
      </c>
      <c r="D20" s="57">
        <f t="shared" si="0"/>
        <v>4.5061200000000001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112.65300000000001</v>
      </c>
      <c r="F20" s="73">
        <f t="shared" si="1"/>
        <v>1.8775500000000001</v>
      </c>
      <c r="G20" s="74"/>
    </row>
    <row r="21" spans="1:7" x14ac:dyDescent="0.25">
      <c r="A21" s="58" t="str">
        <f>IFERROR(Zones!B14,0)</f>
        <v>CLASSROOM E4 SOUTH PERIM (T.S25)</v>
      </c>
      <c r="B21" s="62">
        <f>IFERROR(Zones!H14,0)</f>
        <v>12517.22</v>
      </c>
      <c r="C21" s="59">
        <f>IFERROR(Zones!K14,0)</f>
        <v>25</v>
      </c>
      <c r="D21" s="57">
        <f t="shared" si="0"/>
        <v>4.5061200000000001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112.65300000000001</v>
      </c>
      <c r="F21" s="73">
        <f t="shared" si="1"/>
        <v>1.8775500000000001</v>
      </c>
      <c r="G21" s="74"/>
    </row>
    <row r="22" spans="1:7" x14ac:dyDescent="0.25">
      <c r="A22" s="58" t="str">
        <f>IFERROR(Zones!B15,0)</f>
        <v>CLASSROOM E4 WEST PERIM (G.W4)</v>
      </c>
      <c r="B22" s="62">
        <f>IFERROR(Zones!H15,0)</f>
        <v>5808.57</v>
      </c>
      <c r="C22" s="59">
        <f>IFERROR(Zones!K15,0)</f>
        <v>25</v>
      </c>
      <c r="D22" s="57">
        <f t="shared" si="0"/>
        <v>2.09124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22" s="73">
        <f t="shared" si="1"/>
        <v>0.87134999999999996</v>
      </c>
      <c r="G22" s="74"/>
    </row>
    <row r="23" spans="1:7" x14ac:dyDescent="0.25">
      <c r="A23" s="58" t="str">
        <f>IFERROR(Zones!B16,0)</f>
        <v>CLASSROOM E4 WEST PERIM (M.W16)</v>
      </c>
      <c r="B23" s="62">
        <f>IFERROR(Zones!H16,0)</f>
        <v>5808.57</v>
      </c>
      <c r="C23" s="59">
        <f>IFERROR(Zones!K16,0)</f>
        <v>25</v>
      </c>
      <c r="D23" s="57">
        <f t="shared" si="0"/>
        <v>2.09124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23" s="73">
        <f t="shared" si="1"/>
        <v>0.87134999999999996</v>
      </c>
      <c r="G23" s="74"/>
    </row>
    <row r="24" spans="1:7" x14ac:dyDescent="0.25">
      <c r="A24" s="58" t="str">
        <f>IFERROR(Zones!B17,0)</f>
        <v>CLASSROOM E4 WEST PERIM (T.W28)</v>
      </c>
      <c r="B24" s="62">
        <f>IFERROR(Zones!H17,0)</f>
        <v>5808.57</v>
      </c>
      <c r="C24" s="59">
        <f>IFERROR(Zones!K17,0)</f>
        <v>25</v>
      </c>
      <c r="D24" s="57">
        <f t="shared" si="0"/>
        <v>2.09124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52.280999999999999</v>
      </c>
      <c r="F24" s="73">
        <f t="shared" si="1"/>
        <v>0.87134999999999996</v>
      </c>
      <c r="G24" s="74"/>
    </row>
    <row r="25" spans="1:7" x14ac:dyDescent="0.25">
      <c r="A25" s="58" t="str">
        <f>IFERROR(Zones!B18,0)</f>
        <v>COMPUTER E4 CORE (G.C5)</v>
      </c>
      <c r="B25" s="62">
        <f>IFERROR(Zones!H18,0)</f>
        <v>6335.23</v>
      </c>
      <c r="C25" s="59">
        <f>IFERROR(Zones!K18,0)</f>
        <v>1.5</v>
      </c>
      <c r="D25" s="57">
        <f t="shared" si="0"/>
        <v>2.2806000000000002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3.4209000000000001</v>
      </c>
      <c r="F25" s="73">
        <f t="shared" si="1"/>
        <v>5.7015000000000003E-2</v>
      </c>
      <c r="G25" s="74"/>
    </row>
    <row r="26" spans="1:7" x14ac:dyDescent="0.25">
      <c r="A26" s="58" t="str">
        <f>IFERROR(Zones!B19,0)</f>
        <v>COMPUTER E4 CORE (M.C17)</v>
      </c>
      <c r="B26" s="62">
        <f>IFERROR(Zones!H19,0)</f>
        <v>6335.23</v>
      </c>
      <c r="C26" s="59">
        <f>IFERROR(Zones!K19,0)</f>
        <v>1.5</v>
      </c>
      <c r="D26" s="57">
        <f t="shared" si="0"/>
        <v>2.2806000000000002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3.4209000000000001</v>
      </c>
      <c r="F26" s="73">
        <f t="shared" si="1"/>
        <v>5.7015000000000003E-2</v>
      </c>
      <c r="G26" s="74"/>
    </row>
    <row r="27" spans="1:7" x14ac:dyDescent="0.25">
      <c r="A27" s="58" t="str">
        <f>IFERROR(Zones!B20,0)</f>
        <v>COMPUTER E4 CORE (T.C29)</v>
      </c>
      <c r="B27" s="62">
        <f>IFERROR(Zones!H20,0)</f>
        <v>6335.23</v>
      </c>
      <c r="C27" s="59">
        <f>IFERROR(Zones!K20,0)</f>
        <v>1.5</v>
      </c>
      <c r="D27" s="57">
        <f t="shared" si="0"/>
        <v>2.2806000000000002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3.4209000000000001</v>
      </c>
      <c r="F27" s="73">
        <f t="shared" si="1"/>
        <v>5.7015000000000003E-2</v>
      </c>
      <c r="G27" s="74"/>
    </row>
    <row r="28" spans="1:7" x14ac:dyDescent="0.25">
      <c r="A28" s="58" t="str">
        <f>IFERROR(Zones!B21,0)</f>
        <v>CORRIDOR E9 CORE (G.C3)</v>
      </c>
      <c r="B28" s="62">
        <f>IFERROR(Zones!H21,0)</f>
        <v>3747.95</v>
      </c>
      <c r="C28" s="59">
        <f>IFERROR(Zones!K21,0)</f>
        <v>5</v>
      </c>
      <c r="D28" s="57">
        <f t="shared" si="0"/>
        <v>0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73">
        <f t="shared" si="1"/>
        <v>0</v>
      </c>
      <c r="G28" s="74"/>
    </row>
    <row r="29" spans="1:7" x14ac:dyDescent="0.25">
      <c r="A29" s="58" t="str">
        <f>IFERROR(Zones!B22,0)</f>
        <v>CORRIDOR E9 CORE (M.C6)</v>
      </c>
      <c r="B29" s="62">
        <f>IFERROR(Zones!H22,0)</f>
        <v>3747.95</v>
      </c>
      <c r="C29" s="59">
        <f>IFERROR(Zones!K22,0)</f>
        <v>5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IFERROR(Zones!B23,0)</f>
        <v>CORRIDOR E9 CORE (T.C9)</v>
      </c>
      <c r="B30" s="62">
        <f>IFERROR(Zones!H23,0)</f>
        <v>3747.95</v>
      </c>
      <c r="C30" s="59">
        <f>IFERROR(Zones!K23,0)</f>
        <v>5</v>
      </c>
      <c r="D30" s="57">
        <f t="shared" si="0"/>
        <v>0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73">
        <f t="shared" si="1"/>
        <v>0</v>
      </c>
      <c r="G30" s="74"/>
    </row>
    <row r="31" spans="1:7" x14ac:dyDescent="0.25">
      <c r="A31" s="58" t="str">
        <f>IFERROR(Zones!B24,0)</f>
        <v>DINING E3 SOUTH PERIM (G.S1)</v>
      </c>
      <c r="B31" s="62">
        <f>IFERROR(Zones!H24,0)</f>
        <v>11890.14</v>
      </c>
      <c r="C31" s="59">
        <f>IFERROR(Zones!K24,0)</f>
        <v>33.33</v>
      </c>
      <c r="D31" s="57">
        <f t="shared" si="0"/>
        <v>0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1" s="73">
        <f t="shared" si="1"/>
        <v>0</v>
      </c>
      <c r="G31" s="74"/>
    </row>
    <row r="32" spans="1:7" x14ac:dyDescent="0.25">
      <c r="A32" s="58" t="str">
        <f>IFERROR(Zones!B25,0)</f>
        <v>DORM E9 NORTH PERIM (G.N1)</v>
      </c>
      <c r="B32" s="62">
        <f>IFERROR(Zones!H25,0)</f>
        <v>10619.19</v>
      </c>
      <c r="C32" s="59">
        <f>IFERROR(Zones!K25,0)</f>
        <v>2.5</v>
      </c>
      <c r="D32" s="57">
        <f t="shared" si="0"/>
        <v>95.146239999999921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237.8655999999998</v>
      </c>
      <c r="F32" s="73">
        <f t="shared" si="1"/>
        <v>3.9644266666666632</v>
      </c>
      <c r="G32" s="74"/>
    </row>
    <row r="33" spans="1:7" x14ac:dyDescent="0.25">
      <c r="A33" s="58" t="str">
        <f>IFERROR(Zones!B26,0)</f>
        <v>DORM E9 NORTH PERIM (M.N4)</v>
      </c>
      <c r="B33" s="62">
        <f>IFERROR(Zones!H26,0)</f>
        <v>10619.19</v>
      </c>
      <c r="C33" s="59">
        <f>IFERROR(Zones!K26,0)</f>
        <v>2.5</v>
      </c>
      <c r="D33" s="57">
        <f t="shared" si="0"/>
        <v>95.146239999999921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237.8655999999998</v>
      </c>
      <c r="F33" s="73">
        <f t="shared" si="1"/>
        <v>3.9644266666666632</v>
      </c>
      <c r="G33" s="74"/>
    </row>
    <row r="34" spans="1:7" x14ac:dyDescent="0.25">
      <c r="A34" s="58" t="str">
        <f>IFERROR(Zones!B27,0)</f>
        <v>DORM E9 NORTH PERIM (T.N7)</v>
      </c>
      <c r="B34" s="62">
        <f>IFERROR(Zones!H27,0)</f>
        <v>10619.19</v>
      </c>
      <c r="C34" s="59">
        <f>IFERROR(Zones!K27,0)</f>
        <v>2.5</v>
      </c>
      <c r="D34" s="57">
        <f t="shared" si="0"/>
        <v>95.146239999999921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237.8655999999998</v>
      </c>
      <c r="F34" s="73">
        <f t="shared" si="1"/>
        <v>3.9644266666666632</v>
      </c>
      <c r="G34" s="74"/>
    </row>
    <row r="35" spans="1:7" x14ac:dyDescent="0.25">
      <c r="A35" s="58" t="str">
        <f>IFERROR(Zones!B28,0)</f>
        <v>DORM E9 SOUTH PERIM (G.S2)</v>
      </c>
      <c r="B35" s="62">
        <f>IFERROR(Zones!H28,0)</f>
        <v>10619.19</v>
      </c>
      <c r="C35" s="59">
        <f>IFERROR(Zones!K28,0)</f>
        <v>2.5</v>
      </c>
      <c r="D35" s="57">
        <f t="shared" si="0"/>
        <v>0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5" s="73">
        <f t="shared" si="1"/>
        <v>0</v>
      </c>
      <c r="G35" s="74"/>
    </row>
    <row r="36" spans="1:7" x14ac:dyDescent="0.25">
      <c r="A36" s="58" t="str">
        <f>IFERROR(Zones!B29,0)</f>
        <v>DORM E9 SOUTH PERIM (M.S5)</v>
      </c>
      <c r="B36" s="62">
        <f>IFERROR(Zones!H29,0)</f>
        <v>10619.19</v>
      </c>
      <c r="C36" s="59">
        <f>IFERROR(Zones!K29,0)</f>
        <v>2.5</v>
      </c>
      <c r="D36" s="57">
        <f t="shared" si="0"/>
        <v>95.146239999999921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237.8655999999998</v>
      </c>
      <c r="F36" s="73">
        <f t="shared" si="1"/>
        <v>3.9644266666666632</v>
      </c>
      <c r="G36" s="74"/>
    </row>
    <row r="37" spans="1:7" x14ac:dyDescent="0.25">
      <c r="A37" s="58" t="str">
        <f>IFERROR(Zones!B30,0)</f>
        <v>DORM E9 SOUTH PERIM (T.S8)</v>
      </c>
      <c r="B37" s="62">
        <f>IFERROR(Zones!H30,0)</f>
        <v>10619.19</v>
      </c>
      <c r="C37" s="59">
        <f>IFERROR(Zones!K30,0)</f>
        <v>2.5</v>
      </c>
      <c r="D37" s="57">
        <f t="shared" si="0"/>
        <v>95.146239999999921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237.8655999999998</v>
      </c>
      <c r="F37" s="73">
        <f t="shared" si="1"/>
        <v>3.9644266666666632</v>
      </c>
      <c r="G37" s="74"/>
    </row>
    <row r="38" spans="1:7" x14ac:dyDescent="0.25">
      <c r="A38" s="58" t="str">
        <f>IFERROR(Zones!B31,0)</f>
        <v>E1 WEST PERIM PLNM (G.W2)</v>
      </c>
      <c r="B38" s="62">
        <f>IFERROR(Zones!H31,0)</f>
        <v>0</v>
      </c>
      <c r="C38" s="59">
        <f>IFERROR(Zones!K31,0)</f>
        <v>0</v>
      </c>
      <c r="D38" s="57">
        <f t="shared" si="0"/>
        <v>0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8" s="73">
        <f t="shared" si="1"/>
        <v>0</v>
      </c>
      <c r="G38" s="74"/>
    </row>
    <row r="39" spans="1:7" x14ac:dyDescent="0.25">
      <c r="A39" s="58" t="str">
        <f>IFERROR(Zones!B32,0)</f>
        <v>E2 NORTH PERIM PLNM (G.N6)</v>
      </c>
      <c r="B39" s="62">
        <f>IFERROR(Zones!H32,0)</f>
        <v>0</v>
      </c>
      <c r="C39" s="59">
        <f>IFERROR(Zones!K32,0)</f>
        <v>0</v>
      </c>
      <c r="D39" s="57">
        <f t="shared" si="0"/>
        <v>0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9" s="73">
        <f t="shared" si="1"/>
        <v>0</v>
      </c>
      <c r="G39" s="74"/>
    </row>
    <row r="40" spans="1:7" x14ac:dyDescent="0.25">
      <c r="A40" s="58" t="str">
        <f>IFERROR(Zones!B33,0)</f>
        <v>E2 SOUTH PERIM PLNM (G.S5)</v>
      </c>
      <c r="B40" s="62">
        <f>IFERROR(Zones!H33,0)</f>
        <v>0</v>
      </c>
      <c r="C40" s="59">
        <f>IFERROR(Zones!K33,0)</f>
        <v>0</v>
      </c>
      <c r="D40" s="57">
        <f t="shared" si="0"/>
        <v>0</v>
      </c>
      <c r="E40" s="72" cm="1">
        <f t="array" ref="E40">_xlfn.LET(
  _xlpm.tgt,
    TRIM(
      SUBSTITUTE(
        SUBSTITUTE(
          SUBSTITUTE(
            SUBSTITUTE(
              SUBSTITUTE(UPPER(A40),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0" s="73">
        <f t="shared" si="1"/>
        <v>0</v>
      </c>
      <c r="G40" s="74"/>
    </row>
    <row r="41" spans="1:7" x14ac:dyDescent="0.25">
      <c r="A41" s="58" t="str">
        <f>IFERROR(Zones!B34,0)</f>
        <v>E2 WEST PERIM PLNM (G.W4)</v>
      </c>
      <c r="B41" s="62">
        <f>IFERROR(Zones!H34,0)</f>
        <v>0</v>
      </c>
      <c r="C41" s="59">
        <f>IFERROR(Zones!K34,0)</f>
        <v>0</v>
      </c>
      <c r="D41" s="57">
        <f t="shared" si="0"/>
        <v>0</v>
      </c>
      <c r="E41" s="72" cm="1">
        <f t="array" ref="E41">_xlfn.LET(
  _xlpm.tgt,
    TRIM(
      SUBSTITUTE(
        SUBSTITUTE(
          SUBSTITUTE(
            SUBSTITUTE(
              SUBSTITUTE(UPPER(A41),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1" s="73">
        <f t="shared" si="1"/>
        <v>0</v>
      </c>
      <c r="G41" s="74"/>
    </row>
    <row r="42" spans="1:7" x14ac:dyDescent="0.25">
      <c r="A42" s="58" t="str">
        <f>IFERROR(Zones!B35,0)</f>
        <v>E4 CORE PLNM (G.C11)</v>
      </c>
      <c r="B42" s="62">
        <f>IFERROR(Zones!H35,0)</f>
        <v>0</v>
      </c>
      <c r="C42" s="59">
        <f>IFERROR(Zones!K35,0)</f>
        <v>0</v>
      </c>
      <c r="D42" s="57">
        <f t="shared" si="0"/>
        <v>0</v>
      </c>
      <c r="E42" s="72" cm="1">
        <f t="array" ref="E42">_xlfn.LET(
  _xlpm.tgt,
    TRIM(
      SUBSTITUTE(
        SUBSTITUTE(
          SUBSTITUTE(
            SUBSTITUTE(
              SUBSTITUTE(UPPER(A42),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2" s="73">
        <f t="shared" si="1"/>
        <v>0</v>
      </c>
      <c r="G42" s="74"/>
    </row>
    <row r="43" spans="1:7" x14ac:dyDescent="0.25">
      <c r="A43" s="58" t="str">
        <f>IFERROR(Zones!B36,0)</f>
        <v>E4 CORE PLNM (G.C12)</v>
      </c>
      <c r="B43" s="62">
        <f>IFERROR(Zones!H36,0)</f>
        <v>0</v>
      </c>
      <c r="C43" s="59">
        <f>IFERROR(Zones!K36,0)</f>
        <v>0</v>
      </c>
      <c r="D43" s="57">
        <f t="shared" si="0"/>
        <v>0</v>
      </c>
      <c r="E43" s="72" cm="1">
        <f t="array" ref="E43">_xlfn.LET(
  _xlpm.tgt,
    TRIM(
      SUBSTITUTE(
        SUBSTITUTE(
          SUBSTITUTE(
            SUBSTITUTE(
              SUBSTITUTE(UPPER(A43),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3" s="73">
        <f t="shared" si="1"/>
        <v>0</v>
      </c>
      <c r="G43" s="74"/>
    </row>
    <row r="44" spans="1:7" x14ac:dyDescent="0.25">
      <c r="A44" s="58" t="str">
        <f>IFERROR(Zones!B37,0)</f>
        <v>E4 CORE PLNM (M.C23)</v>
      </c>
      <c r="B44" s="62">
        <f>IFERROR(Zones!H37,0)</f>
        <v>0</v>
      </c>
      <c r="C44" s="59">
        <f>IFERROR(Zones!K37,0)</f>
        <v>0</v>
      </c>
      <c r="D44" s="57">
        <f t="shared" si="0"/>
        <v>0</v>
      </c>
      <c r="E44" s="72" cm="1">
        <f t="array" ref="E44">_xlfn.LET(
  _xlpm.tgt,
    TRIM(
      SUBSTITUTE(
        SUBSTITUTE(
          SUBSTITUTE(
            SUBSTITUTE(
              SUBSTITUTE(UPPER(A44),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4" s="73">
        <f t="shared" si="1"/>
        <v>0</v>
      </c>
      <c r="G44" s="74"/>
    </row>
    <row r="45" spans="1:7" x14ac:dyDescent="0.25">
      <c r="A45" s="58" t="str">
        <f>IFERROR(Zones!B38,0)</f>
        <v>E4 CORE PLNM (M.C24)</v>
      </c>
      <c r="B45" s="62">
        <f>IFERROR(Zones!H38,0)</f>
        <v>0</v>
      </c>
      <c r="C45" s="59">
        <f>IFERROR(Zones!K38,0)</f>
        <v>0</v>
      </c>
      <c r="D45" s="57">
        <f t="shared" si="0"/>
        <v>0</v>
      </c>
      <c r="E45" s="72" cm="1">
        <f t="array" ref="E45">_xlfn.LET(
  _xlpm.tgt,
    TRIM(
      SUBSTITUTE(
        SUBSTITUTE(
          SUBSTITUTE(
            SUBSTITUTE(
              SUBSTITUTE(UPPER(A45),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5" s="73">
        <f t="shared" si="1"/>
        <v>0</v>
      </c>
      <c r="G45" s="74"/>
    </row>
    <row r="46" spans="1:7" x14ac:dyDescent="0.25">
      <c r="A46" s="58" t="str">
        <f>IFERROR(Zones!B39,0)</f>
        <v>E4 CORE PLNM (T.C35)</v>
      </c>
      <c r="B46" s="62">
        <f>IFERROR(Zones!H39,0)</f>
        <v>0</v>
      </c>
      <c r="C46" s="59">
        <f>IFERROR(Zones!K39,0)</f>
        <v>0</v>
      </c>
      <c r="D46" s="57">
        <f t="shared" si="0"/>
        <v>0</v>
      </c>
      <c r="E46" s="72" cm="1">
        <f t="array" ref="E46">_xlfn.LET(
  _xlpm.tgt,
    TRIM(
      SUBSTITUTE(
        SUBSTITUTE(
          SUBSTITUTE(
            SUBSTITUTE(
              SUBSTITUTE(UPPER(A46),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6" s="73">
        <f t="shared" si="1"/>
        <v>0</v>
      </c>
      <c r="G46" s="74"/>
    </row>
    <row r="47" spans="1:7" x14ac:dyDescent="0.25">
      <c r="A47" s="58" t="str">
        <f>IFERROR(Zones!B40,0)</f>
        <v>E4 CORE PLNM (T.C36)</v>
      </c>
      <c r="B47" s="62">
        <f>IFERROR(Zones!H40,0)</f>
        <v>0</v>
      </c>
      <c r="C47" s="59">
        <f>IFERROR(Zones!K40,0)</f>
        <v>0</v>
      </c>
      <c r="D47" s="57">
        <f t="shared" si="0"/>
        <v>0</v>
      </c>
      <c r="E47" s="72" cm="1">
        <f t="array" ref="E47">_xlfn.LET(
  _xlpm.tgt,
    TRIM(
      SUBSTITUTE(
        SUBSTITUTE(
          SUBSTITUTE(
            SUBSTITUTE(
              SUBSTITUTE(UPPER(A47),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7" s="73">
        <f t="shared" si="1"/>
        <v>0</v>
      </c>
      <c r="G47" s="74"/>
    </row>
    <row r="48" spans="1:7" x14ac:dyDescent="0.25">
      <c r="A48" s="58" t="str">
        <f>IFERROR(Zones!B41,0)</f>
        <v>E4 EAST PERIM PLNM (G.E8)</v>
      </c>
      <c r="B48" s="62">
        <f>IFERROR(Zones!H41,0)</f>
        <v>0</v>
      </c>
      <c r="C48" s="59">
        <f>IFERROR(Zones!K41,0)</f>
        <v>0</v>
      </c>
      <c r="D48" s="57">
        <f t="shared" si="0"/>
        <v>0</v>
      </c>
      <c r="E48" s="72" cm="1">
        <f t="array" ref="E48">_xlfn.LET(
  _xlpm.tgt,
    TRIM(
      SUBSTITUTE(
        SUBSTITUTE(
          SUBSTITUTE(
            SUBSTITUTE(
              SUBSTITUTE(UPPER(A48),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8" s="73">
        <f t="shared" si="1"/>
        <v>0</v>
      </c>
      <c r="G48" s="74"/>
    </row>
    <row r="49" spans="1:7" x14ac:dyDescent="0.25">
      <c r="A49" s="58" t="str">
        <f>IFERROR(Zones!B42,0)</f>
        <v>E4 EAST PERIM PLNM (M.E20)</v>
      </c>
      <c r="B49" s="62">
        <f>IFERROR(Zones!H42,0)</f>
        <v>0</v>
      </c>
      <c r="C49" s="59">
        <f>IFERROR(Zones!K42,0)</f>
        <v>0</v>
      </c>
      <c r="D49" s="57">
        <f t="shared" si="0"/>
        <v>0</v>
      </c>
      <c r="E49" s="72" cm="1">
        <f t="array" ref="E49">_xlfn.LET(
  _xlpm.tgt,
    TRIM(
      SUBSTITUTE(
        SUBSTITUTE(
          SUBSTITUTE(
            SUBSTITUTE(
              SUBSTITUTE(UPPER(A49),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9" s="73">
        <f t="shared" si="1"/>
        <v>0</v>
      </c>
      <c r="G49" s="74"/>
    </row>
    <row r="50" spans="1:7" x14ac:dyDescent="0.25">
      <c r="A50" s="58" t="str">
        <f>IFERROR(Zones!B43,0)</f>
        <v>E4 EAST PERIM PLNM (T.E32)</v>
      </c>
      <c r="B50" s="62">
        <f>IFERROR(Zones!H43,0)</f>
        <v>0</v>
      </c>
      <c r="C50" s="59">
        <f>IFERROR(Zones!K43,0)</f>
        <v>0</v>
      </c>
      <c r="D50" s="57">
        <f t="shared" si="0"/>
        <v>0</v>
      </c>
      <c r="E50" s="72" cm="1">
        <f t="array" ref="E50">_xlfn.LET(
  _xlpm.tgt,
    TRIM(
      SUBSTITUTE(
        SUBSTITUTE(
          SUBSTITUTE(
            SUBSTITUTE(
              SUBSTITUTE(UPPER(A50),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0" s="73">
        <f t="shared" si="1"/>
        <v>0</v>
      </c>
      <c r="G50" s="74"/>
    </row>
    <row r="51" spans="1:7" x14ac:dyDescent="0.25">
      <c r="A51" s="58" t="str">
        <f>IFERROR(Zones!B44,0)</f>
        <v>E4 NORTH PERIM PLNM (G.N9)</v>
      </c>
      <c r="B51" s="62">
        <f>IFERROR(Zones!H44,0)</f>
        <v>0</v>
      </c>
      <c r="C51" s="59">
        <f>IFERROR(Zones!K44,0)</f>
        <v>0</v>
      </c>
      <c r="D51" s="57">
        <f t="shared" si="0"/>
        <v>0</v>
      </c>
      <c r="E51" s="72" cm="1">
        <f t="array" ref="E51">_xlfn.LET(
  _xlpm.tgt,
    TRIM(
      SUBSTITUTE(
        SUBSTITUTE(
          SUBSTITUTE(
            SUBSTITUTE(
              SUBSTITUTE(UPPER(A51),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1" s="73">
        <f t="shared" si="1"/>
        <v>0</v>
      </c>
      <c r="G51" s="74"/>
    </row>
    <row r="52" spans="1:7" x14ac:dyDescent="0.25">
      <c r="A52" s="58" t="str">
        <f>IFERROR(Zones!B45,0)</f>
        <v>E4 NORTH PERIM PLNM (M.N21)</v>
      </c>
      <c r="B52" s="62">
        <f>IFERROR(Zones!H45,0)</f>
        <v>0</v>
      </c>
      <c r="C52" s="59">
        <f>IFERROR(Zones!K45,0)</f>
        <v>0</v>
      </c>
      <c r="D52" s="57">
        <f t="shared" si="0"/>
        <v>0</v>
      </c>
      <c r="E52" s="72" cm="1">
        <f t="array" ref="E52">_xlfn.LET(
  _xlpm.tgt,
    TRIM(
      SUBSTITUTE(
        SUBSTITUTE(
          SUBSTITUTE(
            SUBSTITUTE(
              SUBSTITUTE(UPPER(A52),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2" s="73">
        <f t="shared" si="1"/>
        <v>0</v>
      </c>
      <c r="G52" s="74"/>
    </row>
    <row r="53" spans="1:7" x14ac:dyDescent="0.25">
      <c r="A53" s="58" t="str">
        <f>IFERROR(Zones!B46,0)</f>
        <v>E4 NORTH PERIM PLNM (T.N33)</v>
      </c>
      <c r="B53" s="62">
        <f>IFERROR(Zones!H46,0)</f>
        <v>0</v>
      </c>
      <c r="C53" s="59">
        <f>IFERROR(Zones!K46,0)</f>
        <v>0</v>
      </c>
      <c r="D53" s="57">
        <f t="shared" si="0"/>
        <v>0</v>
      </c>
      <c r="E53" s="72" cm="1">
        <f t="array" ref="E53">_xlfn.LET(
  _xlpm.tgt,
    TRIM(
      SUBSTITUTE(
        SUBSTITUTE(
          SUBSTITUTE(
            SUBSTITUTE(
              SUBSTITUTE(UPPER(A53),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3" s="73">
        <f t="shared" si="1"/>
        <v>0</v>
      </c>
      <c r="G53" s="74"/>
    </row>
    <row r="54" spans="1:7" x14ac:dyDescent="0.25">
      <c r="A54" s="58" t="str">
        <f>IFERROR(Zones!B47,0)</f>
        <v>E4 SOUTH PERIM PLNM (G.S7)</v>
      </c>
      <c r="B54" s="62">
        <f>IFERROR(Zones!H47,0)</f>
        <v>0</v>
      </c>
      <c r="C54" s="59">
        <f>IFERROR(Zones!K47,0)</f>
        <v>0</v>
      </c>
      <c r="D54" s="57">
        <f t="shared" si="0"/>
        <v>0</v>
      </c>
      <c r="E54" s="72" cm="1">
        <f t="array" ref="E54">_xlfn.LET(
  _xlpm.tgt,
    TRIM(
      SUBSTITUTE(
        SUBSTITUTE(
          SUBSTITUTE(
            SUBSTITUTE(
              SUBSTITUTE(UPPER(A54),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4" s="73">
        <f t="shared" si="1"/>
        <v>0</v>
      </c>
      <c r="G54" s="74"/>
    </row>
    <row r="55" spans="1:7" x14ac:dyDescent="0.25">
      <c r="A55" s="58" t="str">
        <f>IFERROR(Zones!B48,0)</f>
        <v>E4 SOUTH PERIM PLNM (M.S19)</v>
      </c>
      <c r="B55" s="62">
        <f>IFERROR(Zones!H48,0)</f>
        <v>0</v>
      </c>
      <c r="C55" s="59">
        <f>IFERROR(Zones!K48,0)</f>
        <v>0</v>
      </c>
      <c r="D55" s="57">
        <f t="shared" si="0"/>
        <v>0</v>
      </c>
      <c r="E55" s="72" cm="1">
        <f t="array" ref="E55">_xlfn.LET(
  _xlpm.tgt,
    TRIM(
      SUBSTITUTE(
        SUBSTITUTE(
          SUBSTITUTE(
            SUBSTITUTE(
              SUBSTITUTE(UPPER(A55),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5" s="73">
        <f t="shared" si="1"/>
        <v>0</v>
      </c>
      <c r="G55" s="74"/>
    </row>
    <row r="56" spans="1:7" x14ac:dyDescent="0.25">
      <c r="A56" s="58" t="str">
        <f>IFERROR(Zones!B49,0)</f>
        <v>E4 SOUTH PERIM PLNM (T.S31)</v>
      </c>
      <c r="B56" s="62">
        <f>IFERROR(Zones!H49,0)</f>
        <v>0</v>
      </c>
      <c r="C56" s="59">
        <f>IFERROR(Zones!K49,0)</f>
        <v>0</v>
      </c>
      <c r="D56" s="57">
        <f t="shared" si="0"/>
        <v>0</v>
      </c>
      <c r="E56" s="72" cm="1">
        <f t="array" ref="E56">_xlfn.LET(
  _xlpm.tgt,
    TRIM(
      SUBSTITUTE(
        SUBSTITUTE(
          SUBSTITUTE(
            SUBSTITUTE(
              SUBSTITUTE(UPPER(A56),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6" s="73">
        <f t="shared" si="1"/>
        <v>0</v>
      </c>
      <c r="G56" s="74"/>
    </row>
    <row r="57" spans="1:7" x14ac:dyDescent="0.25">
      <c r="A57" s="58" t="str">
        <f>IFERROR(Zones!B50,0)</f>
        <v>E4 WEST PERIM PLNM (G.W10)</v>
      </c>
      <c r="B57" s="62">
        <f>IFERROR(Zones!H50,0)</f>
        <v>0</v>
      </c>
      <c r="C57" s="59">
        <f>IFERROR(Zones!K50,0)</f>
        <v>0</v>
      </c>
      <c r="D57" s="57">
        <f t="shared" si="0"/>
        <v>0</v>
      </c>
      <c r="E57" s="72" cm="1">
        <f t="array" ref="E57">_xlfn.LET(
  _xlpm.tgt,
    TRIM(
      SUBSTITUTE(
        SUBSTITUTE(
          SUBSTITUTE(
            SUBSTITUTE(
              SUBSTITUTE(UPPER(A57),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7" s="73">
        <f t="shared" si="1"/>
        <v>0</v>
      </c>
      <c r="G57" s="74"/>
    </row>
    <row r="58" spans="1:7" x14ac:dyDescent="0.25">
      <c r="A58" s="58" t="str">
        <f>IFERROR(Zones!B51,0)</f>
        <v>E4 WEST PERIM PLNM (M.W22)</v>
      </c>
      <c r="B58" s="62">
        <f>IFERROR(Zones!H51,0)</f>
        <v>0</v>
      </c>
      <c r="C58" s="59">
        <f>IFERROR(Zones!K51,0)</f>
        <v>0</v>
      </c>
      <c r="D58" s="57">
        <f t="shared" si="0"/>
        <v>0</v>
      </c>
      <c r="E58" s="72" cm="1">
        <f t="array" ref="E58">_xlfn.LET(
  _xlpm.tgt,
    TRIM(
      SUBSTITUTE(
        SUBSTITUTE(
          SUBSTITUTE(
            SUBSTITUTE(
              SUBSTITUTE(UPPER(A58),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8" s="73">
        <f t="shared" si="1"/>
        <v>0</v>
      </c>
      <c r="G58" s="74"/>
    </row>
    <row r="59" spans="1:7" x14ac:dyDescent="0.25">
      <c r="A59" s="58" t="str">
        <f>IFERROR(Zones!B52,0)</f>
        <v>E4 WEST PERIM PLNM (T.W34)</v>
      </c>
      <c r="B59" s="62">
        <f>IFERROR(Zones!H52,0)</f>
        <v>0</v>
      </c>
      <c r="C59" s="59">
        <f>IFERROR(Zones!K52,0)</f>
        <v>0</v>
      </c>
      <c r="D59" s="57">
        <f t="shared" si="0"/>
        <v>0</v>
      </c>
      <c r="E59" s="72" cm="1">
        <f t="array" ref="E59">_xlfn.LET(
  _xlpm.tgt,
    TRIM(
      SUBSTITUTE(
        SUBSTITUTE(
          SUBSTITUTE(
            SUBSTITUTE(
              SUBSTITUTE(UPPER(A59),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9" s="73">
        <f t="shared" si="1"/>
        <v>0</v>
      </c>
      <c r="G59" s="74"/>
    </row>
    <row r="60" spans="1:7" x14ac:dyDescent="0.25">
      <c r="A60" s="58" t="str">
        <f>IFERROR(Zones!B53,0)</f>
        <v>KITCHEN E3 NORTH PERIM (G.N2)</v>
      </c>
      <c r="B60" s="62">
        <f>IFERROR(Zones!H53,0)</f>
        <v>5228.1099999999997</v>
      </c>
      <c r="C60" s="59">
        <f>IFERROR(Zones!K53,0)</f>
        <v>2.5</v>
      </c>
      <c r="D60" s="57">
        <f t="shared" si="0"/>
        <v>6.0435721824000002</v>
      </c>
      <c r="E60" s="72" cm="1">
        <f t="array" ref="E60">_xlfn.LET(
  _xlpm.tgt,
    TRIM(
      SUBSTITUTE(
        SUBSTITUTE(
          SUBSTITUTE(
            SUBSTITUTE(
              SUBSTITUTE(UPPER(A60),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15.108930456</v>
      </c>
      <c r="F60" s="73">
        <f t="shared" si="1"/>
        <v>0.25181550759999999</v>
      </c>
      <c r="G60" s="74"/>
    </row>
    <row r="61" spans="1:7" x14ac:dyDescent="0.25">
      <c r="A61" s="58" t="str">
        <f>Zones!B58</f>
        <v>Total (55 Space)</v>
      </c>
      <c r="B61" s="30"/>
      <c r="C61" s="59"/>
      <c r="D61" s="57"/>
      <c r="E61" s="75"/>
      <c r="F61" s="73"/>
      <c r="G61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4674020</v>
      </c>
      <c r="D2">
        <v>980.23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4674020</v>
      </c>
      <c r="D3">
        <v>980.23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31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500</v>
      </c>
      <c r="B2">
        <v>52.128</v>
      </c>
      <c r="C2" t="s">
        <v>424</v>
      </c>
    </row>
    <row r="3" spans="1:3" x14ac:dyDescent="0.25">
      <c r="A3" t="s">
        <v>501</v>
      </c>
      <c r="B3">
        <v>51.777000000000001</v>
      </c>
      <c r="C3" t="s">
        <v>430</v>
      </c>
    </row>
    <row r="4" spans="1:3" x14ac:dyDescent="0.25">
      <c r="A4" t="s">
        <v>502</v>
      </c>
      <c r="B4">
        <v>281.65499999999997</v>
      </c>
      <c r="C4" t="s">
        <v>431</v>
      </c>
    </row>
    <row r="5" spans="1:3" x14ac:dyDescent="0.25">
      <c r="A5" t="s">
        <v>503</v>
      </c>
      <c r="B5">
        <v>52.280999999999999</v>
      </c>
      <c r="C5" t="s">
        <v>432</v>
      </c>
    </row>
    <row r="6" spans="1:3" x14ac:dyDescent="0.25">
      <c r="A6" t="s">
        <v>504</v>
      </c>
      <c r="B6">
        <v>52.280999999999999</v>
      </c>
      <c r="C6" t="s">
        <v>434</v>
      </c>
    </row>
    <row r="7" spans="1:3" x14ac:dyDescent="0.25">
      <c r="A7" t="s">
        <v>505</v>
      </c>
      <c r="B7">
        <v>52.280999999999999</v>
      </c>
      <c r="C7" t="s">
        <v>435</v>
      </c>
    </row>
    <row r="8" spans="1:3" x14ac:dyDescent="0.25">
      <c r="A8" t="s">
        <v>506</v>
      </c>
      <c r="B8">
        <v>112.65300000000001</v>
      </c>
      <c r="C8" t="s">
        <v>424</v>
      </c>
    </row>
    <row r="9" spans="1:3" x14ac:dyDescent="0.25">
      <c r="A9" t="s">
        <v>507</v>
      </c>
      <c r="B9">
        <v>112.65300000000001</v>
      </c>
      <c r="C9" t="s">
        <v>437</v>
      </c>
    </row>
    <row r="10" spans="1:3" x14ac:dyDescent="0.25">
      <c r="A10" t="s">
        <v>508</v>
      </c>
      <c r="B10">
        <v>112.65300000000001</v>
      </c>
      <c r="C10" t="s">
        <v>438</v>
      </c>
    </row>
    <row r="11" spans="1:3" x14ac:dyDescent="0.25">
      <c r="A11" t="s">
        <v>509</v>
      </c>
      <c r="B11">
        <v>112.65300000000001</v>
      </c>
      <c r="C11" t="s">
        <v>439</v>
      </c>
    </row>
    <row r="12" spans="1:3" x14ac:dyDescent="0.25">
      <c r="A12" t="s">
        <v>510</v>
      </c>
      <c r="B12">
        <v>112.65300000000001</v>
      </c>
      <c r="C12" t="s">
        <v>440</v>
      </c>
    </row>
    <row r="13" spans="1:3" x14ac:dyDescent="0.25">
      <c r="A13" t="s">
        <v>511</v>
      </c>
      <c r="B13">
        <v>112.65300000000001</v>
      </c>
      <c r="C13" t="s">
        <v>441</v>
      </c>
    </row>
    <row r="14" spans="1:3" x14ac:dyDescent="0.25">
      <c r="A14" t="s">
        <v>512</v>
      </c>
      <c r="B14">
        <v>52.280999999999999</v>
      </c>
      <c r="C14" t="s">
        <v>442</v>
      </c>
    </row>
    <row r="15" spans="1:3" x14ac:dyDescent="0.25">
      <c r="A15" t="s">
        <v>513</v>
      </c>
      <c r="B15">
        <v>52.280999999999999</v>
      </c>
      <c r="C15" t="s">
        <v>443</v>
      </c>
    </row>
    <row r="16" spans="1:3" x14ac:dyDescent="0.25">
      <c r="A16" t="s">
        <v>514</v>
      </c>
      <c r="B16">
        <v>52.280999999999999</v>
      </c>
      <c r="C16" t="s">
        <v>444</v>
      </c>
    </row>
    <row r="17" spans="1:3" x14ac:dyDescent="0.25">
      <c r="A17" t="s">
        <v>515</v>
      </c>
      <c r="B17">
        <v>3.4209000000000001</v>
      </c>
      <c r="C17" t="s">
        <v>445</v>
      </c>
    </row>
    <row r="18" spans="1:3" x14ac:dyDescent="0.25">
      <c r="A18" t="s">
        <v>516</v>
      </c>
      <c r="B18">
        <v>3.4209000000000001</v>
      </c>
      <c r="C18" t="s">
        <v>449</v>
      </c>
    </row>
    <row r="19" spans="1:3" x14ac:dyDescent="0.25">
      <c r="A19" t="s">
        <v>517</v>
      </c>
      <c r="B19">
        <v>3.4209000000000001</v>
      </c>
      <c r="C19" t="s">
        <v>450</v>
      </c>
    </row>
    <row r="20" spans="1:3" x14ac:dyDescent="0.25">
      <c r="A20" t="s">
        <v>518</v>
      </c>
      <c r="B20">
        <v>458.16133333333318</v>
      </c>
      <c r="C20" t="s">
        <v>439</v>
      </c>
    </row>
    <row r="21" spans="1:3" x14ac:dyDescent="0.25">
      <c r="A21" t="s">
        <v>519</v>
      </c>
      <c r="B21">
        <v>237.8655999999998</v>
      </c>
      <c r="C21" t="s">
        <v>458</v>
      </c>
    </row>
    <row r="22" spans="1:3" x14ac:dyDescent="0.25">
      <c r="A22" t="s">
        <v>520</v>
      </c>
      <c r="B22">
        <v>237.8655999999998</v>
      </c>
      <c r="C22" t="s">
        <v>461</v>
      </c>
    </row>
    <row r="23" spans="1:3" x14ac:dyDescent="0.25">
      <c r="A23" t="s">
        <v>521</v>
      </c>
      <c r="B23">
        <v>237.8655999999998</v>
      </c>
      <c r="C23" t="s">
        <v>462</v>
      </c>
    </row>
    <row r="24" spans="1:3" x14ac:dyDescent="0.25">
      <c r="A24" t="s">
        <v>522</v>
      </c>
      <c r="B24">
        <v>237.8655999999998</v>
      </c>
      <c r="C24" t="s">
        <v>430</v>
      </c>
    </row>
    <row r="25" spans="1:3" x14ac:dyDescent="0.25">
      <c r="A25" t="s">
        <v>523</v>
      </c>
      <c r="B25">
        <v>237.8655999999998</v>
      </c>
      <c r="C25" t="s">
        <v>464</v>
      </c>
    </row>
    <row r="26" spans="1:3" x14ac:dyDescent="0.25">
      <c r="A26" t="s">
        <v>524</v>
      </c>
      <c r="B26">
        <v>237.8655999999998</v>
      </c>
      <c r="C26" t="s">
        <v>465</v>
      </c>
    </row>
    <row r="27" spans="1:3" x14ac:dyDescent="0.25">
      <c r="A27" t="s">
        <v>525</v>
      </c>
      <c r="B27">
        <v>15.108930456</v>
      </c>
      <c r="C27" t="s">
        <v>490</v>
      </c>
    </row>
    <row r="28" spans="1:3" x14ac:dyDescent="0.25">
      <c r="A28" t="s">
        <v>526</v>
      </c>
      <c r="B28">
        <v>72.010800000000003</v>
      </c>
      <c r="C28" t="s">
        <v>431</v>
      </c>
    </row>
    <row r="29" spans="1:3" x14ac:dyDescent="0.25">
      <c r="A29" t="s">
        <v>527</v>
      </c>
      <c r="B29">
        <v>102.6306</v>
      </c>
      <c r="C29" t="s">
        <v>494</v>
      </c>
    </row>
    <row r="30" spans="1:3" x14ac:dyDescent="0.25">
      <c r="A30" t="s">
        <v>528</v>
      </c>
      <c r="B30">
        <v>102.6306</v>
      </c>
      <c r="C30" t="s">
        <v>495</v>
      </c>
    </row>
    <row r="31" spans="1:3" x14ac:dyDescent="0.25">
      <c r="A31" t="s">
        <v>529</v>
      </c>
      <c r="B31">
        <v>102.6306</v>
      </c>
      <c r="C31" t="s">
        <v>496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8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Education - University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152834.22</v>
      </c>
      <c r="E3" s="43">
        <f>Raw_interiorlights!D2</f>
        <v>1.3129583936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Computer</v>
      </c>
      <c r="D4" s="63">
        <f>Raw_interiorlights!C3</f>
        <v>19005.689999999999</v>
      </c>
      <c r="E4" s="43">
        <f>Raw_interiorlights!D3</f>
        <v>1.105434768933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Corridor</v>
      </c>
      <c r="D5" s="63">
        <f>Raw_interiorlights!C4</f>
        <v>11243.85</v>
      </c>
      <c r="E5" s="43">
        <f>Raw_interiorlights!D4</f>
        <v>0.62242433846599998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Dining_fast</v>
      </c>
      <c r="D6" s="63">
        <f>Raw_interiorlights!C5</f>
        <v>11890.14</v>
      </c>
      <c r="E6" s="43">
        <f>Raw_interiorlights!D5</f>
        <v>1.213577993763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Guestroom</v>
      </c>
      <c r="D7" s="63">
        <f>Raw_interiorlights!C6</f>
        <v>63715.140000000007</v>
      </c>
      <c r="E7" s="43">
        <f>Raw_interiorlights!D6</f>
        <v>0.68789641550399983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Existing</v>
      </c>
      <c r="B8" s="2" t="s">
        <v>66</v>
      </c>
      <c r="C8" s="2" t="str">
        <f>Raw_interiorlights!B7</f>
        <v>Industrial_low</v>
      </c>
      <c r="D8" s="63">
        <f>Raw_interiorlights!C7</f>
        <v>40005.94</v>
      </c>
      <c r="E8" s="43">
        <f>Raw_interiorlights!D7</f>
        <v>1.141482510543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Existing</v>
      </c>
      <c r="B9" s="2" t="s">
        <v>66</v>
      </c>
      <c r="C9" s="2" t="str">
        <f>Raw_interiorlights!B8</f>
        <v>Kitchen</v>
      </c>
      <c r="D9" s="63">
        <f>Raw_interiorlights!C8</f>
        <v>5228.1099999999997</v>
      </c>
      <c r="E9" s="43">
        <f>Raw_interiorlights!D8</f>
        <v>1.6491988322110001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Existing</v>
      </c>
      <c r="B10" s="2" t="s">
        <v>66</v>
      </c>
      <c r="C10" s="2" t="str">
        <f>Raw_interiorlights!B9</f>
        <v>Office</v>
      </c>
      <c r="D10" s="63">
        <f>Raw_interiorlights!C9</f>
        <v>171050.64</v>
      </c>
      <c r="E10" s="43">
        <f>Raw_interiorlights!D9</f>
        <v>1.2503584130480001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Classroom_class</v>
      </c>
      <c r="D11" s="63">
        <f>Raw_interiorlights!C10</f>
        <v>152834.22</v>
      </c>
      <c r="E11" s="43">
        <f>Raw_interiorlights!D10</f>
        <v>0.59991648029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Computer</v>
      </c>
      <c r="D12" s="63">
        <f>Raw_interiorlights!C11</f>
        <v>19005.689999999999</v>
      </c>
      <c r="E12" s="43">
        <f>Raw_interiorlights!D11</f>
        <v>0.499920631206</v>
      </c>
      <c r="F12" s="44" t="s">
        <v>55</v>
      </c>
      <c r="G12" s="44" t="s">
        <v>55</v>
      </c>
      <c r="H12" s="26"/>
    </row>
    <row r="13" spans="1:8" x14ac:dyDescent="0.25">
      <c r="A13" s="2" t="str">
        <f>Raw_interiorlights!A12</f>
        <v>New Construction</v>
      </c>
      <c r="B13" s="2" t="s">
        <v>66</v>
      </c>
      <c r="C13" s="2" t="str">
        <f>Raw_interiorlights!B12</f>
        <v>Corridor</v>
      </c>
      <c r="D13" s="63">
        <f>Raw_interiorlights!C12</f>
        <v>11243.85</v>
      </c>
      <c r="E13" s="43">
        <f>Raw_interiorlights!D12</f>
        <v>0.399954089229</v>
      </c>
      <c r="F13" s="44" t="s">
        <v>55</v>
      </c>
      <c r="G13" s="44" t="s">
        <v>55</v>
      </c>
      <c r="H13" s="26"/>
    </row>
    <row r="14" spans="1:8" x14ac:dyDescent="0.25">
      <c r="A14" s="2" t="str">
        <f>Raw_interiorlights!A13</f>
        <v>New Construction</v>
      </c>
      <c r="B14" s="2" t="s">
        <v>66</v>
      </c>
      <c r="C14" s="2" t="str">
        <f>Raw_interiorlights!B13</f>
        <v>Dining_fast</v>
      </c>
      <c r="D14" s="63">
        <f>Raw_interiorlights!C13</f>
        <v>11890.14</v>
      </c>
      <c r="E14" s="43">
        <f>Raw_interiorlights!D13</f>
        <v>0.44995201377100003</v>
      </c>
      <c r="F14" s="44" t="s">
        <v>55</v>
      </c>
      <c r="G14" s="44" t="s">
        <v>55</v>
      </c>
      <c r="H14" s="26"/>
    </row>
    <row r="15" spans="1:8" x14ac:dyDescent="0.25">
      <c r="A15" s="2" t="str">
        <f>Raw_interiorlights!A14</f>
        <v>New Construction</v>
      </c>
      <c r="B15" s="2" t="s">
        <v>66</v>
      </c>
      <c r="C15" s="2" t="str">
        <f>Raw_interiorlights!B14</f>
        <v>Guestroom</v>
      </c>
      <c r="D15" s="63">
        <f>Raw_interiorlights!C14</f>
        <v>63715.140000000007</v>
      </c>
      <c r="E15" s="43">
        <f>Raw_interiorlights!D14</f>
        <v>0.499920631206</v>
      </c>
      <c r="F15" s="44" t="s">
        <v>55</v>
      </c>
      <c r="G15" s="44" t="s">
        <v>55</v>
      </c>
      <c r="H15" s="26"/>
    </row>
    <row r="16" spans="1:8" x14ac:dyDescent="0.25">
      <c r="A16" s="2" t="str">
        <f>Raw_interiorlights!A15</f>
        <v>New Construction</v>
      </c>
      <c r="B16" s="2" t="s">
        <v>66</v>
      </c>
      <c r="C16" s="2" t="str">
        <f>Raw_interiorlights!B15</f>
        <v>Industrial_low</v>
      </c>
      <c r="D16" s="63">
        <f>Raw_interiorlights!C15</f>
        <v>40005.94</v>
      </c>
      <c r="E16" s="43">
        <f>Raw_interiorlights!D15</f>
        <v>0.59991648029</v>
      </c>
      <c r="F16" s="44" t="s">
        <v>55</v>
      </c>
      <c r="G16" s="44" t="s">
        <v>55</v>
      </c>
      <c r="H16" s="26"/>
    </row>
    <row r="17" spans="1:8" x14ac:dyDescent="0.25">
      <c r="A17" s="2" t="str">
        <f>Raw_interiorlights!A16</f>
        <v>New Construction</v>
      </c>
      <c r="B17" s="2" t="s">
        <v>66</v>
      </c>
      <c r="C17" s="2" t="str">
        <f>Raw_interiorlights!B16</f>
        <v>Kitchen</v>
      </c>
      <c r="D17" s="63">
        <f>Raw_interiorlights!C16</f>
        <v>5228.1099999999997</v>
      </c>
      <c r="E17" s="43">
        <f>Raw_interiorlights!D16</f>
        <v>0.94987264497699964</v>
      </c>
      <c r="F17" s="44" t="s">
        <v>55</v>
      </c>
      <c r="G17" s="44" t="s">
        <v>55</v>
      </c>
      <c r="H17" s="26"/>
    </row>
    <row r="18" spans="1:8" x14ac:dyDescent="0.25">
      <c r="A18" s="2" t="str">
        <f>Raw_interiorlights!A17</f>
        <v>New Construction</v>
      </c>
      <c r="B18" s="2" t="s">
        <v>66</v>
      </c>
      <c r="C18" s="2" t="str">
        <f>Raw_interiorlights!B17</f>
        <v>Office</v>
      </c>
      <c r="D18" s="63">
        <f>Raw_interiorlights!C17</f>
        <v>171050.64</v>
      </c>
      <c r="E18" s="43">
        <f>Raw_interiorlights!D17</f>
        <v>0.59991648029</v>
      </c>
      <c r="F18" s="44" t="s">
        <v>55</v>
      </c>
      <c r="G18" s="44" t="s">
        <v>55</v>
      </c>
      <c r="H18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Education - University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7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428</v>
      </c>
      <c r="C2">
        <v>152834.22</v>
      </c>
      <c r="D2">
        <v>1.3129583936</v>
      </c>
    </row>
    <row r="3" spans="1:4" x14ac:dyDescent="0.25">
      <c r="A3" t="s">
        <v>39</v>
      </c>
      <c r="B3" t="s">
        <v>447</v>
      </c>
      <c r="C3">
        <v>19005.689999999999</v>
      </c>
      <c r="D3">
        <v>1.105434768933</v>
      </c>
    </row>
    <row r="4" spans="1:4" x14ac:dyDescent="0.25">
      <c r="A4" t="s">
        <v>39</v>
      </c>
      <c r="B4" t="s">
        <v>452</v>
      </c>
      <c r="C4">
        <v>11243.85</v>
      </c>
      <c r="D4">
        <v>0.62242433846599998</v>
      </c>
    </row>
    <row r="5" spans="1:4" x14ac:dyDescent="0.25">
      <c r="A5" t="s">
        <v>39</v>
      </c>
      <c r="B5" t="s">
        <v>457</v>
      </c>
      <c r="C5">
        <v>11890.14</v>
      </c>
      <c r="D5">
        <v>1.213577993763</v>
      </c>
    </row>
    <row r="6" spans="1:4" x14ac:dyDescent="0.25">
      <c r="A6" t="s">
        <v>39</v>
      </c>
      <c r="B6" t="s">
        <v>459</v>
      </c>
      <c r="C6">
        <v>63715.140000000007</v>
      </c>
      <c r="D6">
        <v>0.68789641550399983</v>
      </c>
    </row>
    <row r="7" spans="1:4" x14ac:dyDescent="0.25">
      <c r="A7" t="s">
        <v>39</v>
      </c>
      <c r="B7" t="s">
        <v>493</v>
      </c>
      <c r="C7">
        <v>40005.94</v>
      </c>
      <c r="D7">
        <v>1.141482510543</v>
      </c>
    </row>
    <row r="8" spans="1:4" x14ac:dyDescent="0.25">
      <c r="A8" t="s">
        <v>39</v>
      </c>
      <c r="B8" t="s">
        <v>491</v>
      </c>
      <c r="C8">
        <v>5228.1099999999997</v>
      </c>
      <c r="D8">
        <v>1.6491988322110001</v>
      </c>
    </row>
    <row r="9" spans="1:4" x14ac:dyDescent="0.25">
      <c r="A9" t="s">
        <v>39</v>
      </c>
      <c r="B9" t="s">
        <v>433</v>
      </c>
      <c r="C9">
        <v>171050.64</v>
      </c>
      <c r="D9">
        <v>1.2503584130480001</v>
      </c>
    </row>
    <row r="10" spans="1:4" x14ac:dyDescent="0.25">
      <c r="A10" t="s">
        <v>40</v>
      </c>
      <c r="B10" t="s">
        <v>428</v>
      </c>
      <c r="C10">
        <v>152834.22</v>
      </c>
      <c r="D10">
        <v>0.59991648029</v>
      </c>
    </row>
    <row r="11" spans="1:4" x14ac:dyDescent="0.25">
      <c r="A11" t="s">
        <v>40</v>
      </c>
      <c r="B11" t="s">
        <v>447</v>
      </c>
      <c r="C11">
        <v>19005.689999999999</v>
      </c>
      <c r="D11">
        <v>0.499920631206</v>
      </c>
    </row>
    <row r="12" spans="1:4" x14ac:dyDescent="0.25">
      <c r="A12" t="s">
        <v>40</v>
      </c>
      <c r="B12" t="s">
        <v>452</v>
      </c>
      <c r="C12">
        <v>11243.85</v>
      </c>
      <c r="D12">
        <v>0.399954089229</v>
      </c>
    </row>
    <row r="13" spans="1:4" x14ac:dyDescent="0.25">
      <c r="A13" t="s">
        <v>40</v>
      </c>
      <c r="B13" t="s">
        <v>457</v>
      </c>
      <c r="C13">
        <v>11890.14</v>
      </c>
      <c r="D13">
        <v>0.44995201377100003</v>
      </c>
    </row>
    <row r="14" spans="1:4" x14ac:dyDescent="0.25">
      <c r="A14" t="s">
        <v>40</v>
      </c>
      <c r="B14" t="s">
        <v>459</v>
      </c>
      <c r="C14">
        <v>63715.140000000007</v>
      </c>
      <c r="D14">
        <v>0.499920631206</v>
      </c>
    </row>
    <row r="15" spans="1:4" x14ac:dyDescent="0.25">
      <c r="A15" t="s">
        <v>40</v>
      </c>
      <c r="B15" t="s">
        <v>493</v>
      </c>
      <c r="C15">
        <v>40005.94</v>
      </c>
      <c r="D15">
        <v>0.59991648029</v>
      </c>
    </row>
    <row r="16" spans="1:4" x14ac:dyDescent="0.25">
      <c r="A16" t="s">
        <v>40</v>
      </c>
      <c r="B16" t="s">
        <v>491</v>
      </c>
      <c r="C16">
        <v>5228.1099999999997</v>
      </c>
      <c r="D16">
        <v>0.94987264497699964</v>
      </c>
    </row>
    <row r="17" spans="1:4" x14ac:dyDescent="0.25">
      <c r="A17" t="s">
        <v>40</v>
      </c>
      <c r="B17" t="s">
        <v>433</v>
      </c>
      <c r="C17">
        <v>171050.64</v>
      </c>
      <c r="D17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4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Education - University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152834.22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Computer</v>
      </c>
      <c r="B4" s="64">
        <f>IF(TRIM(Raw_equipment!$A3)="Existing",Raw_equipment!C3,"")</f>
        <v>19005.689999999999</v>
      </c>
      <c r="C4" s="54">
        <f>IF(TRIM(Raw_equipment!$A3)="Existing",Raw_equipment!D3,"")</f>
        <v>19.997206240631002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Corridor</v>
      </c>
      <c r="B5" s="64">
        <f>IF(TRIM(Raw_equipment!$A4)="Existing",Raw_equipment!C4,"")</f>
        <v>11243.85</v>
      </c>
      <c r="C5" s="54">
        <f>IF(TRIM(Raw_equipment!$A4)="Existing",Raw_equipment!D4,"")</f>
        <v>0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Dining_fast</v>
      </c>
      <c r="B6" s="64">
        <f>IF(TRIM(Raw_equipment!$A5)="Existing",Raw_equipment!C5,"")</f>
        <v>11890.14</v>
      </c>
      <c r="C6" s="54">
        <f>IF(TRIM(Raw_equipment!$A5)="Existing",Raw_equipment!D5,"")</f>
        <v>0.74991025391600008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7" spans="1:4" x14ac:dyDescent="0.25">
      <c r="A7" s="3" t="str">
        <f>IF(TRIM(Raw_equipment!$A6)="Existing",Raw_equipment!B6,"")</f>
        <v>Guestroom</v>
      </c>
      <c r="B7" s="64">
        <f>IF(TRIM(Raw_equipment!$A6)="Existing",Raw_equipment!C6,"")</f>
        <v>63715.140000000007</v>
      </c>
      <c r="C7" s="54">
        <f>IF(TRIM(Raw_equipment!$A6)="Existing",Raw_equipment!D6,"")</f>
        <v>0.499920631206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</v>
      </c>
    </row>
    <row r="8" spans="1:4" x14ac:dyDescent="0.25">
      <c r="A8" s="3" t="str">
        <f>IF(TRIM(Raw_equipment!$A7)="Existing",Raw_equipment!B7,"")</f>
        <v>Industrial_low</v>
      </c>
      <c r="B8" s="64">
        <f>IF(TRIM(Raw_equipment!$A7)="Existing",Raw_equipment!C7,"")</f>
        <v>40005.94</v>
      </c>
      <c r="C8" s="54">
        <f>IF(TRIM(Raw_equipment!$A7)="Existing",Raw_equipment!D7,"")</f>
        <v>0.999870569519</v>
      </c>
      <c r="D8" s="35" cm="1">
        <f t="array" ref="D8">IF(
  TRIM($A8)="",
  "",
  IF(
    ISNUMBER(SEARCH("No GasEquipment found",Raw_gasequipment!$B$2)),
    0,
    _xlfn.IFNA(
      _xlfn.XLOOKUP(
        1,
        (Raw_gasequipment!$A$2:$A$100="Existing")*(Raw_gasequipment!$D$2:$D$100=$A8),
        Raw_gasequipment!$C$2:$C$100
      ),
      0
    )
  )
)</f>
        <v>0</v>
      </c>
    </row>
    <row r="9" spans="1:4" x14ac:dyDescent="0.25">
      <c r="A9" s="3" t="str">
        <f>IF(TRIM(Raw_equipment!$A8)="Existing",Raw_equipment!B8,"")</f>
        <v>Kitchen</v>
      </c>
      <c r="B9" s="64">
        <f>IF(TRIM(Raw_equipment!$A8)="Existing",Raw_equipment!C8,"")</f>
        <v>5228.1099999999997</v>
      </c>
      <c r="C9" s="54">
        <f>IF(TRIM(Raw_equipment!$A8)="Existing",Raw_equipment!D8,"")</f>
        <v>7.7580601366119986</v>
      </c>
      <c r="D9" s="35" cm="1">
        <f t="array" ref="D9">IF(
  TRIM($A9)="",
  "",
  IF(
    ISNUMBER(SEARCH("No GasEquipment found",Raw_gasequipment!$B$2)),
    0,
    _xlfn.IFNA(
      _xlfn.XLOOKUP(
        1,
        (Raw_gasequipment!$A$2:$A$100="Existing")*(Raw_gasequipment!$D$2:$D$100=$A9),
        Raw_gasequipment!$C$2:$C$100
      ),
      0
    )
  )
)</f>
        <v>17.535399999999999</v>
      </c>
    </row>
    <row r="10" spans="1:4" x14ac:dyDescent="0.25">
      <c r="A10" s="3" t="str">
        <f>IF(TRIM(Raw_equipment!$A9)="Existing",Raw_equipment!B9,"")</f>
        <v>Office</v>
      </c>
      <c r="B10" s="64">
        <f>IF(TRIM(Raw_equipment!$A9)="Existing",Raw_equipment!C9,"")</f>
        <v>171050.64</v>
      </c>
      <c r="C10" s="54">
        <f>IF(TRIM(Raw_equipment!$A9)="Existing",Raw_equipment!D9,"")</f>
        <v>1.4997912007250001</v>
      </c>
      <c r="D10" s="35" cm="1">
        <f t="array" ref="D10">IF(
  TRIM($A10)="",
  "",
  IF(
    ISNUMBER(SEARCH("No GasEquipment found",Raw_gasequipment!$B$2)),
    0,
    _xlfn.IFNA(
      _xlfn.XLOOKUP(
        1,
        (Raw_gasequipment!$A$2:$A$100="Existing")*(Raw_gasequipment!$D$2:$D$100=$A10),
        Raw_gasequipment!$C$2:$C$100
      ),
      0
    )
  )
)</f>
        <v>0</v>
      </c>
    </row>
    <row r="13" spans="1:4" ht="15.75" x14ac:dyDescent="0.25">
      <c r="A13" s="107" t="str">
        <f>"Refrigeration - "&amp;Prototype!A2</f>
        <v>Refrigeration - Education - University</v>
      </c>
      <c r="B13" s="89"/>
      <c r="C13" s="89"/>
      <c r="D13" s="89"/>
    </row>
    <row r="14" spans="1:4" ht="30" x14ac:dyDescent="0.25">
      <c r="A14" s="51" t="s">
        <v>258</v>
      </c>
      <c r="B14" s="51" t="s">
        <v>259</v>
      </c>
      <c r="C14" s="52" t="s">
        <v>311</v>
      </c>
      <c r="D14" s="51" t="s">
        <v>261</v>
      </c>
    </row>
    <row r="15" spans="1:4" x14ac:dyDescent="0.25">
      <c r="A15" s="3" t="str">
        <f>IF(TRIM(Raw_refrigerationsystem!$A2)="Existing",Raw_refrigerationsystem!B2,"")</f>
        <v/>
      </c>
      <c r="B15" s="3" t="str">
        <f>IF(TRIM(Raw_refrigerationsystem!$A2)="Existing",Raw_refrigerationsystem!C2,"")</f>
        <v/>
      </c>
      <c r="C15" s="3" t="str">
        <f>IF(TRIM(Raw_refrigerationsystem!$A2)="Existing",Raw_refrigerationsystem!D2,"")</f>
        <v/>
      </c>
      <c r="D15" s="3" t="str">
        <f>IF(TRIM(Raw_refrigerationsystem!$A2)="Existing",Raw_refrigerationsystem!E2,"")</f>
        <v/>
      </c>
    </row>
    <row r="16" spans="1:4" x14ac:dyDescent="0.25">
      <c r="A16" s="3" t="str">
        <f>IF(TRIM(Raw_refrigerationsystem!$A3)="Existing",Raw_refrigerationsystem!B3,"")</f>
        <v/>
      </c>
      <c r="B16" s="3" t="str">
        <f>IF(TRIM(Raw_refrigerationsystem!$A3)="Existing",Raw_refrigerationsystem!C3,"")</f>
        <v/>
      </c>
      <c r="C16" s="3" t="str">
        <f>IF(TRIM(Raw_refrigerationsystem!$A3)="Existing",Raw_refrigerationsystem!D3,"")</f>
        <v/>
      </c>
      <c r="D16" s="3" t="str">
        <f>IF(TRIM(Raw_refrigerationsystem!$A3)="Existing",Raw_refrigerationsystem!E3,"")</f>
        <v/>
      </c>
    </row>
    <row r="17" spans="1:9" x14ac:dyDescent="0.25">
      <c r="A17" s="3" t="str">
        <f>IF(TRIM(Raw_refrigerationsystem!$A4)="Existing",Raw_refrigerationsystem!B4,"")</f>
        <v/>
      </c>
      <c r="B17" s="3" t="str">
        <f>IF(TRIM(Raw_refrigerationsystem!$A4)="Existing",Raw_refrigerationsystem!C4,"")</f>
        <v/>
      </c>
      <c r="C17" s="3" t="str">
        <f>IF(TRIM(Raw_refrigerationsystem!$A4)="Existing",Raw_refrigerationsystem!D4,"")</f>
        <v/>
      </c>
      <c r="D17" s="3" t="str">
        <f>IF(TRIM(Raw_refrigerationsystem!$A4)="Existing",Raw_refrigerationsystem!E4,"")</f>
        <v/>
      </c>
    </row>
    <row r="18" spans="1:9" x14ac:dyDescent="0.25">
      <c r="A18" s="3" t="str">
        <f>IF(TRIM(Raw_refrigerationsystem!$A5)="Existing",Raw_refrigerationsystem!B5,"")</f>
        <v/>
      </c>
      <c r="B18" s="3" t="str">
        <f>IF(TRIM(Raw_refrigerationsystem!$A5)="Existing",Raw_refrigerationsystem!C5,"")</f>
        <v/>
      </c>
      <c r="C18" s="3" t="str">
        <f>IF(TRIM(Raw_refrigerationsystem!$A5)="Existing",Raw_refrigerationsystem!D5,"")</f>
        <v/>
      </c>
      <c r="D18" s="3" t="str">
        <f>IF(TRIM(Raw_refrigerationsystem!$A5)="Existing",Raw_refrigerationsystem!E5,"")</f>
        <v/>
      </c>
    </row>
    <row r="21" spans="1:9" ht="15.75" x14ac:dyDescent="0.25">
      <c r="A21" s="107" t="str">
        <f>"Elevator - "&amp;Prototype!A2</f>
        <v>Elevator - Education - University</v>
      </c>
      <c r="B21" s="89"/>
      <c r="C21" s="89"/>
      <c r="D21" s="89"/>
      <c r="E21" s="89"/>
      <c r="F21" s="89"/>
      <c r="G21" s="89"/>
      <c r="H21" s="89"/>
      <c r="I21" s="89"/>
    </row>
    <row r="22" spans="1:9" ht="27" x14ac:dyDescent="0.25">
      <c r="A22" s="16" t="s">
        <v>18</v>
      </c>
      <c r="B22" s="16" t="s">
        <v>118</v>
      </c>
      <c r="C22" s="16" t="s">
        <v>119</v>
      </c>
      <c r="D22" s="16" t="s">
        <v>120</v>
      </c>
      <c r="E22" s="16" t="s">
        <v>121</v>
      </c>
      <c r="F22" s="16" t="s">
        <v>122</v>
      </c>
      <c r="G22" s="16" t="s">
        <v>123</v>
      </c>
      <c r="H22" s="16" t="s">
        <v>124</v>
      </c>
      <c r="I22" s="16" t="s">
        <v>100</v>
      </c>
    </row>
    <row r="23" spans="1:9" x14ac:dyDescent="0.25">
      <c r="A23" s="33" t="s">
        <v>39</v>
      </c>
      <c r="B23" s="4" t="s">
        <v>91</v>
      </c>
      <c r="C23" s="4" t="s">
        <v>91</v>
      </c>
      <c r="D23" s="4" t="s">
        <v>91</v>
      </c>
      <c r="E23" s="4" t="s">
        <v>91</v>
      </c>
      <c r="F23" s="4" t="s">
        <v>91</v>
      </c>
      <c r="G23" s="4" t="s">
        <v>91</v>
      </c>
      <c r="H23" s="4" t="s">
        <v>91</v>
      </c>
      <c r="I23" s="31"/>
    </row>
    <row r="24" spans="1:9" x14ac:dyDescent="0.25">
      <c r="A24" s="33" t="s">
        <v>40</v>
      </c>
      <c r="B24" s="4" t="s">
        <v>91</v>
      </c>
      <c r="C24" s="4" t="s">
        <v>91</v>
      </c>
      <c r="D24" s="4" t="s">
        <v>91</v>
      </c>
      <c r="E24" s="4" t="s">
        <v>91</v>
      </c>
      <c r="F24" s="4" t="s">
        <v>91</v>
      </c>
      <c r="G24" s="4" t="s">
        <v>91</v>
      </c>
      <c r="H24" s="4" t="s">
        <v>91</v>
      </c>
      <c r="I24" s="32"/>
    </row>
  </sheetData>
  <mergeCells count="3">
    <mergeCell ref="A21:I21"/>
    <mergeCell ref="A1:D1"/>
    <mergeCell ref="A13:D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7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428</v>
      </c>
      <c r="C2">
        <v>152834.22</v>
      </c>
      <c r="D2">
        <v>0.999870569519</v>
      </c>
    </row>
    <row r="3" spans="1:4" x14ac:dyDescent="0.25">
      <c r="A3" t="s">
        <v>39</v>
      </c>
      <c r="B3" t="s">
        <v>447</v>
      </c>
      <c r="C3">
        <v>19005.689999999999</v>
      </c>
      <c r="D3">
        <v>19.997206240631002</v>
      </c>
    </row>
    <row r="4" spans="1:4" x14ac:dyDescent="0.25">
      <c r="A4" t="s">
        <v>39</v>
      </c>
      <c r="B4" t="s">
        <v>452</v>
      </c>
      <c r="C4">
        <v>11243.85</v>
      </c>
      <c r="D4">
        <v>0</v>
      </c>
    </row>
    <row r="5" spans="1:4" x14ac:dyDescent="0.25">
      <c r="A5" t="s">
        <v>39</v>
      </c>
      <c r="B5" t="s">
        <v>457</v>
      </c>
      <c r="C5">
        <v>11890.14</v>
      </c>
      <c r="D5">
        <v>0.74991025391600008</v>
      </c>
    </row>
    <row r="6" spans="1:4" x14ac:dyDescent="0.25">
      <c r="A6" t="s">
        <v>39</v>
      </c>
      <c r="B6" t="s">
        <v>459</v>
      </c>
      <c r="C6">
        <v>63715.140000000007</v>
      </c>
      <c r="D6">
        <v>0.499920631206</v>
      </c>
    </row>
    <row r="7" spans="1:4" x14ac:dyDescent="0.25">
      <c r="A7" t="s">
        <v>39</v>
      </c>
      <c r="B7" t="s">
        <v>493</v>
      </c>
      <c r="C7">
        <v>40005.94</v>
      </c>
      <c r="D7">
        <v>0.999870569519</v>
      </c>
    </row>
    <row r="8" spans="1:4" x14ac:dyDescent="0.25">
      <c r="A8" t="s">
        <v>39</v>
      </c>
      <c r="B8" t="s">
        <v>491</v>
      </c>
      <c r="C8">
        <v>5228.1099999999997</v>
      </c>
      <c r="D8">
        <v>7.7580601366119986</v>
      </c>
    </row>
    <row r="9" spans="1:4" x14ac:dyDescent="0.25">
      <c r="A9" t="s">
        <v>39</v>
      </c>
      <c r="B9" t="s">
        <v>433</v>
      </c>
      <c r="C9">
        <v>171050.64</v>
      </c>
      <c r="D9">
        <v>1.4997912007250001</v>
      </c>
    </row>
    <row r="10" spans="1:4" x14ac:dyDescent="0.25">
      <c r="A10" t="s">
        <v>40</v>
      </c>
      <c r="B10" t="s">
        <v>428</v>
      </c>
      <c r="C10">
        <v>152834.22</v>
      </c>
      <c r="D10">
        <v>0.999870569519</v>
      </c>
    </row>
    <row r="11" spans="1:4" x14ac:dyDescent="0.25">
      <c r="A11" t="s">
        <v>40</v>
      </c>
      <c r="B11" t="s">
        <v>447</v>
      </c>
      <c r="C11">
        <v>19005.689999999999</v>
      </c>
      <c r="D11">
        <v>19.997206240631002</v>
      </c>
    </row>
    <row r="12" spans="1:4" x14ac:dyDescent="0.25">
      <c r="A12" t="s">
        <v>40</v>
      </c>
      <c r="B12" t="s">
        <v>452</v>
      </c>
      <c r="C12">
        <v>11243.85</v>
      </c>
      <c r="D12">
        <v>0</v>
      </c>
    </row>
    <row r="13" spans="1:4" x14ac:dyDescent="0.25">
      <c r="A13" t="s">
        <v>40</v>
      </c>
      <c r="B13" t="s">
        <v>457</v>
      </c>
      <c r="C13">
        <v>11890.14</v>
      </c>
      <c r="D13">
        <v>0.74991025391600008</v>
      </c>
    </row>
    <row r="14" spans="1:4" x14ac:dyDescent="0.25">
      <c r="A14" t="s">
        <v>40</v>
      </c>
      <c r="B14" t="s">
        <v>459</v>
      </c>
      <c r="C14">
        <v>63715.140000000007</v>
      </c>
      <c r="D14">
        <v>0.499920631206</v>
      </c>
    </row>
    <row r="15" spans="1:4" x14ac:dyDescent="0.25">
      <c r="A15" t="s">
        <v>40</v>
      </c>
      <c r="B15" t="s">
        <v>493</v>
      </c>
      <c r="C15">
        <v>40005.94</v>
      </c>
      <c r="D15">
        <v>0.999870569519</v>
      </c>
    </row>
    <row r="16" spans="1:4" x14ac:dyDescent="0.25">
      <c r="A16" t="s">
        <v>40</v>
      </c>
      <c r="B16" t="s">
        <v>491</v>
      </c>
      <c r="C16">
        <v>5228.1099999999997</v>
      </c>
      <c r="D16">
        <v>7.7580601366119986</v>
      </c>
    </row>
    <row r="17" spans="1:4" x14ac:dyDescent="0.25">
      <c r="A17" t="s">
        <v>40</v>
      </c>
      <c r="B17" t="s">
        <v>433</v>
      </c>
      <c r="C17">
        <v>171050.64</v>
      </c>
      <c r="D17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525</v>
      </c>
      <c r="C2">
        <v>17.535399999999999</v>
      </c>
      <c r="D2" t="s">
        <v>491</v>
      </c>
    </row>
    <row r="3" spans="1:4" x14ac:dyDescent="0.25">
      <c r="A3" t="s">
        <v>40</v>
      </c>
      <c r="B3" t="s">
        <v>525</v>
      </c>
      <c r="C3">
        <v>17.535399999999999</v>
      </c>
      <c r="D3" t="s">
        <v>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561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202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Education - University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Computer room</v>
      </c>
      <c r="C4" s="2" t="str">
        <f>Raw_schedule!C2</f>
        <v>AllDays</v>
      </c>
      <c r="D4" s="108" t="s">
        <v>345</v>
      </c>
      <c r="E4" s="2">
        <f>Raw_schedule!D2</f>
        <v>80.06</v>
      </c>
      <c r="F4" s="2">
        <f>Raw_schedule!E2</f>
        <v>80.06</v>
      </c>
      <c r="G4" s="2">
        <f>Raw_schedule!F2</f>
        <v>80.06</v>
      </c>
      <c r="H4" s="2">
        <f>Raw_schedule!G2</f>
        <v>80.06</v>
      </c>
      <c r="I4" s="2">
        <f>Raw_schedule!H2</f>
        <v>80.06</v>
      </c>
      <c r="J4" s="2">
        <f>Raw_schedule!I2</f>
        <v>80.06</v>
      </c>
      <c r="K4" s="2">
        <f>Raw_schedule!J2</f>
        <v>80.06</v>
      </c>
      <c r="L4" s="2">
        <f>Raw_schedule!K2</f>
        <v>80.06</v>
      </c>
      <c r="M4" s="2">
        <f>Raw_schedule!L2</f>
        <v>80.06</v>
      </c>
      <c r="N4" s="2">
        <f>Raw_schedule!M2</f>
        <v>80.06</v>
      </c>
      <c r="O4" s="2">
        <f>Raw_schedule!N2</f>
        <v>80.06</v>
      </c>
      <c r="P4" s="2">
        <f>Raw_schedule!O2</f>
        <v>80.06</v>
      </c>
      <c r="Q4" s="2">
        <f>Raw_schedule!P2</f>
        <v>80.06</v>
      </c>
      <c r="R4" s="2">
        <f>Raw_schedule!Q2</f>
        <v>80.06</v>
      </c>
      <c r="S4" s="2">
        <f>Raw_schedule!R2</f>
        <v>80.06</v>
      </c>
      <c r="T4" s="2">
        <f>Raw_schedule!S2</f>
        <v>80.06</v>
      </c>
      <c r="U4" s="2">
        <f>Raw_schedule!T2</f>
        <v>80.06</v>
      </c>
      <c r="V4" s="2">
        <f>Raw_schedule!U2</f>
        <v>80.06</v>
      </c>
      <c r="W4" s="2">
        <f>Raw_schedule!V2</f>
        <v>80.06</v>
      </c>
      <c r="X4" s="2">
        <f>Raw_schedule!W2</f>
        <v>80.06</v>
      </c>
      <c r="Y4" s="2">
        <f>Raw_schedule!X2</f>
        <v>80.06</v>
      </c>
      <c r="Z4" s="2">
        <f>Raw_schedule!Y2</f>
        <v>80.06</v>
      </c>
      <c r="AA4" s="2">
        <f>Raw_schedule!Z2</f>
        <v>80.06</v>
      </c>
      <c r="AB4" s="2">
        <f>Raw_schedule!AA2</f>
        <v>80.06</v>
      </c>
    </row>
    <row r="5" spans="1:28" x14ac:dyDescent="0.25">
      <c r="A5" s="39" t="str">
        <f>Raw_schedule!B3</f>
        <v>DHW Sch</v>
      </c>
      <c r="B5" s="39" t="str">
        <f>Raw_schedule!A3</f>
        <v>Computer room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</v>
      </c>
      <c r="O5" s="2">
        <f>Raw_schedule!N3</f>
        <v>0</v>
      </c>
      <c r="P5" s="2">
        <f>Raw_schedule!O3</f>
        <v>0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</v>
      </c>
      <c r="Y5" s="2">
        <f>Raw_schedule!X3</f>
        <v>0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Computer room</v>
      </c>
      <c r="C6" s="2" t="str">
        <f>Raw_schedule!C4</f>
        <v>Weekdays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0.1</v>
      </c>
      <c r="J6" s="2">
        <f>Raw_schedule!I4</f>
        <v>0.1</v>
      </c>
      <c r="K6" s="2">
        <f>Raw_schedule!J4</f>
        <v>0.5</v>
      </c>
      <c r="L6" s="2">
        <f>Raw_schedule!K4</f>
        <v>0.5</v>
      </c>
      <c r="M6" s="2">
        <f>Raw_schedule!L4</f>
        <v>0.5</v>
      </c>
      <c r="N6" s="2">
        <f>Raw_schedule!M4</f>
        <v>0.5</v>
      </c>
      <c r="O6" s="2">
        <f>Raw_schedule!N4</f>
        <v>0.7</v>
      </c>
      <c r="P6" s="2">
        <f>Raw_schedule!O4</f>
        <v>0.9</v>
      </c>
      <c r="Q6" s="2">
        <f>Raw_schedule!P4</f>
        <v>0.9</v>
      </c>
      <c r="R6" s="2">
        <f>Raw_schedule!Q4</f>
        <v>0.5</v>
      </c>
      <c r="S6" s="2">
        <f>Raw_schedule!R4</f>
        <v>0.5</v>
      </c>
      <c r="T6" s="2">
        <f>Raw_schedule!S4</f>
        <v>0.7</v>
      </c>
      <c r="U6" s="2">
        <f>Raw_schedule!T4</f>
        <v>0.5</v>
      </c>
      <c r="V6" s="2">
        <f>Raw_schedule!U4</f>
        <v>0.5</v>
      </c>
      <c r="W6" s="2">
        <f>Raw_schedule!V4</f>
        <v>0.5</v>
      </c>
      <c r="X6" s="2">
        <f>Raw_schedule!W4</f>
        <v>0.1</v>
      </c>
      <c r="Y6" s="2">
        <f>Raw_schedule!X4</f>
        <v>0.1</v>
      </c>
      <c r="Z6" s="2">
        <f>Raw_schedule!Y4</f>
        <v>0.1</v>
      </c>
      <c r="AA6" s="2">
        <f>Raw_schedule!Z4</f>
        <v>0.1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Computer room</v>
      </c>
      <c r="C7" s="2" t="str">
        <f>Raw_schedule!C5</f>
        <v>AllOtherDays (Through 1/31)</v>
      </c>
      <c r="D7" s="2"/>
      <c r="E7" s="2">
        <f>Raw_schedule!D5</f>
        <v>0.25</v>
      </c>
      <c r="F7" s="2">
        <f>Raw_schedule!E5</f>
        <v>0.25</v>
      </c>
      <c r="G7" s="2">
        <f>Raw_schedule!F5</f>
        <v>0.25</v>
      </c>
      <c r="H7" s="2">
        <f>Raw_schedule!G5</f>
        <v>0.25</v>
      </c>
      <c r="I7" s="2">
        <f>Raw_schedule!H5</f>
        <v>0.25</v>
      </c>
      <c r="J7" s="2">
        <f>Raw_schedule!I5</f>
        <v>0.25</v>
      </c>
      <c r="K7" s="2">
        <f>Raw_schedule!J5</f>
        <v>0.25</v>
      </c>
      <c r="L7" s="2">
        <f>Raw_schedule!K5</f>
        <v>0.25</v>
      </c>
      <c r="M7" s="2">
        <f>Raw_schedule!L5</f>
        <v>0.25</v>
      </c>
      <c r="N7" s="2">
        <f>Raw_schedule!M5</f>
        <v>0.25</v>
      </c>
      <c r="O7" s="2">
        <f>Raw_schedule!N5</f>
        <v>0.25</v>
      </c>
      <c r="P7" s="2">
        <f>Raw_schedule!O5</f>
        <v>0.25</v>
      </c>
      <c r="Q7" s="2">
        <f>Raw_schedule!P5</f>
        <v>0.25</v>
      </c>
      <c r="R7" s="2">
        <f>Raw_schedule!Q5</f>
        <v>0.25</v>
      </c>
      <c r="S7" s="2">
        <f>Raw_schedule!R5</f>
        <v>0.25</v>
      </c>
      <c r="T7" s="2">
        <f>Raw_schedule!S5</f>
        <v>0.25</v>
      </c>
      <c r="U7" s="2">
        <f>Raw_schedule!T5</f>
        <v>0.25</v>
      </c>
      <c r="V7" s="2">
        <f>Raw_schedule!U5</f>
        <v>0.25</v>
      </c>
      <c r="W7" s="2">
        <f>Raw_schedule!V5</f>
        <v>0.25</v>
      </c>
      <c r="X7" s="2">
        <f>Raw_schedule!W5</f>
        <v>0.25</v>
      </c>
      <c r="Y7" s="2">
        <f>Raw_schedule!X5</f>
        <v>0.25</v>
      </c>
      <c r="Z7" s="2">
        <f>Raw_schedule!Y5</f>
        <v>0.25</v>
      </c>
      <c r="AA7" s="2">
        <f>Raw_schedule!Z5</f>
        <v>0.25</v>
      </c>
      <c r="AB7" s="2">
        <f>Raw_schedule!AA5</f>
        <v>0.25</v>
      </c>
    </row>
    <row r="8" spans="1:28" x14ac:dyDescent="0.25">
      <c r="A8" s="39" t="str">
        <f>Raw_schedule!B6</f>
        <v>Elec Equip Sch</v>
      </c>
      <c r="B8" s="39" t="str">
        <f>Raw_schedule!A6</f>
        <v>Computer room</v>
      </c>
      <c r="C8" s="2" t="str">
        <f>Raw_schedule!C6</f>
        <v>AllOtherDays (Through 2/28)</v>
      </c>
      <c r="D8" s="2"/>
      <c r="E8" s="2">
        <f>Raw_schedule!D6</f>
        <v>0.5</v>
      </c>
      <c r="F8" s="2">
        <f>Raw_schedule!E6</f>
        <v>0.5</v>
      </c>
      <c r="G8" s="2">
        <f>Raw_schedule!F6</f>
        <v>0.5</v>
      </c>
      <c r="H8" s="2">
        <f>Raw_schedule!G6</f>
        <v>0.5</v>
      </c>
      <c r="I8" s="2">
        <f>Raw_schedule!H6</f>
        <v>0.5</v>
      </c>
      <c r="J8" s="2">
        <f>Raw_schedule!I6</f>
        <v>0.5</v>
      </c>
      <c r="K8" s="2">
        <f>Raw_schedule!J6</f>
        <v>0.5</v>
      </c>
      <c r="L8" s="2">
        <f>Raw_schedule!K6</f>
        <v>0.5</v>
      </c>
      <c r="M8" s="2">
        <f>Raw_schedule!L6</f>
        <v>0.5</v>
      </c>
      <c r="N8" s="2">
        <f>Raw_schedule!M6</f>
        <v>0.5</v>
      </c>
      <c r="O8" s="2">
        <f>Raw_schedule!N6</f>
        <v>0.5</v>
      </c>
      <c r="P8" s="2">
        <f>Raw_schedule!O6</f>
        <v>0.5</v>
      </c>
      <c r="Q8" s="2">
        <f>Raw_schedule!P6</f>
        <v>0.5</v>
      </c>
      <c r="R8" s="2">
        <f>Raw_schedule!Q6</f>
        <v>0.5</v>
      </c>
      <c r="S8" s="2">
        <f>Raw_schedule!R6</f>
        <v>0.5</v>
      </c>
      <c r="T8" s="2">
        <f>Raw_schedule!S6</f>
        <v>0.5</v>
      </c>
      <c r="U8" s="2">
        <f>Raw_schedule!T6</f>
        <v>0.5</v>
      </c>
      <c r="V8" s="2">
        <f>Raw_schedule!U6</f>
        <v>0.5</v>
      </c>
      <c r="W8" s="2">
        <f>Raw_schedule!V6</f>
        <v>0.5</v>
      </c>
      <c r="X8" s="2">
        <f>Raw_schedule!W6</f>
        <v>0.5</v>
      </c>
      <c r="Y8" s="2">
        <f>Raw_schedule!X6</f>
        <v>0.5</v>
      </c>
      <c r="Z8" s="2">
        <f>Raw_schedule!Y6</f>
        <v>0.5</v>
      </c>
      <c r="AA8" s="2">
        <f>Raw_schedule!Z6</f>
        <v>0.5</v>
      </c>
      <c r="AB8" s="2">
        <f>Raw_schedule!AA6</f>
        <v>0.5</v>
      </c>
    </row>
    <row r="9" spans="1:28" x14ac:dyDescent="0.25">
      <c r="A9" s="39" t="str">
        <f>Raw_schedule!B7</f>
        <v>Elec Equip Sch</v>
      </c>
      <c r="B9" s="39" t="str">
        <f>Raw_schedule!A7</f>
        <v>Computer room</v>
      </c>
      <c r="C9" s="2" t="str">
        <f>Raw_schedule!C7</f>
        <v>AllOtherDays (Through 3/31)</v>
      </c>
      <c r="D9" s="2"/>
      <c r="E9" s="2">
        <f>Raw_schedule!D7</f>
        <v>0.75</v>
      </c>
      <c r="F9" s="2">
        <f>Raw_schedule!E7</f>
        <v>0.75</v>
      </c>
      <c r="G9" s="2">
        <f>Raw_schedule!F7</f>
        <v>0.75</v>
      </c>
      <c r="H9" s="2">
        <f>Raw_schedule!G7</f>
        <v>0.75</v>
      </c>
      <c r="I9" s="2">
        <f>Raw_schedule!H7</f>
        <v>0.75</v>
      </c>
      <c r="J9" s="2">
        <f>Raw_schedule!I7</f>
        <v>0.75</v>
      </c>
      <c r="K9" s="2">
        <f>Raw_schedule!J7</f>
        <v>0.75</v>
      </c>
      <c r="L9" s="2">
        <f>Raw_schedule!K7</f>
        <v>0.75</v>
      </c>
      <c r="M9" s="2">
        <f>Raw_schedule!L7</f>
        <v>0.75</v>
      </c>
      <c r="N9" s="2">
        <f>Raw_schedule!M7</f>
        <v>0.75</v>
      </c>
      <c r="O9" s="2">
        <f>Raw_schedule!N7</f>
        <v>0.75</v>
      </c>
      <c r="P9" s="2">
        <f>Raw_schedule!O7</f>
        <v>0.75</v>
      </c>
      <c r="Q9" s="2">
        <f>Raw_schedule!P7</f>
        <v>0.75</v>
      </c>
      <c r="R9" s="2">
        <f>Raw_schedule!Q7</f>
        <v>0.75</v>
      </c>
      <c r="S9" s="2">
        <f>Raw_schedule!R7</f>
        <v>0.75</v>
      </c>
      <c r="T9" s="2">
        <f>Raw_schedule!S7</f>
        <v>0.75</v>
      </c>
      <c r="U9" s="2">
        <f>Raw_schedule!T7</f>
        <v>0.75</v>
      </c>
      <c r="V9" s="2">
        <f>Raw_schedule!U7</f>
        <v>0.75</v>
      </c>
      <c r="W9" s="2">
        <f>Raw_schedule!V7</f>
        <v>0.75</v>
      </c>
      <c r="X9" s="2">
        <f>Raw_schedule!W7</f>
        <v>0.75</v>
      </c>
      <c r="Y9" s="2">
        <f>Raw_schedule!X7</f>
        <v>0.75</v>
      </c>
      <c r="Z9" s="2">
        <f>Raw_schedule!Y7</f>
        <v>0.75</v>
      </c>
      <c r="AA9" s="2">
        <f>Raw_schedule!Z7</f>
        <v>0.75</v>
      </c>
      <c r="AB9" s="2">
        <f>Raw_schedule!AA7</f>
        <v>0.75</v>
      </c>
    </row>
    <row r="10" spans="1:28" x14ac:dyDescent="0.25">
      <c r="A10" s="39" t="str">
        <f>Raw_schedule!B8</f>
        <v>Elec Equip Sch</v>
      </c>
      <c r="B10" s="39" t="str">
        <f>Raw_schedule!A8</f>
        <v>Computer room</v>
      </c>
      <c r="C10" s="2" t="str">
        <f>Raw_schedule!C8</f>
        <v>AllOtherDays (Through 4/30)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Computer room</v>
      </c>
      <c r="C11" s="2" t="str">
        <f>Raw_schedule!C9</f>
        <v>AllOtherDays (Through 5/31)</v>
      </c>
      <c r="D11" s="2"/>
      <c r="E11" s="2">
        <f>Raw_schedule!D9</f>
        <v>0.25</v>
      </c>
      <c r="F11" s="2">
        <f>Raw_schedule!E9</f>
        <v>0.25</v>
      </c>
      <c r="G11" s="2">
        <f>Raw_schedule!F9</f>
        <v>0.25</v>
      </c>
      <c r="H11" s="2">
        <f>Raw_schedule!G9</f>
        <v>0.25</v>
      </c>
      <c r="I11" s="2">
        <f>Raw_schedule!H9</f>
        <v>0.25</v>
      </c>
      <c r="J11" s="2">
        <f>Raw_schedule!I9</f>
        <v>0.25</v>
      </c>
      <c r="K11" s="2">
        <f>Raw_schedule!J9</f>
        <v>0.25</v>
      </c>
      <c r="L11" s="2">
        <f>Raw_schedule!K9</f>
        <v>0.25</v>
      </c>
      <c r="M11" s="2">
        <f>Raw_schedule!L9</f>
        <v>0.25</v>
      </c>
      <c r="N11" s="2">
        <f>Raw_schedule!M9</f>
        <v>0.25</v>
      </c>
      <c r="O11" s="2">
        <f>Raw_schedule!N9</f>
        <v>0.25</v>
      </c>
      <c r="P11" s="2">
        <f>Raw_schedule!O9</f>
        <v>0.25</v>
      </c>
      <c r="Q11" s="2">
        <f>Raw_schedule!P9</f>
        <v>0.25</v>
      </c>
      <c r="R11" s="2">
        <f>Raw_schedule!Q9</f>
        <v>0.25</v>
      </c>
      <c r="S11" s="2">
        <f>Raw_schedule!R9</f>
        <v>0.25</v>
      </c>
      <c r="T11" s="2">
        <f>Raw_schedule!S9</f>
        <v>0.25</v>
      </c>
      <c r="U11" s="2">
        <f>Raw_schedule!T9</f>
        <v>0.25</v>
      </c>
      <c r="V11" s="2">
        <f>Raw_schedule!U9</f>
        <v>0.25</v>
      </c>
      <c r="W11" s="2">
        <f>Raw_schedule!V9</f>
        <v>0.25</v>
      </c>
      <c r="X11" s="2">
        <f>Raw_schedule!W9</f>
        <v>0.25</v>
      </c>
      <c r="Y11" s="2">
        <f>Raw_schedule!X9</f>
        <v>0.25</v>
      </c>
      <c r="Z11" s="2">
        <f>Raw_schedule!Y9</f>
        <v>0.25</v>
      </c>
      <c r="AA11" s="2">
        <f>Raw_schedule!Z9</f>
        <v>0.25</v>
      </c>
      <c r="AB11" s="2">
        <f>Raw_schedule!AA9</f>
        <v>0.25</v>
      </c>
    </row>
    <row r="12" spans="1:28" x14ac:dyDescent="0.25">
      <c r="A12" s="39" t="str">
        <f>Raw_schedule!B10</f>
        <v>Elec Equip Sch</v>
      </c>
      <c r="B12" s="39" t="str">
        <f>Raw_schedule!A10</f>
        <v>Computer room</v>
      </c>
      <c r="C12" s="2" t="str">
        <f>Raw_schedule!C10</f>
        <v>AllOtherDays (Through 6/30)</v>
      </c>
      <c r="D12" s="2"/>
      <c r="E12" s="2">
        <f>Raw_schedule!D10</f>
        <v>0.5</v>
      </c>
      <c r="F12" s="2">
        <f>Raw_schedule!E10</f>
        <v>0.5</v>
      </c>
      <c r="G12" s="2">
        <f>Raw_schedule!F10</f>
        <v>0.5</v>
      </c>
      <c r="H12" s="2">
        <f>Raw_schedule!G10</f>
        <v>0.5</v>
      </c>
      <c r="I12" s="2">
        <f>Raw_schedule!H10</f>
        <v>0.5</v>
      </c>
      <c r="J12" s="2">
        <f>Raw_schedule!I10</f>
        <v>0.5</v>
      </c>
      <c r="K12" s="2">
        <f>Raw_schedule!J10</f>
        <v>0.5</v>
      </c>
      <c r="L12" s="2">
        <f>Raw_schedule!K10</f>
        <v>0.5</v>
      </c>
      <c r="M12" s="2">
        <f>Raw_schedule!L10</f>
        <v>0.5</v>
      </c>
      <c r="N12" s="2">
        <f>Raw_schedule!M10</f>
        <v>0.5</v>
      </c>
      <c r="O12" s="2">
        <f>Raw_schedule!N10</f>
        <v>0.5</v>
      </c>
      <c r="P12" s="2">
        <f>Raw_schedule!O10</f>
        <v>0.5</v>
      </c>
      <c r="Q12" s="2">
        <f>Raw_schedule!P10</f>
        <v>0.5</v>
      </c>
      <c r="R12" s="2">
        <f>Raw_schedule!Q10</f>
        <v>0.5</v>
      </c>
      <c r="S12" s="2">
        <f>Raw_schedule!R10</f>
        <v>0.5</v>
      </c>
      <c r="T12" s="2">
        <f>Raw_schedule!S10</f>
        <v>0.5</v>
      </c>
      <c r="U12" s="2">
        <f>Raw_schedule!T10</f>
        <v>0.5</v>
      </c>
      <c r="V12" s="2">
        <f>Raw_schedule!U10</f>
        <v>0.5</v>
      </c>
      <c r="W12" s="2">
        <f>Raw_schedule!V10</f>
        <v>0.5</v>
      </c>
      <c r="X12" s="2">
        <f>Raw_schedule!W10</f>
        <v>0.5</v>
      </c>
      <c r="Y12" s="2">
        <f>Raw_schedule!X10</f>
        <v>0.5</v>
      </c>
      <c r="Z12" s="2">
        <f>Raw_schedule!Y10</f>
        <v>0.5</v>
      </c>
      <c r="AA12" s="2">
        <f>Raw_schedule!Z10</f>
        <v>0.5</v>
      </c>
      <c r="AB12" s="2">
        <f>Raw_schedule!AA10</f>
        <v>0.5</v>
      </c>
    </row>
    <row r="13" spans="1:28" x14ac:dyDescent="0.25">
      <c r="A13" s="39" t="str">
        <f>Raw_schedule!B11</f>
        <v>Elec Equip Sch</v>
      </c>
      <c r="B13" s="39" t="str">
        <f>Raw_schedule!A11</f>
        <v>Computer room</v>
      </c>
      <c r="C13" s="2" t="str">
        <f>Raw_schedule!C11</f>
        <v>AllOtherDays (Through 7/31)</v>
      </c>
      <c r="D13" s="2"/>
      <c r="E13" s="2">
        <f>Raw_schedule!D11</f>
        <v>0.75</v>
      </c>
      <c r="F13" s="2">
        <f>Raw_schedule!E11</f>
        <v>0.75</v>
      </c>
      <c r="G13" s="2">
        <f>Raw_schedule!F11</f>
        <v>0.75</v>
      </c>
      <c r="H13" s="2">
        <f>Raw_schedule!G11</f>
        <v>0.75</v>
      </c>
      <c r="I13" s="2">
        <f>Raw_schedule!H11</f>
        <v>0.75</v>
      </c>
      <c r="J13" s="2">
        <f>Raw_schedule!I11</f>
        <v>0.75</v>
      </c>
      <c r="K13" s="2">
        <f>Raw_schedule!J11</f>
        <v>0.75</v>
      </c>
      <c r="L13" s="2">
        <f>Raw_schedule!K11</f>
        <v>0.75</v>
      </c>
      <c r="M13" s="2">
        <f>Raw_schedule!L11</f>
        <v>0.75</v>
      </c>
      <c r="N13" s="2">
        <f>Raw_schedule!M11</f>
        <v>0.75</v>
      </c>
      <c r="O13" s="2">
        <f>Raw_schedule!N11</f>
        <v>0.75</v>
      </c>
      <c r="P13" s="2">
        <f>Raw_schedule!O11</f>
        <v>0.75</v>
      </c>
      <c r="Q13" s="2">
        <f>Raw_schedule!P11</f>
        <v>0.75</v>
      </c>
      <c r="R13" s="2">
        <f>Raw_schedule!Q11</f>
        <v>0.75</v>
      </c>
      <c r="S13" s="2">
        <f>Raw_schedule!R11</f>
        <v>0.75</v>
      </c>
      <c r="T13" s="2">
        <f>Raw_schedule!S11</f>
        <v>0.75</v>
      </c>
      <c r="U13" s="2">
        <f>Raw_schedule!T11</f>
        <v>0.75</v>
      </c>
      <c r="V13" s="2">
        <f>Raw_schedule!U11</f>
        <v>0.75</v>
      </c>
      <c r="W13" s="2">
        <f>Raw_schedule!V11</f>
        <v>0.75</v>
      </c>
      <c r="X13" s="2">
        <f>Raw_schedule!W11</f>
        <v>0.75</v>
      </c>
      <c r="Y13" s="2">
        <f>Raw_schedule!X11</f>
        <v>0.75</v>
      </c>
      <c r="Z13" s="2">
        <f>Raw_schedule!Y11</f>
        <v>0.75</v>
      </c>
      <c r="AA13" s="2">
        <f>Raw_schedule!Z11</f>
        <v>0.75</v>
      </c>
      <c r="AB13" s="2">
        <f>Raw_schedule!AA11</f>
        <v>0.75</v>
      </c>
    </row>
    <row r="14" spans="1:28" x14ac:dyDescent="0.25">
      <c r="A14" s="39" t="str">
        <f>Raw_schedule!B12</f>
        <v>Elec Equip Sch</v>
      </c>
      <c r="B14" s="39" t="str">
        <f>Raw_schedule!A12</f>
        <v>Computer room</v>
      </c>
      <c r="C14" s="2" t="str">
        <f>Raw_schedule!C12</f>
        <v>AllOtherDays (Through 8/31)</v>
      </c>
      <c r="D14" s="2"/>
      <c r="E14" s="2">
        <f>Raw_schedule!D12</f>
        <v>1</v>
      </c>
      <c r="F14" s="2">
        <f>Raw_schedule!E12</f>
        <v>1</v>
      </c>
      <c r="G14" s="2">
        <f>Raw_schedule!F12</f>
        <v>1</v>
      </c>
      <c r="H14" s="2">
        <f>Raw_schedule!G12</f>
        <v>1</v>
      </c>
      <c r="I14" s="2">
        <f>Raw_schedule!H12</f>
        <v>1</v>
      </c>
      <c r="J14" s="2">
        <f>Raw_schedule!I12</f>
        <v>1</v>
      </c>
      <c r="K14" s="2">
        <f>Raw_schedule!J12</f>
        <v>1</v>
      </c>
      <c r="L14" s="2">
        <f>Raw_schedule!K12</f>
        <v>1</v>
      </c>
      <c r="M14" s="2">
        <f>Raw_schedule!L12</f>
        <v>1</v>
      </c>
      <c r="N14" s="2">
        <f>Raw_schedule!M12</f>
        <v>1</v>
      </c>
      <c r="O14" s="2">
        <f>Raw_schedule!N12</f>
        <v>1</v>
      </c>
      <c r="P14" s="2">
        <f>Raw_schedule!O12</f>
        <v>1</v>
      </c>
      <c r="Q14" s="2">
        <f>Raw_schedule!P12</f>
        <v>1</v>
      </c>
      <c r="R14" s="2">
        <f>Raw_schedule!Q12</f>
        <v>1</v>
      </c>
      <c r="S14" s="2">
        <f>Raw_schedule!R12</f>
        <v>1</v>
      </c>
      <c r="T14" s="2">
        <f>Raw_schedule!S12</f>
        <v>1</v>
      </c>
      <c r="U14" s="2">
        <f>Raw_schedule!T12</f>
        <v>1</v>
      </c>
      <c r="V14" s="2">
        <f>Raw_schedule!U12</f>
        <v>1</v>
      </c>
      <c r="W14" s="2">
        <f>Raw_schedule!V12</f>
        <v>1</v>
      </c>
      <c r="X14" s="2">
        <f>Raw_schedule!W12</f>
        <v>1</v>
      </c>
      <c r="Y14" s="2">
        <f>Raw_schedule!X12</f>
        <v>1</v>
      </c>
      <c r="Z14" s="2">
        <f>Raw_schedule!Y12</f>
        <v>1</v>
      </c>
      <c r="AA14" s="2">
        <f>Raw_schedule!Z12</f>
        <v>1</v>
      </c>
      <c r="AB14" s="2">
        <f>Raw_schedule!AA12</f>
        <v>1</v>
      </c>
    </row>
    <row r="15" spans="1:28" x14ac:dyDescent="0.25">
      <c r="A15" s="39" t="str">
        <f>Raw_schedule!B13</f>
        <v>Elec Equip Sch</v>
      </c>
      <c r="B15" s="39" t="str">
        <f>Raw_schedule!A13</f>
        <v>Computer room</v>
      </c>
      <c r="C15" s="2" t="str">
        <f>Raw_schedule!C13</f>
        <v>AllOtherDays (Through 9/30)</v>
      </c>
      <c r="D15" s="2"/>
      <c r="E15" s="2">
        <f>Raw_schedule!D13</f>
        <v>0.25</v>
      </c>
      <c r="F15" s="2">
        <f>Raw_schedule!E13</f>
        <v>0.25</v>
      </c>
      <c r="G15" s="2">
        <f>Raw_schedule!F13</f>
        <v>0.25</v>
      </c>
      <c r="H15" s="2">
        <f>Raw_schedule!G13</f>
        <v>0.25</v>
      </c>
      <c r="I15" s="2">
        <f>Raw_schedule!H13</f>
        <v>0.25</v>
      </c>
      <c r="J15" s="2">
        <f>Raw_schedule!I13</f>
        <v>0.25</v>
      </c>
      <c r="K15" s="2">
        <f>Raw_schedule!J13</f>
        <v>0.25</v>
      </c>
      <c r="L15" s="2">
        <f>Raw_schedule!K13</f>
        <v>0.25</v>
      </c>
      <c r="M15" s="2">
        <f>Raw_schedule!L13</f>
        <v>0.25</v>
      </c>
      <c r="N15" s="2">
        <f>Raw_schedule!M13</f>
        <v>0.25</v>
      </c>
      <c r="O15" s="2">
        <f>Raw_schedule!N13</f>
        <v>0.25</v>
      </c>
      <c r="P15" s="2">
        <f>Raw_schedule!O13</f>
        <v>0.25</v>
      </c>
      <c r="Q15" s="2">
        <f>Raw_schedule!P13</f>
        <v>0.25</v>
      </c>
      <c r="R15" s="2">
        <f>Raw_schedule!Q13</f>
        <v>0.25</v>
      </c>
      <c r="S15" s="2">
        <f>Raw_schedule!R13</f>
        <v>0.25</v>
      </c>
      <c r="T15" s="2">
        <f>Raw_schedule!S13</f>
        <v>0.25</v>
      </c>
      <c r="U15" s="2">
        <f>Raw_schedule!T13</f>
        <v>0.25</v>
      </c>
      <c r="V15" s="2">
        <f>Raw_schedule!U13</f>
        <v>0.25</v>
      </c>
      <c r="W15" s="2">
        <f>Raw_schedule!V13</f>
        <v>0.25</v>
      </c>
      <c r="X15" s="2">
        <f>Raw_schedule!W13</f>
        <v>0.25</v>
      </c>
      <c r="Y15" s="2">
        <f>Raw_schedule!X13</f>
        <v>0.25</v>
      </c>
      <c r="Z15" s="2">
        <f>Raw_schedule!Y13</f>
        <v>0.25</v>
      </c>
      <c r="AA15" s="2">
        <f>Raw_schedule!Z13</f>
        <v>0.25</v>
      </c>
      <c r="AB15" s="2">
        <f>Raw_schedule!AA13</f>
        <v>0.25</v>
      </c>
    </row>
    <row r="16" spans="1:28" x14ac:dyDescent="0.25">
      <c r="A16" s="39" t="str">
        <f>Raw_schedule!B14</f>
        <v>Elec Equip Sch</v>
      </c>
      <c r="B16" s="39" t="str">
        <f>Raw_schedule!A14</f>
        <v>Computer room</v>
      </c>
      <c r="C16" s="2" t="str">
        <f>Raw_schedule!C14</f>
        <v>AllOtherDays (Through 10/31)</v>
      </c>
      <c r="D16" s="2"/>
      <c r="E16" s="2">
        <f>Raw_schedule!D14</f>
        <v>0.5</v>
      </c>
      <c r="F16" s="2">
        <f>Raw_schedule!E14</f>
        <v>0.5</v>
      </c>
      <c r="G16" s="2">
        <f>Raw_schedule!F14</f>
        <v>0.5</v>
      </c>
      <c r="H16" s="2">
        <f>Raw_schedule!G14</f>
        <v>0.5</v>
      </c>
      <c r="I16" s="2">
        <f>Raw_schedule!H14</f>
        <v>0.5</v>
      </c>
      <c r="J16" s="2">
        <f>Raw_schedule!I14</f>
        <v>0.5</v>
      </c>
      <c r="K16" s="2">
        <f>Raw_schedule!J14</f>
        <v>0.5</v>
      </c>
      <c r="L16" s="2">
        <f>Raw_schedule!K14</f>
        <v>0.5</v>
      </c>
      <c r="M16" s="2">
        <f>Raw_schedule!L14</f>
        <v>0.5</v>
      </c>
      <c r="N16" s="2">
        <f>Raw_schedule!M14</f>
        <v>0.5</v>
      </c>
      <c r="O16" s="2">
        <f>Raw_schedule!N14</f>
        <v>0.5</v>
      </c>
      <c r="P16" s="2">
        <f>Raw_schedule!O14</f>
        <v>0.5</v>
      </c>
      <c r="Q16" s="2">
        <f>Raw_schedule!P14</f>
        <v>0.5</v>
      </c>
      <c r="R16" s="2">
        <f>Raw_schedule!Q14</f>
        <v>0.5</v>
      </c>
      <c r="S16" s="2">
        <f>Raw_schedule!R14</f>
        <v>0.5</v>
      </c>
      <c r="T16" s="2">
        <f>Raw_schedule!S14</f>
        <v>0.5</v>
      </c>
      <c r="U16" s="2">
        <f>Raw_schedule!T14</f>
        <v>0.5</v>
      </c>
      <c r="V16" s="2">
        <f>Raw_schedule!U14</f>
        <v>0.5</v>
      </c>
      <c r="W16" s="2">
        <f>Raw_schedule!V14</f>
        <v>0.5</v>
      </c>
      <c r="X16" s="2">
        <f>Raw_schedule!W14</f>
        <v>0.5</v>
      </c>
      <c r="Y16" s="2">
        <f>Raw_schedule!X14</f>
        <v>0.5</v>
      </c>
      <c r="Z16" s="2">
        <f>Raw_schedule!Y14</f>
        <v>0.5</v>
      </c>
      <c r="AA16" s="2">
        <f>Raw_schedule!Z14</f>
        <v>0.5</v>
      </c>
      <c r="AB16" s="2">
        <f>Raw_schedule!AA14</f>
        <v>0.5</v>
      </c>
    </row>
    <row r="17" spans="1:28" x14ac:dyDescent="0.25">
      <c r="A17" s="39" t="str">
        <f>Raw_schedule!B15</f>
        <v>Elec Equip Sch</v>
      </c>
      <c r="B17" s="39" t="str">
        <f>Raw_schedule!A15</f>
        <v>Computer room</v>
      </c>
      <c r="C17" s="2" t="str">
        <f>Raw_schedule!C15</f>
        <v>AllOtherDays (Through 11/30)</v>
      </c>
      <c r="D17" s="2"/>
      <c r="E17" s="2">
        <f>Raw_schedule!D15</f>
        <v>0.75</v>
      </c>
      <c r="F17" s="2">
        <f>Raw_schedule!E15</f>
        <v>0.75</v>
      </c>
      <c r="G17" s="2">
        <f>Raw_schedule!F15</f>
        <v>0.75</v>
      </c>
      <c r="H17" s="2">
        <f>Raw_schedule!G15</f>
        <v>0.75</v>
      </c>
      <c r="I17" s="2">
        <f>Raw_schedule!H15</f>
        <v>0.75</v>
      </c>
      <c r="J17" s="2">
        <f>Raw_schedule!I15</f>
        <v>0.75</v>
      </c>
      <c r="K17" s="2">
        <f>Raw_schedule!J15</f>
        <v>0.75</v>
      </c>
      <c r="L17" s="2">
        <f>Raw_schedule!K15</f>
        <v>0.75</v>
      </c>
      <c r="M17" s="2">
        <f>Raw_schedule!L15</f>
        <v>0.75</v>
      </c>
      <c r="N17" s="2">
        <f>Raw_schedule!M15</f>
        <v>0.75</v>
      </c>
      <c r="O17" s="2">
        <f>Raw_schedule!N15</f>
        <v>0.75</v>
      </c>
      <c r="P17" s="2">
        <f>Raw_schedule!O15</f>
        <v>0.75</v>
      </c>
      <c r="Q17" s="2">
        <f>Raw_schedule!P15</f>
        <v>0.75</v>
      </c>
      <c r="R17" s="2">
        <f>Raw_schedule!Q15</f>
        <v>0.75</v>
      </c>
      <c r="S17" s="2">
        <f>Raw_schedule!R15</f>
        <v>0.75</v>
      </c>
      <c r="T17" s="2">
        <f>Raw_schedule!S15</f>
        <v>0.75</v>
      </c>
      <c r="U17" s="2">
        <f>Raw_schedule!T15</f>
        <v>0.75</v>
      </c>
      <c r="V17" s="2">
        <f>Raw_schedule!U15</f>
        <v>0.75</v>
      </c>
      <c r="W17" s="2">
        <f>Raw_schedule!V15</f>
        <v>0.75</v>
      </c>
      <c r="X17" s="2">
        <f>Raw_schedule!W15</f>
        <v>0.75</v>
      </c>
      <c r="Y17" s="2">
        <f>Raw_schedule!X15</f>
        <v>0.75</v>
      </c>
      <c r="Z17" s="2">
        <f>Raw_schedule!Y15</f>
        <v>0.75</v>
      </c>
      <c r="AA17" s="2">
        <f>Raw_schedule!Z15</f>
        <v>0.75</v>
      </c>
      <c r="AB17" s="2">
        <f>Raw_schedule!AA15</f>
        <v>0.75</v>
      </c>
    </row>
    <row r="18" spans="1:28" x14ac:dyDescent="0.25">
      <c r="A18" s="39" t="str">
        <f>Raw_schedule!B16</f>
        <v>Elec Equip Sch</v>
      </c>
      <c r="B18" s="39" t="str">
        <f>Raw_schedule!A16</f>
        <v>Computer room</v>
      </c>
      <c r="C18" s="2" t="str">
        <f>Raw_schedule!C16</f>
        <v>AllOtherDays (Through 12/31)</v>
      </c>
      <c r="D18" s="2"/>
      <c r="E18" s="2">
        <f>Raw_schedule!D16</f>
        <v>1</v>
      </c>
      <c r="F18" s="2">
        <f>Raw_schedule!E16</f>
        <v>1</v>
      </c>
      <c r="G18" s="2">
        <f>Raw_schedule!F16</f>
        <v>1</v>
      </c>
      <c r="H18" s="2">
        <f>Raw_schedule!G16</f>
        <v>1</v>
      </c>
      <c r="I18" s="2">
        <f>Raw_schedule!H16</f>
        <v>1</v>
      </c>
      <c r="J18" s="2">
        <f>Raw_schedule!I16</f>
        <v>1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1</v>
      </c>
      <c r="AB18" s="2">
        <f>Raw_schedule!AA16</f>
        <v>1</v>
      </c>
    </row>
    <row r="19" spans="1:28" x14ac:dyDescent="0.25">
      <c r="A19" s="39" t="str">
        <f>Raw_schedule!B17</f>
        <v>Heating Setpoint Schedule</v>
      </c>
      <c r="B19" s="39" t="str">
        <f>Raw_schedule!A17</f>
        <v>Computer room</v>
      </c>
      <c r="C19" s="2" t="str">
        <f>Raw_schedule!C17</f>
        <v>AllDays</v>
      </c>
      <c r="D19" s="2"/>
      <c r="E19" s="2">
        <f>Raw_schedule!D17</f>
        <v>60.08</v>
      </c>
      <c r="F19" s="2">
        <f>Raw_schedule!E17</f>
        <v>60.08</v>
      </c>
      <c r="G19" s="2">
        <f>Raw_schedule!F17</f>
        <v>60.08</v>
      </c>
      <c r="H19" s="2">
        <f>Raw_schedule!G17</f>
        <v>60.08</v>
      </c>
      <c r="I19" s="2">
        <f>Raw_schedule!H17</f>
        <v>60.08</v>
      </c>
      <c r="J19" s="2">
        <f>Raw_schedule!I17</f>
        <v>60.08</v>
      </c>
      <c r="K19" s="2">
        <f>Raw_schedule!J17</f>
        <v>60.08</v>
      </c>
      <c r="L19" s="2">
        <f>Raw_schedule!K17</f>
        <v>60.08</v>
      </c>
      <c r="M19" s="2">
        <f>Raw_schedule!L17</f>
        <v>60.08</v>
      </c>
      <c r="N19" s="2">
        <f>Raw_schedule!M17</f>
        <v>60.08</v>
      </c>
      <c r="O19" s="2">
        <f>Raw_schedule!N17</f>
        <v>60.08</v>
      </c>
      <c r="P19" s="2">
        <f>Raw_schedule!O17</f>
        <v>60.08</v>
      </c>
      <c r="Q19" s="2">
        <f>Raw_schedule!P17</f>
        <v>60.08</v>
      </c>
      <c r="R19" s="2">
        <f>Raw_schedule!Q17</f>
        <v>60.08</v>
      </c>
      <c r="S19" s="2">
        <f>Raw_schedule!R17</f>
        <v>60.08</v>
      </c>
      <c r="T19" s="2">
        <f>Raw_schedule!S17</f>
        <v>60.08</v>
      </c>
      <c r="U19" s="2">
        <f>Raw_schedule!T17</f>
        <v>60.08</v>
      </c>
      <c r="V19" s="2">
        <f>Raw_schedule!U17</f>
        <v>60.08</v>
      </c>
      <c r="W19" s="2">
        <f>Raw_schedule!V17</f>
        <v>60.08</v>
      </c>
      <c r="X19" s="2">
        <f>Raw_schedule!W17</f>
        <v>60.08</v>
      </c>
      <c r="Y19" s="2">
        <f>Raw_schedule!X17</f>
        <v>60.08</v>
      </c>
      <c r="Z19" s="2">
        <f>Raw_schedule!Y17</f>
        <v>60.08</v>
      </c>
      <c r="AA19" s="2">
        <f>Raw_schedule!Z17</f>
        <v>60.08</v>
      </c>
      <c r="AB19" s="2">
        <f>Raw_schedule!AA17</f>
        <v>60.08</v>
      </c>
    </row>
    <row r="20" spans="1:28" x14ac:dyDescent="0.25">
      <c r="A20" s="39" t="str">
        <f>Raw_schedule!B18</f>
        <v>Infiltration Schedule</v>
      </c>
      <c r="B20" s="39" t="str">
        <f>Raw_schedule!A18</f>
        <v>Computer room</v>
      </c>
      <c r="C20" s="2" t="str">
        <f>Raw_schedule!C18</f>
        <v>AllDays</v>
      </c>
      <c r="D20" s="2"/>
      <c r="E20" s="2">
        <f>Raw_schedule!D18</f>
        <v>1</v>
      </c>
      <c r="F20" s="2">
        <f>Raw_schedule!E18</f>
        <v>1</v>
      </c>
      <c r="G20" s="2">
        <f>Raw_schedule!F18</f>
        <v>1</v>
      </c>
      <c r="H20" s="2">
        <f>Raw_schedule!G18</f>
        <v>1</v>
      </c>
      <c r="I20" s="2">
        <f>Raw_schedule!H18</f>
        <v>1</v>
      </c>
      <c r="J20" s="2">
        <f>Raw_schedule!I18</f>
        <v>1</v>
      </c>
      <c r="K20" s="2">
        <f>Raw_schedule!J18</f>
        <v>1</v>
      </c>
      <c r="L20" s="2">
        <f>Raw_schedule!K18</f>
        <v>1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1</v>
      </c>
      <c r="Y20" s="2">
        <f>Raw_schedule!X18</f>
        <v>1</v>
      </c>
      <c r="Z20" s="2">
        <f>Raw_schedule!Y18</f>
        <v>1</v>
      </c>
      <c r="AA20" s="2">
        <f>Raw_schedule!Z18</f>
        <v>1</v>
      </c>
      <c r="AB20" s="2">
        <f>Raw_schedule!AA18</f>
        <v>1</v>
      </c>
    </row>
    <row r="21" spans="1:28" x14ac:dyDescent="0.25">
      <c r="A21" s="39" t="str">
        <f>Raw_schedule!B19</f>
        <v>Lighting Schedule</v>
      </c>
      <c r="B21" s="39" t="str">
        <f>Raw_schedule!A19</f>
        <v>Computer room</v>
      </c>
      <c r="C21" s="2" t="str">
        <f>Raw_schedule!C19</f>
        <v>AllOtherDays</v>
      </c>
      <c r="D21" s="2"/>
      <c r="E21" s="2">
        <f>Raw_schedule!D19</f>
        <v>0.05</v>
      </c>
      <c r="F21" s="2">
        <f>Raw_schedule!E19</f>
        <v>0.05</v>
      </c>
      <c r="G21" s="2">
        <f>Raw_schedule!F19</f>
        <v>0.05</v>
      </c>
      <c r="H21" s="2">
        <f>Raw_schedule!G19</f>
        <v>0.05</v>
      </c>
      <c r="I21" s="2">
        <f>Raw_schedule!H19</f>
        <v>0.05</v>
      </c>
      <c r="J21" s="2">
        <f>Raw_schedule!I19</f>
        <v>0.1</v>
      </c>
      <c r="K21" s="2">
        <f>Raw_schedule!J19</f>
        <v>0.1</v>
      </c>
      <c r="L21" s="2">
        <f>Raw_schedule!K19</f>
        <v>0.15</v>
      </c>
      <c r="M21" s="2">
        <f>Raw_schedule!L19</f>
        <v>0.15</v>
      </c>
      <c r="N21" s="2">
        <f>Raw_schedule!M19</f>
        <v>0.15</v>
      </c>
      <c r="O21" s="2">
        <f>Raw_schedule!N19</f>
        <v>0.15</v>
      </c>
      <c r="P21" s="2">
        <f>Raw_schedule!O19</f>
        <v>0.15</v>
      </c>
      <c r="Q21" s="2">
        <f>Raw_schedule!P19</f>
        <v>0.15</v>
      </c>
      <c r="R21" s="2">
        <f>Raw_schedule!Q19</f>
        <v>0.15</v>
      </c>
      <c r="S21" s="2">
        <f>Raw_schedule!R19</f>
        <v>0.15</v>
      </c>
      <c r="T21" s="2">
        <f>Raw_schedule!S19</f>
        <v>0.15</v>
      </c>
      <c r="U21" s="2">
        <f>Raw_schedule!T19</f>
        <v>0.15</v>
      </c>
      <c r="V21" s="2">
        <f>Raw_schedule!U19</f>
        <v>0.1</v>
      </c>
      <c r="W21" s="2">
        <f>Raw_schedule!V19</f>
        <v>0.1</v>
      </c>
      <c r="X21" s="2">
        <f>Raw_schedule!W19</f>
        <v>0.1</v>
      </c>
      <c r="Y21" s="2">
        <f>Raw_schedule!X19</f>
        <v>0.05</v>
      </c>
      <c r="Z21" s="2">
        <f>Raw_schedule!Y19</f>
        <v>0.05</v>
      </c>
      <c r="AA21" s="2">
        <f>Raw_schedule!Z19</f>
        <v>0.05</v>
      </c>
      <c r="AB21" s="2">
        <f>Raw_schedule!AA19</f>
        <v>0.05</v>
      </c>
    </row>
    <row r="22" spans="1:28" x14ac:dyDescent="0.25">
      <c r="A22" s="39" t="str">
        <f>Raw_schedule!B20</f>
        <v>Lighting Schedule</v>
      </c>
      <c r="B22" s="39" t="str">
        <f>Raw_schedule!A20</f>
        <v>Computer room</v>
      </c>
      <c r="C22" s="2" t="str">
        <f>Raw_schedule!C20</f>
        <v>Saturdays</v>
      </c>
      <c r="D22" s="2"/>
      <c r="E22" s="2">
        <f>Raw_schedule!D20</f>
        <v>0.05</v>
      </c>
      <c r="F22" s="2">
        <f>Raw_schedule!E20</f>
        <v>0.05</v>
      </c>
      <c r="G22" s="2">
        <f>Raw_schedule!F20</f>
        <v>0.05</v>
      </c>
      <c r="H22" s="2">
        <f>Raw_schedule!G20</f>
        <v>0.05</v>
      </c>
      <c r="I22" s="2">
        <f>Raw_schedule!H20</f>
        <v>0.05</v>
      </c>
      <c r="J22" s="2">
        <f>Raw_schedule!I20</f>
        <v>0.1</v>
      </c>
      <c r="K22" s="2">
        <f>Raw_schedule!J20</f>
        <v>0.15</v>
      </c>
      <c r="L22" s="2">
        <f>Raw_schedule!K20</f>
        <v>0.25</v>
      </c>
      <c r="M22" s="2">
        <f>Raw_schedule!L20</f>
        <v>0.25</v>
      </c>
      <c r="N22" s="2">
        <f>Raw_schedule!M20</f>
        <v>0.25</v>
      </c>
      <c r="O22" s="2">
        <f>Raw_schedule!N20</f>
        <v>0.25</v>
      </c>
      <c r="P22" s="2">
        <f>Raw_schedule!O20</f>
        <v>0.25</v>
      </c>
      <c r="Q22" s="2">
        <f>Raw_schedule!P20</f>
        <v>0.25</v>
      </c>
      <c r="R22" s="2">
        <f>Raw_schedule!Q20</f>
        <v>0.25</v>
      </c>
      <c r="S22" s="2">
        <f>Raw_schedule!R20</f>
        <v>0.2</v>
      </c>
      <c r="T22" s="2">
        <f>Raw_schedule!S20</f>
        <v>0.2</v>
      </c>
      <c r="U22" s="2">
        <f>Raw_schedule!T20</f>
        <v>0.2</v>
      </c>
      <c r="V22" s="2">
        <f>Raw_schedule!U20</f>
        <v>0.15</v>
      </c>
      <c r="W22" s="2">
        <f>Raw_schedule!V20</f>
        <v>0.1</v>
      </c>
      <c r="X22" s="2">
        <f>Raw_schedule!W20</f>
        <v>0.1</v>
      </c>
      <c r="Y22" s="2">
        <f>Raw_schedule!X20</f>
        <v>0.1</v>
      </c>
      <c r="Z22" s="2">
        <f>Raw_schedule!Y20</f>
        <v>0.1</v>
      </c>
      <c r="AA22" s="2">
        <f>Raw_schedule!Z20</f>
        <v>0.1</v>
      </c>
      <c r="AB22" s="2">
        <f>Raw_schedule!AA20</f>
        <v>0.1</v>
      </c>
    </row>
    <row r="23" spans="1:28" x14ac:dyDescent="0.25">
      <c r="A23" s="39" t="str">
        <f>Raw_schedule!B21</f>
        <v>Lighting Schedule</v>
      </c>
      <c r="B23" s="39" t="str">
        <f>Raw_schedule!A21</f>
        <v>Computer room</v>
      </c>
      <c r="C23" s="2" t="str">
        <f>Raw_schedule!C21</f>
        <v>Weekdays</v>
      </c>
      <c r="D23" s="2"/>
      <c r="E23" s="2">
        <f>Raw_schedule!D21</f>
        <v>0.05</v>
      </c>
      <c r="F23" s="2">
        <f>Raw_schedule!E21</f>
        <v>0.05</v>
      </c>
      <c r="G23" s="2">
        <f>Raw_schedule!F21</f>
        <v>0.05</v>
      </c>
      <c r="H23" s="2">
        <f>Raw_schedule!G21</f>
        <v>0.05</v>
      </c>
      <c r="I23" s="2">
        <f>Raw_schedule!H21</f>
        <v>0.1</v>
      </c>
      <c r="J23" s="2">
        <f>Raw_schedule!I21</f>
        <v>0.2</v>
      </c>
      <c r="K23" s="2">
        <f>Raw_schedule!J21</f>
        <v>0.4</v>
      </c>
      <c r="L23" s="2">
        <f>Raw_schedule!K21</f>
        <v>0.7</v>
      </c>
      <c r="M23" s="2">
        <f>Raw_schedule!L21</f>
        <v>0.8</v>
      </c>
      <c r="N23" s="2">
        <f>Raw_schedule!M21</f>
        <v>0.85</v>
      </c>
      <c r="O23" s="2">
        <f>Raw_schedule!N21</f>
        <v>0.85</v>
      </c>
      <c r="P23" s="2">
        <f>Raw_schedule!O21</f>
        <v>0.85</v>
      </c>
      <c r="Q23" s="2">
        <f>Raw_schedule!P21</f>
        <v>0.85</v>
      </c>
      <c r="R23" s="2">
        <f>Raw_schedule!Q21</f>
        <v>0.85</v>
      </c>
      <c r="S23" s="2">
        <f>Raw_schedule!R21</f>
        <v>0.85</v>
      </c>
      <c r="T23" s="2">
        <f>Raw_schedule!S21</f>
        <v>0.85</v>
      </c>
      <c r="U23" s="2">
        <f>Raw_schedule!T21</f>
        <v>0.85</v>
      </c>
      <c r="V23" s="2">
        <f>Raw_schedule!U21</f>
        <v>0.8</v>
      </c>
      <c r="W23" s="2">
        <f>Raw_schedule!V21</f>
        <v>0.35</v>
      </c>
      <c r="X23" s="2">
        <f>Raw_schedule!W21</f>
        <v>0.1</v>
      </c>
      <c r="Y23" s="2">
        <f>Raw_schedule!X21</f>
        <v>0.1</v>
      </c>
      <c r="Z23" s="2">
        <f>Raw_schedule!Y21</f>
        <v>0.1</v>
      </c>
      <c r="AA23" s="2">
        <f>Raw_schedule!Z21</f>
        <v>0.1</v>
      </c>
      <c r="AB23" s="2">
        <f>Raw_schedule!AA21</f>
        <v>0.1</v>
      </c>
    </row>
    <row r="24" spans="1:28" x14ac:dyDescent="0.25">
      <c r="A24" s="39" t="str">
        <f>Raw_schedule!B22</f>
        <v>OA Schedule</v>
      </c>
      <c r="B24" s="39" t="str">
        <f>Raw_schedule!A22</f>
        <v>Computer room</v>
      </c>
      <c r="C24" s="2" t="str">
        <f>Raw_schedule!C22</f>
        <v>AllDays</v>
      </c>
      <c r="D24" s="2"/>
      <c r="E24" s="2">
        <f>Raw_schedule!D22</f>
        <v>1</v>
      </c>
      <c r="F24" s="2">
        <f>Raw_schedule!E22</f>
        <v>1</v>
      </c>
      <c r="G24" s="2">
        <f>Raw_schedule!F22</f>
        <v>1</v>
      </c>
      <c r="H24" s="2">
        <f>Raw_schedule!G22</f>
        <v>1</v>
      </c>
      <c r="I24" s="2">
        <f>Raw_schedule!H22</f>
        <v>1</v>
      </c>
      <c r="J24" s="2">
        <f>Raw_schedule!I22</f>
        <v>1</v>
      </c>
      <c r="K24" s="2">
        <f>Raw_schedule!J22</f>
        <v>1</v>
      </c>
      <c r="L24" s="2">
        <f>Raw_schedule!K22</f>
        <v>1</v>
      </c>
      <c r="M24" s="2">
        <f>Raw_schedule!L22</f>
        <v>1</v>
      </c>
      <c r="N24" s="2">
        <f>Raw_schedule!M22</f>
        <v>1</v>
      </c>
      <c r="O24" s="2">
        <f>Raw_schedule!N22</f>
        <v>1</v>
      </c>
      <c r="P24" s="2">
        <f>Raw_schedule!O22</f>
        <v>1</v>
      </c>
      <c r="Q24" s="2">
        <f>Raw_schedule!P22</f>
        <v>1</v>
      </c>
      <c r="R24" s="2">
        <f>Raw_schedule!Q22</f>
        <v>1</v>
      </c>
      <c r="S24" s="2">
        <f>Raw_schedule!R22</f>
        <v>1</v>
      </c>
      <c r="T24" s="2">
        <f>Raw_schedule!S22</f>
        <v>1</v>
      </c>
      <c r="U24" s="2">
        <f>Raw_schedule!T22</f>
        <v>1</v>
      </c>
      <c r="V24" s="2">
        <f>Raw_schedule!U22</f>
        <v>1</v>
      </c>
      <c r="W24" s="2">
        <f>Raw_schedule!V22</f>
        <v>1</v>
      </c>
      <c r="X24" s="2">
        <f>Raw_schedule!W22</f>
        <v>1</v>
      </c>
      <c r="Y24" s="2">
        <f>Raw_schedule!X22</f>
        <v>1</v>
      </c>
      <c r="Z24" s="2">
        <f>Raw_schedule!Y22</f>
        <v>1</v>
      </c>
      <c r="AA24" s="2">
        <f>Raw_schedule!Z22</f>
        <v>1</v>
      </c>
      <c r="AB24" s="2">
        <f>Raw_schedule!AA22</f>
        <v>1</v>
      </c>
    </row>
    <row r="25" spans="1:28" x14ac:dyDescent="0.25">
      <c r="A25" s="39" t="str">
        <f>Raw_schedule!B23</f>
        <v>Occupant Sch</v>
      </c>
      <c r="B25" s="39" t="str">
        <f>Raw_schedule!A23</f>
        <v>Computer room</v>
      </c>
      <c r="C25" s="2" t="str">
        <f>Raw_schedule!C23</f>
        <v>AllOtherDays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0.05</v>
      </c>
      <c r="M25" s="2">
        <f>Raw_schedule!L23</f>
        <v>0.05</v>
      </c>
      <c r="N25" s="2">
        <f>Raw_schedule!M23</f>
        <v>0.05</v>
      </c>
      <c r="O25" s="2">
        <f>Raw_schedule!N23</f>
        <v>0.05</v>
      </c>
      <c r="P25" s="2">
        <f>Raw_schedule!O23</f>
        <v>0.05</v>
      </c>
      <c r="Q25" s="2">
        <f>Raw_schedule!P23</f>
        <v>0.05</v>
      </c>
      <c r="R25" s="2">
        <f>Raw_schedule!Q23</f>
        <v>0.05</v>
      </c>
      <c r="S25" s="2">
        <f>Raw_schedule!R23</f>
        <v>0.05</v>
      </c>
      <c r="T25" s="2">
        <f>Raw_schedule!S23</f>
        <v>0.05</v>
      </c>
      <c r="U25" s="2">
        <f>Raw_schedule!T23</f>
        <v>0.05</v>
      </c>
      <c r="V25" s="2">
        <f>Raw_schedule!U23</f>
        <v>0.05</v>
      </c>
      <c r="W25" s="2">
        <f>Raw_schedule!V23</f>
        <v>0.05</v>
      </c>
      <c r="X25" s="2">
        <f>Raw_schedule!W23</f>
        <v>0.05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Computer room</v>
      </c>
      <c r="C26" s="2" t="str">
        <f>Raw_schedule!C24</f>
        <v>Saturdays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0.05</v>
      </c>
      <c r="L26" s="2">
        <f>Raw_schedule!K24</f>
        <v>0.15</v>
      </c>
      <c r="M26" s="2">
        <f>Raw_schedule!L24</f>
        <v>0.15</v>
      </c>
      <c r="N26" s="2">
        <f>Raw_schedule!M24</f>
        <v>0.15</v>
      </c>
      <c r="O26" s="2">
        <f>Raw_schedule!N24</f>
        <v>0.15</v>
      </c>
      <c r="P26" s="2">
        <f>Raw_schedule!O24</f>
        <v>0.15</v>
      </c>
      <c r="Q26" s="2">
        <f>Raw_schedule!P24</f>
        <v>0.15</v>
      </c>
      <c r="R26" s="2">
        <f>Raw_schedule!Q24</f>
        <v>0.15</v>
      </c>
      <c r="S26" s="2">
        <f>Raw_schedule!R24</f>
        <v>0.15</v>
      </c>
      <c r="T26" s="2">
        <f>Raw_schedule!S24</f>
        <v>0.15</v>
      </c>
      <c r="U26" s="2">
        <f>Raw_schedule!T24</f>
        <v>0.15</v>
      </c>
      <c r="V26" s="2">
        <f>Raw_schedule!U24</f>
        <v>0.05</v>
      </c>
      <c r="W26" s="2">
        <f>Raw_schedule!V24</f>
        <v>0.05</v>
      </c>
      <c r="X26" s="2">
        <f>Raw_schedule!W24</f>
        <v>0.05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39" t="str">
        <f>Raw_schedule!B25</f>
        <v>Occupant Sch</v>
      </c>
      <c r="B27" s="39" t="str">
        <f>Raw_schedule!A25</f>
        <v>Computer room</v>
      </c>
      <c r="C27" s="2" t="str">
        <f>Raw_schedule!C25</f>
        <v>Weekdays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0.05</v>
      </c>
      <c r="J27" s="2">
        <f>Raw_schedule!I25</f>
        <v>0.1</v>
      </c>
      <c r="K27" s="2">
        <f>Raw_schedule!J25</f>
        <v>0.25</v>
      </c>
      <c r="L27" s="2">
        <f>Raw_schedule!K25</f>
        <v>0.65</v>
      </c>
      <c r="M27" s="2">
        <f>Raw_schedule!L25</f>
        <v>0.65</v>
      </c>
      <c r="N27" s="2">
        <f>Raw_schedule!M25</f>
        <v>0.65</v>
      </c>
      <c r="O27" s="2">
        <f>Raw_schedule!N25</f>
        <v>0.65</v>
      </c>
      <c r="P27" s="2">
        <f>Raw_schedule!O25</f>
        <v>0.6</v>
      </c>
      <c r="Q27" s="2">
        <f>Raw_schedule!P25</f>
        <v>0.6</v>
      </c>
      <c r="R27" s="2">
        <f>Raw_schedule!Q25</f>
        <v>0.65</v>
      </c>
      <c r="S27" s="2">
        <f>Raw_schedule!R25</f>
        <v>0.65</v>
      </c>
      <c r="T27" s="2">
        <f>Raw_schedule!S25</f>
        <v>0.65</v>
      </c>
      <c r="U27" s="2">
        <f>Raw_schedule!T25</f>
        <v>0.65</v>
      </c>
      <c r="V27" s="2">
        <f>Raw_schedule!U25</f>
        <v>0.4</v>
      </c>
      <c r="W27" s="2">
        <f>Raw_schedule!V25</f>
        <v>0.25</v>
      </c>
      <c r="X27" s="2">
        <f>Raw_schedule!W25</f>
        <v>0.1</v>
      </c>
      <c r="Y27" s="2">
        <f>Raw_schedule!X25</f>
        <v>0.05</v>
      </c>
      <c r="Z27" s="2">
        <f>Raw_schedule!Y25</f>
        <v>0.05</v>
      </c>
      <c r="AA27" s="2">
        <f>Raw_schedule!Z25</f>
        <v>0.05</v>
      </c>
      <c r="AB27" s="2">
        <f>Raw_schedule!AA25</f>
        <v>0</v>
      </c>
    </row>
    <row r="28" spans="1:28" x14ac:dyDescent="0.25">
      <c r="A28" s="39" t="str">
        <f>Raw_schedule!B26</f>
        <v>Cooling Setpoint Schedule</v>
      </c>
      <c r="B28" s="39" t="str">
        <f>Raw_schedule!A26</f>
        <v>Kitchen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Kitchen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Kitchen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Kitchen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Kitchen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Kitchen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Kitchen</v>
      </c>
      <c r="C34" s="2" t="str">
        <f>Raw_schedule!C32</f>
        <v>AllDays</v>
      </c>
      <c r="D34" s="2"/>
      <c r="E34" s="2">
        <f>Raw_schedule!D32</f>
        <v>1</v>
      </c>
      <c r="F34" s="2">
        <f>Raw_schedule!E32</f>
        <v>1</v>
      </c>
      <c r="G34" s="2">
        <f>Raw_schedule!F32</f>
        <v>1</v>
      </c>
      <c r="H34" s="2">
        <f>Raw_schedule!G32</f>
        <v>1</v>
      </c>
      <c r="I34" s="2">
        <f>Raw_schedule!H32</f>
        <v>1</v>
      </c>
      <c r="J34" s="2">
        <f>Raw_schedule!I32</f>
        <v>1</v>
      </c>
      <c r="K34" s="2">
        <f>Raw_schedule!J32</f>
        <v>1</v>
      </c>
      <c r="L34" s="2">
        <f>Raw_schedule!K32</f>
        <v>1</v>
      </c>
      <c r="M34" s="2">
        <f>Raw_schedule!L32</f>
        <v>1</v>
      </c>
      <c r="N34" s="2">
        <f>Raw_schedule!M32</f>
        <v>1</v>
      </c>
      <c r="O34" s="2">
        <f>Raw_schedule!N32</f>
        <v>1</v>
      </c>
      <c r="P34" s="2">
        <f>Raw_schedule!O32</f>
        <v>1</v>
      </c>
      <c r="Q34" s="2">
        <f>Raw_schedule!P32</f>
        <v>1</v>
      </c>
      <c r="R34" s="2">
        <f>Raw_schedule!Q32</f>
        <v>1</v>
      </c>
      <c r="S34" s="2">
        <f>Raw_schedule!R32</f>
        <v>1</v>
      </c>
      <c r="T34" s="2">
        <f>Raw_schedule!S32</f>
        <v>1</v>
      </c>
      <c r="U34" s="2">
        <f>Raw_schedule!T32</f>
        <v>1</v>
      </c>
      <c r="V34" s="2">
        <f>Raw_schedule!U32</f>
        <v>1</v>
      </c>
      <c r="W34" s="2">
        <f>Raw_schedule!V32</f>
        <v>1</v>
      </c>
      <c r="X34" s="2">
        <f>Raw_schedule!W32</f>
        <v>1</v>
      </c>
      <c r="Y34" s="2">
        <f>Raw_schedule!X32</f>
        <v>1</v>
      </c>
      <c r="Z34" s="2">
        <f>Raw_schedule!Y32</f>
        <v>1</v>
      </c>
      <c r="AA34" s="2">
        <f>Raw_schedule!Z32</f>
        <v>1</v>
      </c>
      <c r="AB34" s="2">
        <f>Raw_schedule!AA32</f>
        <v>1</v>
      </c>
    </row>
    <row r="35" spans="1:28" x14ac:dyDescent="0.25">
      <c r="A35" s="39" t="str">
        <f>Raw_schedule!B33</f>
        <v>Elec Equip Sch</v>
      </c>
      <c r="B35" s="39" t="str">
        <f>Raw_schedule!A33</f>
        <v>Kitchen</v>
      </c>
      <c r="C35" s="2" t="str">
        <f>Raw_schedule!C33</f>
        <v>AllOtherDays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</v>
      </c>
      <c r="N35" s="2">
        <f>Raw_schedule!M33</f>
        <v>0.5</v>
      </c>
      <c r="O35" s="2">
        <f>Raw_schedule!N33</f>
        <v>0.7</v>
      </c>
      <c r="P35" s="2">
        <f>Raw_schedule!O33</f>
        <v>0.7</v>
      </c>
      <c r="Q35" s="2">
        <f>Raw_schedule!P33</f>
        <v>0.7</v>
      </c>
      <c r="R35" s="2">
        <f>Raw_schedule!Q33</f>
        <v>0.7</v>
      </c>
      <c r="S35" s="2">
        <f>Raw_schedule!R33</f>
        <v>0.7</v>
      </c>
      <c r="T35" s="2">
        <f>Raw_schedule!S33</f>
        <v>0.7</v>
      </c>
      <c r="U35" s="2">
        <f>Raw_schedule!T33</f>
        <v>0.6</v>
      </c>
      <c r="V35" s="2">
        <f>Raw_schedule!U33</f>
        <v>0.6</v>
      </c>
      <c r="W35" s="2">
        <f>Raw_schedule!V33</f>
        <v>0.6</v>
      </c>
      <c r="X35" s="2">
        <f>Raw_schedule!W33</f>
        <v>0.6</v>
      </c>
      <c r="Y35" s="2">
        <f>Raw_schedule!X33</f>
        <v>0.6</v>
      </c>
      <c r="Z35" s="2">
        <f>Raw_schedule!Y33</f>
        <v>0.6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Kitchen</v>
      </c>
      <c r="C36" s="2" t="str">
        <f>Raw_schedule!C34</f>
        <v>Saturdays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0.6</v>
      </c>
      <c r="N36" s="2">
        <f>Raw_schedule!M34</f>
        <v>0.6</v>
      </c>
      <c r="O36" s="2">
        <f>Raw_schedule!N34</f>
        <v>0.8</v>
      </c>
      <c r="P36" s="2">
        <f>Raw_schedule!O34</f>
        <v>0.8</v>
      </c>
      <c r="Q36" s="2">
        <f>Raw_schedule!P34</f>
        <v>0.8</v>
      </c>
      <c r="R36" s="2">
        <f>Raw_schedule!Q34</f>
        <v>0.8</v>
      </c>
      <c r="S36" s="2">
        <f>Raw_schedule!R34</f>
        <v>0.8</v>
      </c>
      <c r="T36" s="2">
        <f>Raw_schedule!S34</f>
        <v>0.8</v>
      </c>
      <c r="U36" s="2">
        <f>Raw_schedule!T34</f>
        <v>0.8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Elec Equip Sch</v>
      </c>
      <c r="B37" s="39" t="str">
        <f>Raw_schedule!A35</f>
        <v>Kitchen</v>
      </c>
      <c r="C37" s="2" t="str">
        <f>Raw_schedule!C35</f>
        <v>Weekdays</v>
      </c>
      <c r="D37" s="2"/>
      <c r="E37" s="2">
        <f>Raw_schedule!D35</f>
        <v>0.15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0.2</v>
      </c>
      <c r="K37" s="2">
        <f>Raw_schedule!J35</f>
        <v>0.4</v>
      </c>
      <c r="L37" s="2">
        <f>Raw_schedule!K35</f>
        <v>0.4</v>
      </c>
      <c r="M37" s="2">
        <f>Raw_schedule!L35</f>
        <v>0.6</v>
      </c>
      <c r="N37" s="2">
        <f>Raw_schedule!M35</f>
        <v>0.6</v>
      </c>
      <c r="O37" s="2">
        <f>Raw_schedule!N35</f>
        <v>0.9</v>
      </c>
      <c r="P37" s="2">
        <f>Raw_schedule!O35</f>
        <v>0.9</v>
      </c>
      <c r="Q37" s="2">
        <f>Raw_schedule!P35</f>
        <v>0.9</v>
      </c>
      <c r="R37" s="2">
        <f>Raw_schedule!Q35</f>
        <v>0.9</v>
      </c>
      <c r="S37" s="2">
        <f>Raw_schedule!R35</f>
        <v>0.9</v>
      </c>
      <c r="T37" s="2">
        <f>Raw_schedule!S35</f>
        <v>0.9</v>
      </c>
      <c r="U37" s="2">
        <f>Raw_schedule!T35</f>
        <v>0.9</v>
      </c>
      <c r="V37" s="2">
        <f>Raw_schedule!U35</f>
        <v>0.9</v>
      </c>
      <c r="W37" s="2">
        <f>Raw_schedule!V35</f>
        <v>0.9</v>
      </c>
      <c r="X37" s="2">
        <f>Raw_schedule!W35</f>
        <v>0.9</v>
      </c>
      <c r="Y37" s="2">
        <f>Raw_schedule!X35</f>
        <v>0.9</v>
      </c>
      <c r="Z37" s="2">
        <f>Raw_schedule!Y35</f>
        <v>0.9</v>
      </c>
      <c r="AA37" s="2">
        <f>Raw_schedule!Z35</f>
        <v>0.5</v>
      </c>
      <c r="AB37" s="2">
        <f>Raw_schedule!AA35</f>
        <v>0.3</v>
      </c>
    </row>
    <row r="38" spans="1:28" x14ac:dyDescent="0.25">
      <c r="A38" s="39" t="str">
        <f>Raw_schedule!B36</f>
        <v>Heating Setpoint Schedule</v>
      </c>
      <c r="B38" s="39" t="str">
        <f>Raw_schedule!A36</f>
        <v>Kitchen</v>
      </c>
      <c r="C38" s="2" t="str">
        <f>Raw_schedule!C36</f>
        <v>AllOtherDays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60.08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Kitchen</v>
      </c>
      <c r="C39" s="2" t="str">
        <f>Raw_schedule!C37</f>
        <v>Saturdays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60.08</v>
      </c>
      <c r="L39" s="2">
        <f>Raw_schedule!K37</f>
        <v>60.08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Heating Setpoint Schedule</v>
      </c>
      <c r="B40" s="39" t="str">
        <f>Raw_schedule!A38</f>
        <v>Kitchen</v>
      </c>
      <c r="C40" s="2" t="str">
        <f>Raw_schedule!C38</f>
        <v>Weekdays</v>
      </c>
      <c r="D40" s="2"/>
      <c r="E40" s="2">
        <f>Raw_schedule!D38</f>
        <v>69.98</v>
      </c>
      <c r="F40" s="2">
        <f>Raw_schedule!E38</f>
        <v>69.98</v>
      </c>
      <c r="G40" s="2">
        <f>Raw_schedule!F38</f>
        <v>69.98</v>
      </c>
      <c r="H40" s="2">
        <f>Raw_schedule!G38</f>
        <v>60.08</v>
      </c>
      <c r="I40" s="2">
        <f>Raw_schedule!H38</f>
        <v>60.08</v>
      </c>
      <c r="J40" s="2">
        <f>Raw_schedule!I38</f>
        <v>60.08</v>
      </c>
      <c r="K40" s="2">
        <f>Raw_schedule!J38</f>
        <v>69.98</v>
      </c>
      <c r="L40" s="2">
        <f>Raw_schedule!K38</f>
        <v>69.98</v>
      </c>
      <c r="M40" s="2">
        <f>Raw_schedule!L38</f>
        <v>69.98</v>
      </c>
      <c r="N40" s="2">
        <f>Raw_schedule!M38</f>
        <v>69.98</v>
      </c>
      <c r="O40" s="2">
        <f>Raw_schedule!N38</f>
        <v>69.98</v>
      </c>
      <c r="P40" s="2">
        <f>Raw_schedule!O38</f>
        <v>69.98</v>
      </c>
      <c r="Q40" s="2">
        <f>Raw_schedule!P38</f>
        <v>69.98</v>
      </c>
      <c r="R40" s="2">
        <f>Raw_schedule!Q38</f>
        <v>69.98</v>
      </c>
      <c r="S40" s="2">
        <f>Raw_schedule!R38</f>
        <v>69.98</v>
      </c>
      <c r="T40" s="2">
        <f>Raw_schedule!S38</f>
        <v>69.98</v>
      </c>
      <c r="U40" s="2">
        <f>Raw_schedule!T38</f>
        <v>69.98</v>
      </c>
      <c r="V40" s="2">
        <f>Raw_schedule!U38</f>
        <v>69.98</v>
      </c>
      <c r="W40" s="2">
        <f>Raw_schedule!V38</f>
        <v>69.98</v>
      </c>
      <c r="X40" s="2">
        <f>Raw_schedule!W38</f>
        <v>69.98</v>
      </c>
      <c r="Y40" s="2">
        <f>Raw_schedule!X38</f>
        <v>69.98</v>
      </c>
      <c r="Z40" s="2">
        <f>Raw_schedule!Y38</f>
        <v>69.98</v>
      </c>
      <c r="AA40" s="2">
        <f>Raw_schedule!Z38</f>
        <v>69.98</v>
      </c>
      <c r="AB40" s="2">
        <f>Raw_schedule!AA38</f>
        <v>69.98</v>
      </c>
    </row>
    <row r="41" spans="1:28" x14ac:dyDescent="0.25">
      <c r="A41" s="39" t="str">
        <f>Raw_schedule!B39</f>
        <v>Infiltration Schedule</v>
      </c>
      <c r="B41" s="39" t="str">
        <f>Raw_schedule!A39</f>
        <v>Kitchen</v>
      </c>
      <c r="C41" s="2" t="str">
        <f>Raw_schedule!C39</f>
        <v>AllDays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1</v>
      </c>
      <c r="I41" s="2">
        <f>Raw_schedule!H39</f>
        <v>1</v>
      </c>
      <c r="J41" s="2">
        <f>Raw_schedule!I39</f>
        <v>1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Lighting Schedule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0.45</v>
      </c>
      <c r="N42" s="2">
        <f>Raw_schedule!M40</f>
        <v>0.45</v>
      </c>
      <c r="O42" s="2">
        <f>Raw_schedule!N40</f>
        <v>0.65</v>
      </c>
      <c r="P42" s="2">
        <f>Raw_schedule!O40</f>
        <v>0.65</v>
      </c>
      <c r="Q42" s="2">
        <f>Raw_schedule!P40</f>
        <v>0.65</v>
      </c>
      <c r="R42" s="2">
        <f>Raw_schedule!Q40</f>
        <v>0.65</v>
      </c>
      <c r="S42" s="2">
        <f>Raw_schedule!R40</f>
        <v>0.65</v>
      </c>
      <c r="T42" s="2">
        <f>Raw_schedule!S40</f>
        <v>0.65</v>
      </c>
      <c r="U42" s="2">
        <f>Raw_schedule!T40</f>
        <v>0.55000000000000004</v>
      </c>
      <c r="V42" s="2">
        <f>Raw_schedule!U40</f>
        <v>0.55000000000000004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0.55000000000000004</v>
      </c>
      <c r="Z42" s="2">
        <f>Raw_schedule!Y40</f>
        <v>0.55000000000000004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0.2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0.15</v>
      </c>
      <c r="K43" s="2">
        <f>Raw_schedule!J41</f>
        <v>0.3</v>
      </c>
      <c r="L43" s="2">
        <f>Raw_schedule!K41</f>
        <v>0.3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0.75</v>
      </c>
      <c r="P43" s="2">
        <f>Raw_schedule!O41</f>
        <v>0.75</v>
      </c>
      <c r="Q43" s="2">
        <f>Raw_schedule!P41</f>
        <v>0.75</v>
      </c>
      <c r="R43" s="2">
        <f>Raw_schedule!Q41</f>
        <v>0.75</v>
      </c>
      <c r="S43" s="2">
        <f>Raw_schedule!R41</f>
        <v>0.75</v>
      </c>
      <c r="T43" s="2">
        <f>Raw_schedule!S41</f>
        <v>0.75</v>
      </c>
      <c r="U43" s="2">
        <f>Raw_schedule!T41</f>
        <v>0.75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Lighting Schedule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0.15</v>
      </c>
      <c r="H44" s="2">
        <f>Raw_schedule!G42</f>
        <v>0.15</v>
      </c>
      <c r="I44" s="2">
        <f>Raw_schedule!H42</f>
        <v>0.15</v>
      </c>
      <c r="J44" s="2">
        <f>Raw_schedule!I42</f>
        <v>0.2</v>
      </c>
      <c r="K44" s="2">
        <f>Raw_schedule!J42</f>
        <v>0.35</v>
      </c>
      <c r="L44" s="2">
        <f>Raw_schedule!K42</f>
        <v>0.35</v>
      </c>
      <c r="M44" s="2">
        <f>Raw_schedule!L42</f>
        <v>0.55000000000000004</v>
      </c>
      <c r="N44" s="2">
        <f>Raw_schedule!M42</f>
        <v>0.55000000000000004</v>
      </c>
      <c r="O44" s="2">
        <f>Raw_schedule!N42</f>
        <v>0.85</v>
      </c>
      <c r="P44" s="2">
        <f>Raw_schedule!O42</f>
        <v>0.85</v>
      </c>
      <c r="Q44" s="2">
        <f>Raw_schedule!P42</f>
        <v>0.85</v>
      </c>
      <c r="R44" s="2">
        <f>Raw_schedule!Q42</f>
        <v>0.85</v>
      </c>
      <c r="S44" s="2">
        <f>Raw_schedule!R42</f>
        <v>0.85</v>
      </c>
      <c r="T44" s="2">
        <f>Raw_schedule!S42</f>
        <v>0.85</v>
      </c>
      <c r="U44" s="2">
        <f>Raw_schedule!T42</f>
        <v>0.85</v>
      </c>
      <c r="V44" s="2">
        <f>Raw_schedule!U42</f>
        <v>0.85</v>
      </c>
      <c r="W44" s="2">
        <f>Raw_schedule!V42</f>
        <v>0.85</v>
      </c>
      <c r="X44" s="2">
        <f>Raw_schedule!W42</f>
        <v>0.85</v>
      </c>
      <c r="Y44" s="2">
        <f>Raw_schedule!X42</f>
        <v>0.85</v>
      </c>
      <c r="Z44" s="2">
        <f>Raw_schedule!Y42</f>
        <v>0.85</v>
      </c>
      <c r="AA44" s="2">
        <f>Raw_schedule!Z42</f>
        <v>0.45</v>
      </c>
      <c r="AB44" s="2">
        <f>Raw_schedule!AA42</f>
        <v>0.3</v>
      </c>
    </row>
    <row r="45" spans="1:28" x14ac:dyDescent="0.25">
      <c r="A45" s="39" t="str">
        <f>Raw_schedule!B43</f>
        <v>OA Schedule</v>
      </c>
      <c r="B45" s="39" t="str">
        <f>Raw_schedule!A43</f>
        <v>Kitchen</v>
      </c>
      <c r="C45" s="2" t="str">
        <f>Raw_schedule!C43</f>
        <v>AllOtherDays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Kitchen</v>
      </c>
      <c r="C46" s="2" t="str">
        <f>Raw_schedule!C44</f>
        <v>Saturdays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OA Schedule</v>
      </c>
      <c r="B47" s="39" t="str">
        <f>Raw_schedule!A45</f>
        <v>Kitchen</v>
      </c>
      <c r="C47" s="2" t="str">
        <f>Raw_schedule!C45</f>
        <v>Weekdays</v>
      </c>
      <c r="D47" s="2"/>
      <c r="E47" s="2">
        <f>Raw_schedule!D45</f>
        <v>1</v>
      </c>
      <c r="F47" s="2">
        <f>Raw_schedule!E45</f>
        <v>1</v>
      </c>
      <c r="G47" s="2">
        <f>Raw_schedule!F45</f>
        <v>1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1</v>
      </c>
      <c r="L47" s="2">
        <f>Raw_schedule!K45</f>
        <v>1</v>
      </c>
      <c r="M47" s="2">
        <f>Raw_schedule!L45</f>
        <v>1</v>
      </c>
      <c r="N47" s="2">
        <f>Raw_schedule!M45</f>
        <v>1</v>
      </c>
      <c r="O47" s="2">
        <f>Raw_schedule!N45</f>
        <v>1</v>
      </c>
      <c r="P47" s="2">
        <f>Raw_schedule!O45</f>
        <v>1</v>
      </c>
      <c r="Q47" s="2">
        <f>Raw_schedule!P45</f>
        <v>1</v>
      </c>
      <c r="R47" s="2">
        <f>Raw_schedule!Q45</f>
        <v>1</v>
      </c>
      <c r="S47" s="2">
        <f>Raw_schedule!R45</f>
        <v>1</v>
      </c>
      <c r="T47" s="2">
        <f>Raw_schedule!S45</f>
        <v>1</v>
      </c>
      <c r="U47" s="2">
        <f>Raw_schedule!T45</f>
        <v>1</v>
      </c>
      <c r="V47" s="2">
        <f>Raw_schedule!U45</f>
        <v>1</v>
      </c>
      <c r="W47" s="2">
        <f>Raw_schedule!V45</f>
        <v>1</v>
      </c>
      <c r="X47" s="2">
        <f>Raw_schedule!W45</f>
        <v>1</v>
      </c>
      <c r="Y47" s="2">
        <f>Raw_schedule!X45</f>
        <v>1</v>
      </c>
      <c r="Z47" s="2">
        <f>Raw_schedule!Y45</f>
        <v>1</v>
      </c>
      <c r="AA47" s="2">
        <f>Raw_schedule!Z45</f>
        <v>1</v>
      </c>
      <c r="AB47" s="2">
        <f>Raw_schedule!AA45</f>
        <v>1</v>
      </c>
    </row>
    <row r="48" spans="1:28" x14ac:dyDescent="0.25">
      <c r="A48" s="39" t="str">
        <f>Raw_schedule!B46</f>
        <v>Occupant Sch</v>
      </c>
      <c r="B48" s="39" t="str">
        <f>Raw_schedule!A46</f>
        <v>Kitchen</v>
      </c>
      <c r="C48" s="2" t="str">
        <f>Raw_schedule!C46</f>
        <v>AllOtherDays</v>
      </c>
      <c r="D48" s="2"/>
      <c r="E48" s="2">
        <f>Raw_schedule!D46</f>
        <v>0.2</v>
      </c>
      <c r="F48" s="2">
        <f>Raw_schedule!E46</f>
        <v>0.2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0.1</v>
      </c>
      <c r="P48" s="2">
        <f>Raw_schedule!O46</f>
        <v>0.2</v>
      </c>
      <c r="Q48" s="2">
        <f>Raw_schedule!P46</f>
        <v>0.25</v>
      </c>
      <c r="R48" s="2">
        <f>Raw_schedule!Q46</f>
        <v>0.25</v>
      </c>
      <c r="S48" s="2">
        <f>Raw_schedule!R46</f>
        <v>0.15</v>
      </c>
      <c r="T48" s="2">
        <f>Raw_schedule!S46</f>
        <v>0.2</v>
      </c>
      <c r="U48" s="2">
        <f>Raw_schedule!T46</f>
        <v>0.25</v>
      </c>
      <c r="V48" s="2">
        <f>Raw_schedule!U46</f>
        <v>0.35</v>
      </c>
      <c r="W48" s="2">
        <f>Raw_schedule!V46</f>
        <v>0.55000000000000004</v>
      </c>
      <c r="X48" s="2">
        <f>Raw_schedule!W46</f>
        <v>0.65</v>
      </c>
      <c r="Y48" s="2">
        <f>Raw_schedule!X46</f>
        <v>0.7</v>
      </c>
      <c r="Z48" s="2">
        <f>Raw_schedule!Y46</f>
        <v>0.35</v>
      </c>
      <c r="AA48" s="2">
        <f>Raw_schedule!Z46</f>
        <v>0.2</v>
      </c>
      <c r="AB48" s="2">
        <f>Raw_schedule!AA46</f>
        <v>0.2</v>
      </c>
    </row>
    <row r="49" spans="1:28" x14ac:dyDescent="0.25">
      <c r="A49" s="39" t="str">
        <f>Raw_schedule!B47</f>
        <v>Occupant Sch</v>
      </c>
      <c r="B49" s="39" t="str">
        <f>Raw_schedule!A47</f>
        <v>Kitchen</v>
      </c>
      <c r="C49" s="2" t="str">
        <f>Raw_schedule!C47</f>
        <v>Saturdays</v>
      </c>
      <c r="D49" s="2"/>
      <c r="E49" s="2">
        <f>Raw_schedule!D47</f>
        <v>0.3</v>
      </c>
      <c r="F49" s="2">
        <f>Raw_schedule!E47</f>
        <v>0.25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0.05</v>
      </c>
      <c r="O49" s="2">
        <f>Raw_schedule!N47</f>
        <v>0.2</v>
      </c>
      <c r="P49" s="2">
        <f>Raw_schedule!O47</f>
        <v>0.45</v>
      </c>
      <c r="Q49" s="2">
        <f>Raw_schedule!P47</f>
        <v>0.5</v>
      </c>
      <c r="R49" s="2">
        <f>Raw_schedule!Q47</f>
        <v>0.5</v>
      </c>
      <c r="S49" s="2">
        <f>Raw_schedule!R47</f>
        <v>0.35</v>
      </c>
      <c r="T49" s="2">
        <f>Raw_schedule!S47</f>
        <v>0.3</v>
      </c>
      <c r="U49" s="2">
        <f>Raw_schedule!T47</f>
        <v>0.3</v>
      </c>
      <c r="V49" s="2">
        <f>Raw_schedule!U47</f>
        <v>0.3</v>
      </c>
      <c r="W49" s="2">
        <f>Raw_schedule!V47</f>
        <v>0.7</v>
      </c>
      <c r="X49" s="2">
        <f>Raw_schedule!W47</f>
        <v>0.9</v>
      </c>
      <c r="Y49" s="2">
        <f>Raw_schedule!X47</f>
        <v>0.7</v>
      </c>
      <c r="Z49" s="2">
        <f>Raw_schedule!Y47</f>
        <v>0.65</v>
      </c>
      <c r="AA49" s="2">
        <f>Raw_schedule!Z47</f>
        <v>0.55000000000000004</v>
      </c>
      <c r="AB49" s="2">
        <f>Raw_schedule!AA47</f>
        <v>0.35</v>
      </c>
    </row>
    <row r="50" spans="1:28" x14ac:dyDescent="0.25">
      <c r="A50" s="39" t="str">
        <f>Raw_schedule!B48</f>
        <v>Occupant Sch</v>
      </c>
      <c r="B50" s="39" t="str">
        <f>Raw_schedule!A48</f>
        <v>Kitchen</v>
      </c>
      <c r="C50" s="2" t="str">
        <f>Raw_schedule!C48</f>
        <v>Weekdays</v>
      </c>
      <c r="D50" s="2"/>
      <c r="E50" s="2">
        <f>Raw_schedule!D48</f>
        <v>0.15</v>
      </c>
      <c r="F50" s="2">
        <f>Raw_schedule!E48</f>
        <v>0.15</v>
      </c>
      <c r="G50" s="2">
        <f>Raw_schedule!F48</f>
        <v>0.05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0.2</v>
      </c>
      <c r="P50" s="2">
        <f>Raw_schedule!O48</f>
        <v>0.5</v>
      </c>
      <c r="Q50" s="2">
        <f>Raw_schedule!P48</f>
        <v>0.8</v>
      </c>
      <c r="R50" s="2">
        <f>Raw_schedule!Q48</f>
        <v>0.7</v>
      </c>
      <c r="S50" s="2">
        <f>Raw_schedule!R48</f>
        <v>0.4</v>
      </c>
      <c r="T50" s="2">
        <f>Raw_schedule!S48</f>
        <v>0.2</v>
      </c>
      <c r="U50" s="2">
        <f>Raw_schedule!T48</f>
        <v>0.25</v>
      </c>
      <c r="V50" s="2">
        <f>Raw_schedule!U48</f>
        <v>0.5</v>
      </c>
      <c r="W50" s="2">
        <f>Raw_schedule!V48</f>
        <v>0.8</v>
      </c>
      <c r="X50" s="2">
        <f>Raw_schedule!W48</f>
        <v>0.8</v>
      </c>
      <c r="Y50" s="2">
        <f>Raw_schedule!X48</f>
        <v>0.8</v>
      </c>
      <c r="Z50" s="2">
        <f>Raw_schedule!Y48</f>
        <v>0.5</v>
      </c>
      <c r="AA50" s="2">
        <f>Raw_schedule!Z48</f>
        <v>0.35</v>
      </c>
      <c r="AB50" s="2">
        <f>Raw_schedule!AA48</f>
        <v>0.2</v>
      </c>
    </row>
    <row r="51" spans="1:28" x14ac:dyDescent="0.25">
      <c r="A51" s="39" t="str">
        <f>Raw_schedule!B49</f>
        <v>Cooling Setpoint Schedule</v>
      </c>
      <c r="B51" s="39" t="str">
        <f>Raw_schedule!A49</f>
        <v>Office</v>
      </c>
      <c r="C51" s="2" t="str">
        <f>Raw_schedule!C49</f>
        <v>AllOtherDays</v>
      </c>
      <c r="D51" s="2"/>
      <c r="E51" s="2">
        <f>Raw_schedule!D49</f>
        <v>84.92</v>
      </c>
      <c r="F51" s="2">
        <f>Raw_schedule!E49</f>
        <v>84.92</v>
      </c>
      <c r="G51" s="2">
        <f>Raw_schedule!F49</f>
        <v>84.92</v>
      </c>
      <c r="H51" s="2">
        <f>Raw_schedule!G49</f>
        <v>84.92</v>
      </c>
      <c r="I51" s="2">
        <f>Raw_schedule!H49</f>
        <v>84.92</v>
      </c>
      <c r="J51" s="2">
        <f>Raw_schedule!I49</f>
        <v>84.92</v>
      </c>
      <c r="K51" s="2">
        <f>Raw_schedule!J49</f>
        <v>84.92</v>
      </c>
      <c r="L51" s="2">
        <f>Raw_schedule!K49</f>
        <v>84.92</v>
      </c>
      <c r="M51" s="2">
        <f>Raw_schedule!L49</f>
        <v>84.92</v>
      </c>
      <c r="N51" s="2">
        <f>Raw_schedule!M49</f>
        <v>84.92</v>
      </c>
      <c r="O51" s="2">
        <f>Raw_schedule!N49</f>
        <v>84.92</v>
      </c>
      <c r="P51" s="2">
        <f>Raw_schedule!O49</f>
        <v>84.92</v>
      </c>
      <c r="Q51" s="2">
        <f>Raw_schedule!P49</f>
        <v>84.92</v>
      </c>
      <c r="R51" s="2">
        <f>Raw_schedule!Q49</f>
        <v>84.92</v>
      </c>
      <c r="S51" s="2">
        <f>Raw_schedule!R49</f>
        <v>84.92</v>
      </c>
      <c r="T51" s="2">
        <f>Raw_schedule!S49</f>
        <v>84.92</v>
      </c>
      <c r="U51" s="2">
        <f>Raw_schedule!T49</f>
        <v>84.92</v>
      </c>
      <c r="V51" s="2">
        <f>Raw_schedule!U49</f>
        <v>84.92</v>
      </c>
      <c r="W51" s="2">
        <f>Raw_schedule!V49</f>
        <v>84.92</v>
      </c>
      <c r="X51" s="2">
        <f>Raw_schedule!W49</f>
        <v>84.92</v>
      </c>
      <c r="Y51" s="2">
        <f>Raw_schedule!X49</f>
        <v>84.92</v>
      </c>
      <c r="Z51" s="2">
        <f>Raw_schedule!Y49</f>
        <v>84.92</v>
      </c>
      <c r="AA51" s="2">
        <f>Raw_schedule!Z49</f>
        <v>84.92</v>
      </c>
      <c r="AB51" s="2">
        <f>Raw_schedule!AA49</f>
        <v>84.92</v>
      </c>
    </row>
    <row r="52" spans="1:28" x14ac:dyDescent="0.25">
      <c r="A52" s="39" t="str">
        <f>Raw_schedule!B50</f>
        <v>Cooling Setpoint Schedule</v>
      </c>
      <c r="B52" s="39" t="str">
        <f>Raw_schedule!A50</f>
        <v>Office</v>
      </c>
      <c r="C52" s="2" t="str">
        <f>Raw_schedule!C50</f>
        <v>Saturday</v>
      </c>
      <c r="D52" s="2"/>
      <c r="E52" s="2">
        <f>Raw_schedule!D50</f>
        <v>84.92</v>
      </c>
      <c r="F52" s="2">
        <f>Raw_schedule!E50</f>
        <v>84.92</v>
      </c>
      <c r="G52" s="2">
        <f>Raw_schedule!F50</f>
        <v>84.92</v>
      </c>
      <c r="H52" s="2">
        <f>Raw_schedule!G50</f>
        <v>84.92</v>
      </c>
      <c r="I52" s="2">
        <f>Raw_schedule!H50</f>
        <v>84.92</v>
      </c>
      <c r="J52" s="2">
        <f>Raw_schedule!I50</f>
        <v>75.02</v>
      </c>
      <c r="K52" s="2">
        <f>Raw_schedule!J50</f>
        <v>75.02</v>
      </c>
      <c r="L52" s="2">
        <f>Raw_schedule!K50</f>
        <v>75.02</v>
      </c>
      <c r="M52" s="2">
        <f>Raw_schedule!L50</f>
        <v>75.02</v>
      </c>
      <c r="N52" s="2">
        <f>Raw_schedule!M50</f>
        <v>75.02</v>
      </c>
      <c r="O52" s="2">
        <f>Raw_schedule!N50</f>
        <v>75.02</v>
      </c>
      <c r="P52" s="2">
        <f>Raw_schedule!O50</f>
        <v>75.02</v>
      </c>
      <c r="Q52" s="2">
        <f>Raw_schedule!P50</f>
        <v>75.02</v>
      </c>
      <c r="R52" s="2">
        <f>Raw_schedule!Q50</f>
        <v>75.02</v>
      </c>
      <c r="S52" s="2">
        <f>Raw_schedule!R50</f>
        <v>75.02</v>
      </c>
      <c r="T52" s="2">
        <f>Raw_schedule!S50</f>
        <v>75.02</v>
      </c>
      <c r="U52" s="2">
        <f>Raw_schedule!T50</f>
        <v>75.02</v>
      </c>
      <c r="V52" s="2">
        <f>Raw_schedule!U50</f>
        <v>75.02</v>
      </c>
      <c r="W52" s="2">
        <f>Raw_schedule!V50</f>
        <v>75.02</v>
      </c>
      <c r="X52" s="2">
        <f>Raw_schedule!W50</f>
        <v>84.92</v>
      </c>
      <c r="Y52" s="2">
        <f>Raw_schedule!X50</f>
        <v>84.92</v>
      </c>
      <c r="Z52" s="2">
        <f>Raw_schedule!Y50</f>
        <v>84.92</v>
      </c>
      <c r="AA52" s="2">
        <f>Raw_schedule!Z50</f>
        <v>84.92</v>
      </c>
      <c r="AB52" s="2">
        <f>Raw_schedule!AA50</f>
        <v>84.92</v>
      </c>
    </row>
    <row r="53" spans="1:28" x14ac:dyDescent="0.25">
      <c r="A53" s="39" t="str">
        <f>Raw_schedule!B51</f>
        <v>Cooling Setpoint Schedule</v>
      </c>
      <c r="B53" s="39" t="str">
        <f>Raw_schedule!A51</f>
        <v>Office</v>
      </c>
      <c r="C53" s="2" t="str">
        <f>Raw_schedule!C51</f>
        <v>Weekdays</v>
      </c>
      <c r="D53" s="2"/>
      <c r="E53" s="2">
        <f>Raw_schedule!D51</f>
        <v>84.92</v>
      </c>
      <c r="F53" s="2">
        <f>Raw_schedule!E51</f>
        <v>84.92</v>
      </c>
      <c r="G53" s="2">
        <f>Raw_schedule!F51</f>
        <v>84.92</v>
      </c>
      <c r="H53" s="2">
        <f>Raw_schedule!G51</f>
        <v>84.92</v>
      </c>
      <c r="I53" s="2">
        <f>Raw_schedule!H51</f>
        <v>84.92</v>
      </c>
      <c r="J53" s="2">
        <f>Raw_schedule!I51</f>
        <v>75.02</v>
      </c>
      <c r="K53" s="2">
        <f>Raw_schedule!J51</f>
        <v>75.02</v>
      </c>
      <c r="L53" s="2">
        <f>Raw_schedule!K51</f>
        <v>75.02</v>
      </c>
      <c r="M53" s="2">
        <f>Raw_schedule!L51</f>
        <v>75.02</v>
      </c>
      <c r="N53" s="2">
        <f>Raw_schedule!M51</f>
        <v>75.02</v>
      </c>
      <c r="O53" s="2">
        <f>Raw_schedule!N51</f>
        <v>75.02</v>
      </c>
      <c r="P53" s="2">
        <f>Raw_schedule!O51</f>
        <v>75.02</v>
      </c>
      <c r="Q53" s="2">
        <f>Raw_schedule!P51</f>
        <v>75.02</v>
      </c>
      <c r="R53" s="2">
        <f>Raw_schedule!Q51</f>
        <v>75.02</v>
      </c>
      <c r="S53" s="2">
        <f>Raw_schedule!R51</f>
        <v>75.02</v>
      </c>
      <c r="T53" s="2">
        <f>Raw_schedule!S51</f>
        <v>75.02</v>
      </c>
      <c r="U53" s="2">
        <f>Raw_schedule!T51</f>
        <v>75.02</v>
      </c>
      <c r="V53" s="2">
        <f>Raw_schedule!U51</f>
        <v>75.02</v>
      </c>
      <c r="W53" s="2">
        <f>Raw_schedule!V51</f>
        <v>75.02</v>
      </c>
      <c r="X53" s="2">
        <f>Raw_schedule!W51</f>
        <v>75.02</v>
      </c>
      <c r="Y53" s="2">
        <f>Raw_schedule!X51</f>
        <v>75.02</v>
      </c>
      <c r="Z53" s="2">
        <f>Raw_schedule!Y51</f>
        <v>75.02</v>
      </c>
      <c r="AA53" s="2">
        <f>Raw_schedule!Z51</f>
        <v>75.02</v>
      </c>
      <c r="AB53" s="2">
        <f>Raw_schedule!AA51</f>
        <v>75.02</v>
      </c>
    </row>
    <row r="54" spans="1:28" x14ac:dyDescent="0.25">
      <c r="A54" s="39" t="str">
        <f>Raw_schedule!B52</f>
        <v>DHW Sch</v>
      </c>
      <c r="B54" s="39" t="str">
        <f>Raw_schedule!A52</f>
        <v>Office</v>
      </c>
      <c r="C54" s="2" t="str">
        <f>Raw_schedule!C52</f>
        <v>AllOtherDays</v>
      </c>
      <c r="D54" s="2"/>
      <c r="E54" s="2">
        <f>Raw_schedule!D52</f>
        <v>0.04</v>
      </c>
      <c r="F54" s="2">
        <f>Raw_schedule!E52</f>
        <v>0.04</v>
      </c>
      <c r="G54" s="2">
        <f>Raw_schedule!F52</f>
        <v>0.04</v>
      </c>
      <c r="H54" s="2">
        <f>Raw_schedule!G52</f>
        <v>0.04</v>
      </c>
      <c r="I54" s="2">
        <f>Raw_schedule!H52</f>
        <v>0.04</v>
      </c>
      <c r="J54" s="2">
        <f>Raw_schedule!I52</f>
        <v>7.0000000000000007E-2</v>
      </c>
      <c r="K54" s="2">
        <f>Raw_schedule!J52</f>
        <v>0.04</v>
      </c>
      <c r="L54" s="2">
        <f>Raw_schedule!K52</f>
        <v>0.04</v>
      </c>
      <c r="M54" s="2">
        <f>Raw_schedule!L52</f>
        <v>0.04</v>
      </c>
      <c r="N54" s="2">
        <f>Raw_schedule!M52</f>
        <v>0.04</v>
      </c>
      <c r="O54" s="2">
        <f>Raw_schedule!N52</f>
        <v>0.04</v>
      </c>
      <c r="P54" s="2">
        <f>Raw_schedule!O52</f>
        <v>0.06</v>
      </c>
      <c r="Q54" s="2">
        <f>Raw_schedule!P52</f>
        <v>0.06</v>
      </c>
      <c r="R54" s="2">
        <f>Raw_schedule!Q52</f>
        <v>0.09</v>
      </c>
      <c r="S54" s="2">
        <f>Raw_schedule!R52</f>
        <v>0.06</v>
      </c>
      <c r="T54" s="2">
        <f>Raw_schedule!S52</f>
        <v>0.04</v>
      </c>
      <c r="U54" s="2">
        <f>Raw_schedule!T52</f>
        <v>0.04</v>
      </c>
      <c r="V54" s="2">
        <f>Raw_schedule!U52</f>
        <v>0.04</v>
      </c>
      <c r="W54" s="2">
        <f>Raw_schedule!V52</f>
        <v>0.04</v>
      </c>
      <c r="X54" s="2">
        <f>Raw_schedule!W52</f>
        <v>0.04</v>
      </c>
      <c r="Y54" s="2">
        <f>Raw_schedule!X52</f>
        <v>0.04</v>
      </c>
      <c r="Z54" s="2">
        <f>Raw_schedule!Y52</f>
        <v>7.0000000000000007E-2</v>
      </c>
      <c r="AA54" s="2">
        <f>Raw_schedule!Z52</f>
        <v>0.04</v>
      </c>
      <c r="AB54" s="2">
        <f>Raw_schedule!AA52</f>
        <v>0.04</v>
      </c>
    </row>
    <row r="55" spans="1:28" x14ac:dyDescent="0.25">
      <c r="A55" s="39" t="str">
        <f>Raw_schedule!B53</f>
        <v>DHW Sch</v>
      </c>
      <c r="B55" s="39" t="str">
        <f>Raw_schedule!A53</f>
        <v>Office</v>
      </c>
      <c r="C55" s="2" t="str">
        <f>Raw_schedule!C53</f>
        <v>Saturday</v>
      </c>
      <c r="D55" s="2"/>
      <c r="E55" s="2">
        <f>Raw_schedule!D53</f>
        <v>0.05</v>
      </c>
      <c r="F55" s="2">
        <f>Raw_schedule!E53</f>
        <v>0.05</v>
      </c>
      <c r="G55" s="2">
        <f>Raw_schedule!F53</f>
        <v>0.05</v>
      </c>
      <c r="H55" s="2">
        <f>Raw_schedule!G53</f>
        <v>0.05</v>
      </c>
      <c r="I55" s="2">
        <f>Raw_schedule!H53</f>
        <v>0.05</v>
      </c>
      <c r="J55" s="2">
        <f>Raw_schedule!I53</f>
        <v>0.08</v>
      </c>
      <c r="K55" s="2">
        <f>Raw_schedule!J53</f>
        <v>7.0000000000000007E-2</v>
      </c>
      <c r="L55" s="2">
        <f>Raw_schedule!K53</f>
        <v>0.11</v>
      </c>
      <c r="M55" s="2">
        <f>Raw_schedule!L53</f>
        <v>0.15</v>
      </c>
      <c r="N55" s="2">
        <f>Raw_schedule!M53</f>
        <v>0.21</v>
      </c>
      <c r="O55" s="2">
        <f>Raw_schedule!N53</f>
        <v>0.19</v>
      </c>
      <c r="P55" s="2">
        <f>Raw_schedule!O53</f>
        <v>0.23</v>
      </c>
      <c r="Q55" s="2">
        <f>Raw_schedule!P53</f>
        <v>0.2</v>
      </c>
      <c r="R55" s="2">
        <f>Raw_schedule!Q53</f>
        <v>0.19</v>
      </c>
      <c r="S55" s="2">
        <f>Raw_schedule!R53</f>
        <v>0.15</v>
      </c>
      <c r="T55" s="2">
        <f>Raw_schedule!S53</f>
        <v>0.12</v>
      </c>
      <c r="U55" s="2">
        <f>Raw_schedule!T53</f>
        <v>0.14000000000000001</v>
      </c>
      <c r="V55" s="2">
        <f>Raw_schedule!U53</f>
        <v>7.0000000000000007E-2</v>
      </c>
      <c r="W55" s="2">
        <f>Raw_schedule!V53</f>
        <v>7.0000000000000007E-2</v>
      </c>
      <c r="X55" s="2">
        <f>Raw_schedule!W53</f>
        <v>7.0000000000000007E-2</v>
      </c>
      <c r="Y55" s="2">
        <f>Raw_schedule!X53</f>
        <v>7.0000000000000007E-2</v>
      </c>
      <c r="Z55" s="2">
        <f>Raw_schedule!Y53</f>
        <v>0.09</v>
      </c>
      <c r="AA55" s="2">
        <f>Raw_schedule!Z53</f>
        <v>0.05</v>
      </c>
      <c r="AB55" s="2">
        <f>Raw_schedule!AA53</f>
        <v>0.05</v>
      </c>
    </row>
    <row r="56" spans="1:28" x14ac:dyDescent="0.25">
      <c r="A56" s="39" t="str">
        <f>Raw_schedule!B54</f>
        <v>DHW Sch</v>
      </c>
      <c r="B56" s="39" t="str">
        <f>Raw_schedule!A54</f>
        <v>Office</v>
      </c>
      <c r="C56" s="2" t="str">
        <f>Raw_schedule!C54</f>
        <v>Weekdays</v>
      </c>
      <c r="D56" s="2"/>
      <c r="E56" s="2">
        <f>Raw_schedule!D54</f>
        <v>0.05</v>
      </c>
      <c r="F56" s="2">
        <f>Raw_schedule!E54</f>
        <v>0.05</v>
      </c>
      <c r="G56" s="2">
        <f>Raw_schedule!F54</f>
        <v>0.05</v>
      </c>
      <c r="H56" s="2">
        <f>Raw_schedule!G54</f>
        <v>0.05</v>
      </c>
      <c r="I56" s="2">
        <f>Raw_schedule!H54</f>
        <v>0.05</v>
      </c>
      <c r="J56" s="2">
        <f>Raw_schedule!I54</f>
        <v>0.08</v>
      </c>
      <c r="K56" s="2">
        <f>Raw_schedule!J54</f>
        <v>7.0000000000000007E-2</v>
      </c>
      <c r="L56" s="2">
        <f>Raw_schedule!K54</f>
        <v>0.19</v>
      </c>
      <c r="M56" s="2">
        <f>Raw_schedule!L54</f>
        <v>0.35</v>
      </c>
      <c r="N56" s="2">
        <f>Raw_schedule!M54</f>
        <v>0.38</v>
      </c>
      <c r="O56" s="2">
        <f>Raw_schedule!N54</f>
        <v>0.39</v>
      </c>
      <c r="P56" s="2">
        <f>Raw_schedule!O54</f>
        <v>0.47</v>
      </c>
      <c r="Q56" s="2">
        <f>Raw_schedule!P54</f>
        <v>0.56999999999999995</v>
      </c>
      <c r="R56" s="2">
        <f>Raw_schedule!Q54</f>
        <v>0.54</v>
      </c>
      <c r="S56" s="2">
        <f>Raw_schedule!R54</f>
        <v>0.34</v>
      </c>
      <c r="T56" s="2">
        <f>Raw_schedule!S54</f>
        <v>0.33</v>
      </c>
      <c r="U56" s="2">
        <f>Raw_schedule!T54</f>
        <v>0.44</v>
      </c>
      <c r="V56" s="2">
        <f>Raw_schedule!U54</f>
        <v>0.26</v>
      </c>
      <c r="W56" s="2">
        <f>Raw_schedule!V54</f>
        <v>0.21</v>
      </c>
      <c r="X56" s="2">
        <f>Raw_schedule!W54</f>
        <v>0.15</v>
      </c>
      <c r="Y56" s="2">
        <f>Raw_schedule!X54</f>
        <v>0.17</v>
      </c>
      <c r="Z56" s="2">
        <f>Raw_schedule!Y54</f>
        <v>0.08</v>
      </c>
      <c r="AA56" s="2">
        <f>Raw_schedule!Z54</f>
        <v>0.05</v>
      </c>
      <c r="AB56" s="2">
        <f>Raw_schedule!AA54</f>
        <v>0.05</v>
      </c>
    </row>
    <row r="57" spans="1:28" x14ac:dyDescent="0.25">
      <c r="A57" s="39" t="str">
        <f>Raw_schedule!B55</f>
        <v>Elec Equip Sch</v>
      </c>
      <c r="B57" s="39" t="str">
        <f>Raw_schedule!A55</f>
        <v>Office</v>
      </c>
      <c r="C57" s="2" t="str">
        <f>Raw_schedule!C55</f>
        <v>AllOtherDays</v>
      </c>
      <c r="D57" s="2"/>
      <c r="E57" s="2">
        <f>Raw_schedule!D55</f>
        <v>0.05</v>
      </c>
      <c r="F57" s="2">
        <f>Raw_schedule!E55</f>
        <v>0.05</v>
      </c>
      <c r="G57" s="2">
        <f>Raw_schedule!F55</f>
        <v>0.05</v>
      </c>
      <c r="H57" s="2">
        <f>Raw_schedule!G55</f>
        <v>0.05</v>
      </c>
      <c r="I57" s="2">
        <f>Raw_schedule!H55</f>
        <v>0.05</v>
      </c>
      <c r="J57" s="2">
        <f>Raw_schedule!I55</f>
        <v>0.05</v>
      </c>
      <c r="K57" s="2">
        <f>Raw_schedule!J55</f>
        <v>0.05</v>
      </c>
      <c r="L57" s="2">
        <f>Raw_schedule!K55</f>
        <v>0.05</v>
      </c>
      <c r="M57" s="2">
        <f>Raw_schedule!L55</f>
        <v>0.05</v>
      </c>
      <c r="N57" s="2">
        <f>Raw_schedule!M55</f>
        <v>0.05</v>
      </c>
      <c r="O57" s="2">
        <f>Raw_schedule!N55</f>
        <v>0.05</v>
      </c>
      <c r="P57" s="2">
        <f>Raw_schedule!O55</f>
        <v>0.05</v>
      </c>
      <c r="Q57" s="2">
        <f>Raw_schedule!P55</f>
        <v>0.05</v>
      </c>
      <c r="R57" s="2">
        <f>Raw_schedule!Q55</f>
        <v>0.05</v>
      </c>
      <c r="S57" s="2">
        <f>Raw_schedule!R55</f>
        <v>0.05</v>
      </c>
      <c r="T57" s="2">
        <f>Raw_schedule!S55</f>
        <v>0.05</v>
      </c>
      <c r="U57" s="2">
        <f>Raw_schedule!T55</f>
        <v>0.05</v>
      </c>
      <c r="V57" s="2">
        <f>Raw_schedule!U55</f>
        <v>0.05</v>
      </c>
      <c r="W57" s="2">
        <f>Raw_schedule!V55</f>
        <v>0.05</v>
      </c>
      <c r="X57" s="2">
        <f>Raw_schedule!W55</f>
        <v>0.05</v>
      </c>
      <c r="Y57" s="2">
        <f>Raw_schedule!X55</f>
        <v>0.05</v>
      </c>
      <c r="Z57" s="2">
        <f>Raw_schedule!Y55</f>
        <v>0.05</v>
      </c>
      <c r="AA57" s="2">
        <f>Raw_schedule!Z55</f>
        <v>0.05</v>
      </c>
      <c r="AB57" s="2">
        <f>Raw_schedule!AA55</f>
        <v>0.05</v>
      </c>
    </row>
    <row r="58" spans="1:28" x14ac:dyDescent="0.25">
      <c r="A58" s="39" t="str">
        <f>Raw_schedule!B56</f>
        <v>Elec Equip Sch</v>
      </c>
      <c r="B58" s="39" t="str">
        <f>Raw_schedule!A56</f>
        <v>Office</v>
      </c>
      <c r="C58" s="2" t="str">
        <f>Raw_schedule!C56</f>
        <v>Saturday</v>
      </c>
      <c r="D58" s="2"/>
      <c r="E58" s="2">
        <f>Raw_schedule!D56</f>
        <v>0.05</v>
      </c>
      <c r="F58" s="2">
        <f>Raw_schedule!E56</f>
        <v>0.05</v>
      </c>
      <c r="G58" s="2">
        <f>Raw_schedule!F56</f>
        <v>0.05</v>
      </c>
      <c r="H58" s="2">
        <f>Raw_schedule!G56</f>
        <v>0.05</v>
      </c>
      <c r="I58" s="2">
        <f>Raw_schedule!H56</f>
        <v>0.05</v>
      </c>
      <c r="J58" s="2">
        <f>Raw_schedule!I56</f>
        <v>0.05</v>
      </c>
      <c r="K58" s="2">
        <f>Raw_schedule!J56</f>
        <v>0.1</v>
      </c>
      <c r="L58" s="2">
        <f>Raw_schedule!K56</f>
        <v>0.1</v>
      </c>
      <c r="M58" s="2">
        <f>Raw_schedule!L56</f>
        <v>0.3</v>
      </c>
      <c r="N58" s="2">
        <f>Raw_schedule!M56</f>
        <v>0.3</v>
      </c>
      <c r="O58" s="2">
        <f>Raw_schedule!N56</f>
        <v>0.3</v>
      </c>
      <c r="P58" s="2">
        <f>Raw_schedule!O56</f>
        <v>0.3</v>
      </c>
      <c r="Q58" s="2">
        <f>Raw_schedule!P56</f>
        <v>0.15</v>
      </c>
      <c r="R58" s="2">
        <f>Raw_schedule!Q56</f>
        <v>0.15</v>
      </c>
      <c r="S58" s="2">
        <f>Raw_schedule!R56</f>
        <v>0.15</v>
      </c>
      <c r="T58" s="2">
        <f>Raw_schedule!S56</f>
        <v>0.15</v>
      </c>
      <c r="U58" s="2">
        <f>Raw_schedule!T56</f>
        <v>0.15</v>
      </c>
      <c r="V58" s="2">
        <f>Raw_schedule!U56</f>
        <v>0.05</v>
      </c>
      <c r="W58" s="2">
        <f>Raw_schedule!V56</f>
        <v>0.05</v>
      </c>
      <c r="X58" s="2">
        <f>Raw_schedule!W56</f>
        <v>0.05</v>
      </c>
      <c r="Y58" s="2">
        <f>Raw_schedule!X56</f>
        <v>0.05</v>
      </c>
      <c r="Z58" s="2">
        <f>Raw_schedule!Y56</f>
        <v>0.05</v>
      </c>
      <c r="AA58" s="2">
        <f>Raw_schedule!Z56</f>
        <v>0.05</v>
      </c>
      <c r="AB58" s="2">
        <f>Raw_schedule!AA56</f>
        <v>0.05</v>
      </c>
    </row>
    <row r="59" spans="1:28" x14ac:dyDescent="0.25">
      <c r="A59" s="39" t="str">
        <f>Raw_schedule!B57</f>
        <v>Elec Equip Sch</v>
      </c>
      <c r="B59" s="39" t="str">
        <f>Raw_schedule!A57</f>
        <v>Office</v>
      </c>
      <c r="C59" s="2" t="str">
        <f>Raw_schedule!C57</f>
        <v>Weekdays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0.1</v>
      </c>
      <c r="K59" s="2">
        <f>Raw_schedule!J57</f>
        <v>0.1</v>
      </c>
      <c r="L59" s="2">
        <f>Raw_schedule!K57</f>
        <v>0.3</v>
      </c>
      <c r="M59" s="2">
        <f>Raw_schedule!L57</f>
        <v>0.9</v>
      </c>
      <c r="N59" s="2">
        <f>Raw_schedule!M57</f>
        <v>0.9</v>
      </c>
      <c r="O59" s="2">
        <f>Raw_schedule!N57</f>
        <v>0.9</v>
      </c>
      <c r="P59" s="2">
        <f>Raw_schedule!O57</f>
        <v>0.9</v>
      </c>
      <c r="Q59" s="2">
        <f>Raw_schedule!P57</f>
        <v>0.9</v>
      </c>
      <c r="R59" s="2">
        <f>Raw_schedule!Q57</f>
        <v>0.9</v>
      </c>
      <c r="S59" s="2">
        <f>Raw_schedule!R57</f>
        <v>0.9</v>
      </c>
      <c r="T59" s="2">
        <f>Raw_schedule!S57</f>
        <v>0.9</v>
      </c>
      <c r="U59" s="2">
        <f>Raw_schedule!T57</f>
        <v>0.9</v>
      </c>
      <c r="V59" s="2">
        <f>Raw_schedule!U57</f>
        <v>0.5</v>
      </c>
      <c r="W59" s="2">
        <f>Raw_schedule!V57</f>
        <v>0.3</v>
      </c>
      <c r="X59" s="2">
        <f>Raw_schedule!W57</f>
        <v>0.3</v>
      </c>
      <c r="Y59" s="2">
        <f>Raw_schedule!X57</f>
        <v>0.2</v>
      </c>
      <c r="Z59" s="2">
        <f>Raw_schedule!Y57</f>
        <v>0.2</v>
      </c>
      <c r="AA59" s="2">
        <f>Raw_schedule!Z57</f>
        <v>0.1</v>
      </c>
      <c r="AB59" s="2">
        <f>Raw_schedule!AA57</f>
        <v>0.05</v>
      </c>
    </row>
    <row r="60" spans="1:28" x14ac:dyDescent="0.25">
      <c r="A60" s="39" t="str">
        <f>Raw_schedule!B58</f>
        <v>Heating Setpoint Schedule</v>
      </c>
      <c r="B60" s="39" t="str">
        <f>Raw_schedule!A58</f>
        <v>Office</v>
      </c>
      <c r="C60" s="2" t="str">
        <f>Raw_schedule!C58</f>
        <v>AllOtherDays</v>
      </c>
      <c r="D60" s="2"/>
      <c r="E60" s="2">
        <f>Raw_schedule!D58</f>
        <v>60.08</v>
      </c>
      <c r="F60" s="2">
        <f>Raw_schedule!E58</f>
        <v>60.08</v>
      </c>
      <c r="G60" s="2">
        <f>Raw_schedule!F58</f>
        <v>60.08</v>
      </c>
      <c r="H60" s="2">
        <f>Raw_schedule!G58</f>
        <v>60.08</v>
      </c>
      <c r="I60" s="2">
        <f>Raw_schedule!H58</f>
        <v>60.08</v>
      </c>
      <c r="J60" s="2">
        <f>Raw_schedule!I58</f>
        <v>60.08</v>
      </c>
      <c r="K60" s="2">
        <f>Raw_schedule!J58</f>
        <v>60.08</v>
      </c>
      <c r="L60" s="2">
        <f>Raw_schedule!K58</f>
        <v>60.08</v>
      </c>
      <c r="M60" s="2">
        <f>Raw_schedule!L58</f>
        <v>60.08</v>
      </c>
      <c r="N60" s="2">
        <f>Raw_schedule!M58</f>
        <v>60.08</v>
      </c>
      <c r="O60" s="2">
        <f>Raw_schedule!N58</f>
        <v>60.08</v>
      </c>
      <c r="P60" s="2">
        <f>Raw_schedule!O58</f>
        <v>60.08</v>
      </c>
      <c r="Q60" s="2">
        <f>Raw_schedule!P58</f>
        <v>60.08</v>
      </c>
      <c r="R60" s="2">
        <f>Raw_schedule!Q58</f>
        <v>60.08</v>
      </c>
      <c r="S60" s="2">
        <f>Raw_schedule!R58</f>
        <v>60.08</v>
      </c>
      <c r="T60" s="2">
        <f>Raw_schedule!S58</f>
        <v>60.08</v>
      </c>
      <c r="U60" s="2">
        <f>Raw_schedule!T58</f>
        <v>60.08</v>
      </c>
      <c r="V60" s="2">
        <f>Raw_schedule!U58</f>
        <v>60.08</v>
      </c>
      <c r="W60" s="2">
        <f>Raw_schedule!V58</f>
        <v>60.08</v>
      </c>
      <c r="X60" s="2">
        <f>Raw_schedule!W58</f>
        <v>60.08</v>
      </c>
      <c r="Y60" s="2">
        <f>Raw_schedule!X58</f>
        <v>60.08</v>
      </c>
      <c r="Z60" s="2">
        <f>Raw_schedule!Y58</f>
        <v>60.08</v>
      </c>
      <c r="AA60" s="2">
        <f>Raw_schedule!Z58</f>
        <v>60.08</v>
      </c>
      <c r="AB60" s="2">
        <f>Raw_schedule!AA58</f>
        <v>60.08</v>
      </c>
    </row>
    <row r="61" spans="1:28" x14ac:dyDescent="0.25">
      <c r="A61" s="39" t="str">
        <f>Raw_schedule!B59</f>
        <v>Heating Setpoint Schedule</v>
      </c>
      <c r="B61" s="39" t="str">
        <f>Raw_schedule!A59</f>
        <v>Office</v>
      </c>
      <c r="C61" s="2" t="str">
        <f>Raw_schedule!C59</f>
        <v>Saturday</v>
      </c>
      <c r="D61" s="2"/>
      <c r="E61" s="2">
        <f>Raw_schedule!D59</f>
        <v>60.08</v>
      </c>
      <c r="F61" s="2">
        <f>Raw_schedule!E59</f>
        <v>60.08</v>
      </c>
      <c r="G61" s="2">
        <f>Raw_schedule!F59</f>
        <v>60.08</v>
      </c>
      <c r="H61" s="2">
        <f>Raw_schedule!G59</f>
        <v>60.08</v>
      </c>
      <c r="I61" s="2">
        <f>Raw_schedule!H59</f>
        <v>60.08</v>
      </c>
      <c r="J61" s="2">
        <f>Raw_schedule!I59</f>
        <v>69.98</v>
      </c>
      <c r="K61" s="2">
        <f>Raw_schedule!J59</f>
        <v>69.98</v>
      </c>
      <c r="L61" s="2">
        <f>Raw_schedule!K59</f>
        <v>69.98</v>
      </c>
      <c r="M61" s="2">
        <f>Raw_schedule!L59</f>
        <v>69.98</v>
      </c>
      <c r="N61" s="2">
        <f>Raw_schedule!M59</f>
        <v>69.98</v>
      </c>
      <c r="O61" s="2">
        <f>Raw_schedule!N59</f>
        <v>69.98</v>
      </c>
      <c r="P61" s="2">
        <f>Raw_schedule!O59</f>
        <v>69.98</v>
      </c>
      <c r="Q61" s="2">
        <f>Raw_schedule!P59</f>
        <v>69.98</v>
      </c>
      <c r="R61" s="2">
        <f>Raw_schedule!Q59</f>
        <v>69.98</v>
      </c>
      <c r="S61" s="2">
        <f>Raw_schedule!R59</f>
        <v>69.98</v>
      </c>
      <c r="T61" s="2">
        <f>Raw_schedule!S59</f>
        <v>69.98</v>
      </c>
      <c r="U61" s="2">
        <f>Raw_schedule!T59</f>
        <v>69.98</v>
      </c>
      <c r="V61" s="2">
        <f>Raw_schedule!U59</f>
        <v>69.98</v>
      </c>
      <c r="W61" s="2">
        <f>Raw_schedule!V59</f>
        <v>69.98</v>
      </c>
      <c r="X61" s="2">
        <f>Raw_schedule!W59</f>
        <v>60.08</v>
      </c>
      <c r="Y61" s="2">
        <f>Raw_schedule!X59</f>
        <v>60.08</v>
      </c>
      <c r="Z61" s="2">
        <f>Raw_schedule!Y59</f>
        <v>60.08</v>
      </c>
      <c r="AA61" s="2">
        <f>Raw_schedule!Z59</f>
        <v>60.08</v>
      </c>
      <c r="AB61" s="2">
        <f>Raw_schedule!AA59</f>
        <v>60.08</v>
      </c>
    </row>
    <row r="62" spans="1:28" x14ac:dyDescent="0.25">
      <c r="A62" s="39" t="str">
        <f>Raw_schedule!B60</f>
        <v>Heating Setpoint Schedule</v>
      </c>
      <c r="B62" s="39" t="str">
        <f>Raw_schedule!A60</f>
        <v>Office</v>
      </c>
      <c r="C62" s="2" t="str">
        <f>Raw_schedule!C60</f>
        <v>Weekdays</v>
      </c>
      <c r="D62" s="2"/>
      <c r="E62" s="2">
        <f>Raw_schedule!D60</f>
        <v>60.08</v>
      </c>
      <c r="F62" s="2">
        <f>Raw_schedule!E60</f>
        <v>60.08</v>
      </c>
      <c r="G62" s="2">
        <f>Raw_schedule!F60</f>
        <v>60.08</v>
      </c>
      <c r="H62" s="2">
        <f>Raw_schedule!G60</f>
        <v>60.08</v>
      </c>
      <c r="I62" s="2">
        <f>Raw_schedule!H60</f>
        <v>60.08</v>
      </c>
      <c r="J62" s="2">
        <f>Raw_schedule!I60</f>
        <v>69.98</v>
      </c>
      <c r="K62" s="2">
        <f>Raw_schedule!J60</f>
        <v>69.98</v>
      </c>
      <c r="L62" s="2">
        <f>Raw_schedule!K60</f>
        <v>69.98</v>
      </c>
      <c r="M62" s="2">
        <f>Raw_schedule!L60</f>
        <v>69.98</v>
      </c>
      <c r="N62" s="2">
        <f>Raw_schedule!M60</f>
        <v>69.98</v>
      </c>
      <c r="O62" s="2">
        <f>Raw_schedule!N60</f>
        <v>69.98</v>
      </c>
      <c r="P62" s="2">
        <f>Raw_schedule!O60</f>
        <v>69.98</v>
      </c>
      <c r="Q62" s="2">
        <f>Raw_schedule!P60</f>
        <v>69.98</v>
      </c>
      <c r="R62" s="2">
        <f>Raw_schedule!Q60</f>
        <v>69.98</v>
      </c>
      <c r="S62" s="2">
        <f>Raw_schedule!R60</f>
        <v>69.98</v>
      </c>
      <c r="T62" s="2">
        <f>Raw_schedule!S60</f>
        <v>69.98</v>
      </c>
      <c r="U62" s="2">
        <f>Raw_schedule!T60</f>
        <v>69.98</v>
      </c>
      <c r="V62" s="2">
        <f>Raw_schedule!U60</f>
        <v>69.98</v>
      </c>
      <c r="W62" s="2">
        <f>Raw_schedule!V60</f>
        <v>69.98</v>
      </c>
      <c r="X62" s="2">
        <f>Raw_schedule!W60</f>
        <v>69.98</v>
      </c>
      <c r="Y62" s="2">
        <f>Raw_schedule!X60</f>
        <v>69.98</v>
      </c>
      <c r="Z62" s="2">
        <f>Raw_schedule!Y60</f>
        <v>69.98</v>
      </c>
      <c r="AA62" s="2">
        <f>Raw_schedule!Z60</f>
        <v>69.98</v>
      </c>
      <c r="AB62" s="2">
        <f>Raw_schedule!AA60</f>
        <v>69.98</v>
      </c>
    </row>
    <row r="63" spans="1:28" x14ac:dyDescent="0.25">
      <c r="A63" s="39" t="str">
        <f>Raw_schedule!B61</f>
        <v>Infiltration Schedule</v>
      </c>
      <c r="B63" s="39" t="str">
        <f>Raw_schedule!A61</f>
        <v>Office</v>
      </c>
      <c r="C63" s="2" t="str">
        <f>Raw_schedule!C61</f>
        <v>AllDays</v>
      </c>
      <c r="D63" s="2"/>
      <c r="E63" s="2">
        <f>Raw_schedule!D61</f>
        <v>1</v>
      </c>
      <c r="F63" s="2">
        <f>Raw_schedule!E61</f>
        <v>1</v>
      </c>
      <c r="G63" s="2">
        <f>Raw_schedule!F61</f>
        <v>1</v>
      </c>
      <c r="H63" s="2">
        <f>Raw_schedule!G61</f>
        <v>1</v>
      </c>
      <c r="I63" s="2">
        <f>Raw_schedule!H61</f>
        <v>1</v>
      </c>
      <c r="J63" s="2">
        <f>Raw_schedule!I61</f>
        <v>1</v>
      </c>
      <c r="K63" s="2">
        <f>Raw_schedule!J61</f>
        <v>1</v>
      </c>
      <c r="L63" s="2">
        <f>Raw_schedule!K61</f>
        <v>1</v>
      </c>
      <c r="M63" s="2">
        <f>Raw_schedule!L61</f>
        <v>1</v>
      </c>
      <c r="N63" s="2">
        <f>Raw_schedule!M61</f>
        <v>1</v>
      </c>
      <c r="O63" s="2">
        <f>Raw_schedule!N61</f>
        <v>1</v>
      </c>
      <c r="P63" s="2">
        <f>Raw_schedule!O61</f>
        <v>1</v>
      </c>
      <c r="Q63" s="2">
        <f>Raw_schedule!P61</f>
        <v>1</v>
      </c>
      <c r="R63" s="2">
        <f>Raw_schedule!Q61</f>
        <v>1</v>
      </c>
      <c r="S63" s="2">
        <f>Raw_schedule!R61</f>
        <v>1</v>
      </c>
      <c r="T63" s="2">
        <f>Raw_schedule!S61</f>
        <v>1</v>
      </c>
      <c r="U63" s="2">
        <f>Raw_schedule!T61</f>
        <v>1</v>
      </c>
      <c r="V63" s="2">
        <f>Raw_schedule!U61</f>
        <v>1</v>
      </c>
      <c r="W63" s="2">
        <f>Raw_schedule!V61</f>
        <v>1</v>
      </c>
      <c r="X63" s="2">
        <f>Raw_schedule!W61</f>
        <v>1</v>
      </c>
      <c r="Y63" s="2">
        <f>Raw_schedule!X61</f>
        <v>1</v>
      </c>
      <c r="Z63" s="2">
        <f>Raw_schedule!Y61</f>
        <v>1</v>
      </c>
      <c r="AA63" s="2">
        <f>Raw_schedule!Z61</f>
        <v>1</v>
      </c>
      <c r="AB63" s="2">
        <f>Raw_schedule!AA61</f>
        <v>1</v>
      </c>
    </row>
    <row r="64" spans="1:28" x14ac:dyDescent="0.25">
      <c r="A64" s="39" t="str">
        <f>Raw_schedule!B62</f>
        <v>Lighting Schedule</v>
      </c>
      <c r="B64" s="39" t="str">
        <f>Raw_schedule!A62</f>
        <v>Office</v>
      </c>
      <c r="C64" s="2" t="str">
        <f>Raw_schedule!C62</f>
        <v>AllOtherDays</v>
      </c>
      <c r="D64" s="2"/>
      <c r="E64" s="2">
        <f>Raw_schedule!D62</f>
        <v>0.05</v>
      </c>
      <c r="F64" s="2">
        <f>Raw_schedule!E62</f>
        <v>0.05</v>
      </c>
      <c r="G64" s="2">
        <f>Raw_schedule!F62</f>
        <v>0.05</v>
      </c>
      <c r="H64" s="2">
        <f>Raw_schedule!G62</f>
        <v>0.05</v>
      </c>
      <c r="I64" s="2">
        <f>Raw_schedule!H62</f>
        <v>0.05</v>
      </c>
      <c r="J64" s="2">
        <f>Raw_schedule!I62</f>
        <v>0.05</v>
      </c>
      <c r="K64" s="2">
        <f>Raw_schedule!J62</f>
        <v>0.05</v>
      </c>
      <c r="L64" s="2">
        <f>Raw_schedule!K62</f>
        <v>0.05</v>
      </c>
      <c r="M64" s="2">
        <f>Raw_schedule!L62</f>
        <v>0.05</v>
      </c>
      <c r="N64" s="2">
        <f>Raw_schedule!M62</f>
        <v>0.05</v>
      </c>
      <c r="O64" s="2">
        <f>Raw_schedule!N62</f>
        <v>0.05</v>
      </c>
      <c r="P64" s="2">
        <f>Raw_schedule!O62</f>
        <v>0.05</v>
      </c>
      <c r="Q64" s="2">
        <f>Raw_schedule!P62</f>
        <v>0.05</v>
      </c>
      <c r="R64" s="2">
        <f>Raw_schedule!Q62</f>
        <v>0.05</v>
      </c>
      <c r="S64" s="2">
        <f>Raw_schedule!R62</f>
        <v>0.05</v>
      </c>
      <c r="T64" s="2">
        <f>Raw_schedule!S62</f>
        <v>0.05</v>
      </c>
      <c r="U64" s="2">
        <f>Raw_schedule!T62</f>
        <v>0.05</v>
      </c>
      <c r="V64" s="2">
        <f>Raw_schedule!U62</f>
        <v>0.05</v>
      </c>
      <c r="W64" s="2">
        <f>Raw_schedule!V62</f>
        <v>0.05</v>
      </c>
      <c r="X64" s="2">
        <f>Raw_schedule!W62</f>
        <v>0.05</v>
      </c>
      <c r="Y64" s="2">
        <f>Raw_schedule!X62</f>
        <v>0.05</v>
      </c>
      <c r="Z64" s="2">
        <f>Raw_schedule!Y62</f>
        <v>0.05</v>
      </c>
      <c r="AA64" s="2">
        <f>Raw_schedule!Z62</f>
        <v>0.05</v>
      </c>
      <c r="AB64" s="2">
        <f>Raw_schedule!AA62</f>
        <v>0.05</v>
      </c>
    </row>
    <row r="65" spans="1:28" x14ac:dyDescent="0.25">
      <c r="A65" s="39" t="str">
        <f>Raw_schedule!B63</f>
        <v>Lighting Schedule</v>
      </c>
      <c r="B65" s="39" t="str">
        <f>Raw_schedule!A63</f>
        <v>Office</v>
      </c>
      <c r="C65" s="2" t="str">
        <f>Raw_schedule!C63</f>
        <v>Saturday</v>
      </c>
      <c r="D65" s="2"/>
      <c r="E65" s="2">
        <f>Raw_schedule!D63</f>
        <v>0.05</v>
      </c>
      <c r="F65" s="2">
        <f>Raw_schedule!E63</f>
        <v>0.05</v>
      </c>
      <c r="G65" s="2">
        <f>Raw_schedule!F63</f>
        <v>0.05</v>
      </c>
      <c r="H65" s="2">
        <f>Raw_schedule!G63</f>
        <v>0.05</v>
      </c>
      <c r="I65" s="2">
        <f>Raw_schedule!H63</f>
        <v>0.05</v>
      </c>
      <c r="J65" s="2">
        <f>Raw_schedule!I63</f>
        <v>0.05</v>
      </c>
      <c r="K65" s="2">
        <f>Raw_schedule!J63</f>
        <v>0.1</v>
      </c>
      <c r="L65" s="2">
        <f>Raw_schedule!K63</f>
        <v>0.1</v>
      </c>
      <c r="M65" s="2">
        <f>Raw_schedule!L63</f>
        <v>0.3</v>
      </c>
      <c r="N65" s="2">
        <f>Raw_schedule!M63</f>
        <v>0.3</v>
      </c>
      <c r="O65" s="2">
        <f>Raw_schedule!N63</f>
        <v>0.3</v>
      </c>
      <c r="P65" s="2">
        <f>Raw_schedule!O63</f>
        <v>0.3</v>
      </c>
      <c r="Q65" s="2">
        <f>Raw_schedule!P63</f>
        <v>0.15</v>
      </c>
      <c r="R65" s="2">
        <f>Raw_schedule!Q63</f>
        <v>0.15</v>
      </c>
      <c r="S65" s="2">
        <f>Raw_schedule!R63</f>
        <v>0.15</v>
      </c>
      <c r="T65" s="2">
        <f>Raw_schedule!S63</f>
        <v>0.15</v>
      </c>
      <c r="U65" s="2">
        <f>Raw_schedule!T63</f>
        <v>0.15</v>
      </c>
      <c r="V65" s="2">
        <f>Raw_schedule!U63</f>
        <v>0.05</v>
      </c>
      <c r="W65" s="2">
        <f>Raw_schedule!V63</f>
        <v>0.05</v>
      </c>
      <c r="X65" s="2">
        <f>Raw_schedule!W63</f>
        <v>0.05</v>
      </c>
      <c r="Y65" s="2">
        <f>Raw_schedule!X63</f>
        <v>0.05</v>
      </c>
      <c r="Z65" s="2">
        <f>Raw_schedule!Y63</f>
        <v>0.05</v>
      </c>
      <c r="AA65" s="2">
        <f>Raw_schedule!Z63</f>
        <v>0.05</v>
      </c>
      <c r="AB65" s="2">
        <f>Raw_schedule!AA63</f>
        <v>0.05</v>
      </c>
    </row>
    <row r="66" spans="1:28" x14ac:dyDescent="0.25">
      <c r="A66" s="39" t="str">
        <f>Raw_schedule!B64</f>
        <v>Lighting Schedule</v>
      </c>
      <c r="B66" s="39" t="str">
        <f>Raw_schedule!A64</f>
        <v>Office</v>
      </c>
      <c r="C66" s="2" t="str">
        <f>Raw_schedule!C64</f>
        <v>Weekdays</v>
      </c>
      <c r="D66" s="2"/>
      <c r="E66" s="2">
        <f>Raw_schedule!D64</f>
        <v>0.05</v>
      </c>
      <c r="F66" s="2">
        <f>Raw_schedule!E64</f>
        <v>0.05</v>
      </c>
      <c r="G66" s="2">
        <f>Raw_schedule!F64</f>
        <v>0.05</v>
      </c>
      <c r="H66" s="2">
        <f>Raw_schedule!G64</f>
        <v>0.05</v>
      </c>
      <c r="I66" s="2">
        <f>Raw_schedule!H64</f>
        <v>0.05</v>
      </c>
      <c r="J66" s="2">
        <f>Raw_schedule!I64</f>
        <v>0.1</v>
      </c>
      <c r="K66" s="2">
        <f>Raw_schedule!J64</f>
        <v>0.1</v>
      </c>
      <c r="L66" s="2">
        <f>Raw_schedule!K64</f>
        <v>0.3</v>
      </c>
      <c r="M66" s="2">
        <f>Raw_schedule!L64</f>
        <v>0.65</v>
      </c>
      <c r="N66" s="2">
        <f>Raw_schedule!M64</f>
        <v>0.65</v>
      </c>
      <c r="O66" s="2">
        <f>Raw_schedule!N64</f>
        <v>0.65</v>
      </c>
      <c r="P66" s="2">
        <f>Raw_schedule!O64</f>
        <v>0.65</v>
      </c>
      <c r="Q66" s="2">
        <f>Raw_schedule!P64</f>
        <v>0.65</v>
      </c>
      <c r="R66" s="2">
        <f>Raw_schedule!Q64</f>
        <v>0.65</v>
      </c>
      <c r="S66" s="2">
        <f>Raw_schedule!R64</f>
        <v>0.65</v>
      </c>
      <c r="T66" s="2">
        <f>Raw_schedule!S64</f>
        <v>0.65</v>
      </c>
      <c r="U66" s="2">
        <f>Raw_schedule!T64</f>
        <v>0.65</v>
      </c>
      <c r="V66" s="2">
        <f>Raw_schedule!U64</f>
        <v>0.35</v>
      </c>
      <c r="W66" s="2">
        <f>Raw_schedule!V64</f>
        <v>0.3</v>
      </c>
      <c r="X66" s="2">
        <f>Raw_schedule!W64</f>
        <v>0.3</v>
      </c>
      <c r="Y66" s="2">
        <f>Raw_schedule!X64</f>
        <v>0.2</v>
      </c>
      <c r="Z66" s="2">
        <f>Raw_schedule!Y64</f>
        <v>0.2</v>
      </c>
      <c r="AA66" s="2">
        <f>Raw_schedule!Z64</f>
        <v>0.1</v>
      </c>
      <c r="AB66" s="2">
        <f>Raw_schedule!AA64</f>
        <v>0.05</v>
      </c>
    </row>
    <row r="67" spans="1:28" x14ac:dyDescent="0.25">
      <c r="A67" s="39" t="str">
        <f>Raw_schedule!B65</f>
        <v>OA Schedule</v>
      </c>
      <c r="B67" s="39" t="str">
        <f>Raw_schedule!A65</f>
        <v>Office</v>
      </c>
      <c r="C67" s="2" t="str">
        <f>Raw_schedule!C65</f>
        <v>AllOtherDays</v>
      </c>
      <c r="D67" s="2"/>
      <c r="E67" s="2">
        <f>Raw_schedule!D65</f>
        <v>0</v>
      </c>
      <c r="F67" s="2">
        <f>Raw_schedule!E65</f>
        <v>0</v>
      </c>
      <c r="G67" s="2">
        <f>Raw_schedule!F65</f>
        <v>0</v>
      </c>
      <c r="H67" s="2">
        <f>Raw_schedule!G65</f>
        <v>0</v>
      </c>
      <c r="I67" s="2">
        <f>Raw_schedule!H65</f>
        <v>0</v>
      </c>
      <c r="J67" s="2">
        <f>Raw_schedule!I65</f>
        <v>0</v>
      </c>
      <c r="K67" s="2">
        <f>Raw_schedule!J65</f>
        <v>0</v>
      </c>
      <c r="L67" s="2">
        <f>Raw_schedule!K65</f>
        <v>0</v>
      </c>
      <c r="M67" s="2">
        <f>Raw_schedule!L65</f>
        <v>0</v>
      </c>
      <c r="N67" s="2">
        <f>Raw_schedule!M65</f>
        <v>0</v>
      </c>
      <c r="O67" s="2">
        <f>Raw_schedule!N65</f>
        <v>0</v>
      </c>
      <c r="P67" s="2">
        <f>Raw_schedule!O65</f>
        <v>0</v>
      </c>
      <c r="Q67" s="2">
        <f>Raw_schedule!P65</f>
        <v>0</v>
      </c>
      <c r="R67" s="2">
        <f>Raw_schedule!Q65</f>
        <v>0</v>
      </c>
      <c r="S67" s="2">
        <f>Raw_schedule!R65</f>
        <v>0</v>
      </c>
      <c r="T67" s="2">
        <f>Raw_schedule!S65</f>
        <v>0</v>
      </c>
      <c r="U67" s="2">
        <f>Raw_schedule!T65</f>
        <v>0</v>
      </c>
      <c r="V67" s="2">
        <f>Raw_schedule!U65</f>
        <v>0</v>
      </c>
      <c r="W67" s="2">
        <f>Raw_schedule!V65</f>
        <v>0</v>
      </c>
      <c r="X67" s="2">
        <f>Raw_schedule!W65</f>
        <v>0</v>
      </c>
      <c r="Y67" s="2">
        <f>Raw_schedule!X65</f>
        <v>0</v>
      </c>
      <c r="Z67" s="2">
        <f>Raw_schedule!Y65</f>
        <v>0</v>
      </c>
      <c r="AA67" s="2">
        <f>Raw_schedule!Z65</f>
        <v>0</v>
      </c>
      <c r="AB67" s="2">
        <f>Raw_schedule!AA65</f>
        <v>0</v>
      </c>
    </row>
    <row r="68" spans="1:28" x14ac:dyDescent="0.25">
      <c r="A68" s="39" t="str">
        <f>Raw_schedule!B66</f>
        <v>OA Schedule</v>
      </c>
      <c r="B68" s="39" t="str">
        <f>Raw_schedule!A66</f>
        <v>Office</v>
      </c>
      <c r="C68" s="2" t="str">
        <f>Raw_schedule!C66</f>
        <v>Saturday</v>
      </c>
      <c r="D68" s="2"/>
      <c r="E68" s="2">
        <f>Raw_schedule!D66</f>
        <v>0</v>
      </c>
      <c r="F68" s="2">
        <f>Raw_schedule!E66</f>
        <v>0</v>
      </c>
      <c r="G68" s="2">
        <f>Raw_schedule!F66</f>
        <v>0</v>
      </c>
      <c r="H68" s="2">
        <f>Raw_schedule!G66</f>
        <v>0</v>
      </c>
      <c r="I68" s="2">
        <f>Raw_schedule!H66</f>
        <v>0</v>
      </c>
      <c r="J68" s="2">
        <f>Raw_schedule!I66</f>
        <v>1</v>
      </c>
      <c r="K68" s="2">
        <f>Raw_schedule!J66</f>
        <v>1</v>
      </c>
      <c r="L68" s="2">
        <f>Raw_schedule!K66</f>
        <v>1</v>
      </c>
      <c r="M68" s="2">
        <f>Raw_schedule!L66</f>
        <v>1</v>
      </c>
      <c r="N68" s="2">
        <f>Raw_schedule!M66</f>
        <v>1</v>
      </c>
      <c r="O68" s="2">
        <f>Raw_schedule!N66</f>
        <v>1</v>
      </c>
      <c r="P68" s="2">
        <f>Raw_schedule!O66</f>
        <v>1</v>
      </c>
      <c r="Q68" s="2">
        <f>Raw_schedule!P66</f>
        <v>1</v>
      </c>
      <c r="R68" s="2">
        <f>Raw_schedule!Q66</f>
        <v>1</v>
      </c>
      <c r="S68" s="2">
        <f>Raw_schedule!R66</f>
        <v>1</v>
      </c>
      <c r="T68" s="2">
        <f>Raw_schedule!S66</f>
        <v>1</v>
      </c>
      <c r="U68" s="2">
        <f>Raw_schedule!T66</f>
        <v>1</v>
      </c>
      <c r="V68" s="2">
        <f>Raw_schedule!U66</f>
        <v>1</v>
      </c>
      <c r="W68" s="2">
        <f>Raw_schedule!V66</f>
        <v>1</v>
      </c>
      <c r="X68" s="2">
        <f>Raw_schedule!W66</f>
        <v>0</v>
      </c>
      <c r="Y68" s="2">
        <f>Raw_schedule!X66</f>
        <v>0</v>
      </c>
      <c r="Z68" s="2">
        <f>Raw_schedule!Y66</f>
        <v>0</v>
      </c>
      <c r="AA68" s="2">
        <f>Raw_schedule!Z66</f>
        <v>0</v>
      </c>
      <c r="AB68" s="2">
        <f>Raw_schedule!AA66</f>
        <v>0</v>
      </c>
    </row>
    <row r="69" spans="1:28" x14ac:dyDescent="0.25">
      <c r="A69" s="39" t="str">
        <f>Raw_schedule!B67</f>
        <v>OA Schedule</v>
      </c>
      <c r="B69" s="39" t="str">
        <f>Raw_schedule!A67</f>
        <v>Office</v>
      </c>
      <c r="C69" s="2" t="str">
        <f>Raw_schedule!C67</f>
        <v>Weekdays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1</v>
      </c>
      <c r="K69" s="2">
        <f>Raw_schedule!J67</f>
        <v>1</v>
      </c>
      <c r="L69" s="2">
        <f>Raw_schedule!K67</f>
        <v>1</v>
      </c>
      <c r="M69" s="2">
        <f>Raw_schedule!L67</f>
        <v>1</v>
      </c>
      <c r="N69" s="2">
        <f>Raw_schedule!M67</f>
        <v>1</v>
      </c>
      <c r="O69" s="2">
        <f>Raw_schedule!N67</f>
        <v>1</v>
      </c>
      <c r="P69" s="2">
        <f>Raw_schedule!O67</f>
        <v>1</v>
      </c>
      <c r="Q69" s="2">
        <f>Raw_schedule!P67</f>
        <v>1</v>
      </c>
      <c r="R69" s="2">
        <f>Raw_schedule!Q67</f>
        <v>1</v>
      </c>
      <c r="S69" s="2">
        <f>Raw_schedule!R67</f>
        <v>1</v>
      </c>
      <c r="T69" s="2">
        <f>Raw_schedule!S67</f>
        <v>1</v>
      </c>
      <c r="U69" s="2">
        <f>Raw_schedule!T67</f>
        <v>1</v>
      </c>
      <c r="V69" s="2">
        <f>Raw_schedule!U67</f>
        <v>1</v>
      </c>
      <c r="W69" s="2">
        <f>Raw_schedule!V67</f>
        <v>1</v>
      </c>
      <c r="X69" s="2">
        <f>Raw_schedule!W67</f>
        <v>1</v>
      </c>
      <c r="Y69" s="2">
        <f>Raw_schedule!X67</f>
        <v>1</v>
      </c>
      <c r="Z69" s="2">
        <f>Raw_schedule!Y67</f>
        <v>1</v>
      </c>
      <c r="AA69" s="2">
        <f>Raw_schedule!Z67</f>
        <v>1</v>
      </c>
      <c r="AB69" s="2">
        <f>Raw_schedule!AA67</f>
        <v>1</v>
      </c>
    </row>
    <row r="70" spans="1:28" x14ac:dyDescent="0.25">
      <c r="A70" s="39" t="str">
        <f>Raw_schedule!B68</f>
        <v>Occupant Sch</v>
      </c>
      <c r="B70" s="39" t="str">
        <f>Raw_schedule!A68</f>
        <v>Office</v>
      </c>
      <c r="C70" s="2" t="str">
        <f>Raw_schedule!C68</f>
        <v>AllOtherDays</v>
      </c>
      <c r="D70" s="2"/>
      <c r="E70" s="2">
        <f>Raw_schedule!D68</f>
        <v>0</v>
      </c>
      <c r="F70" s="2">
        <f>Raw_schedule!E68</f>
        <v>0</v>
      </c>
      <c r="G70" s="2">
        <f>Raw_schedule!F68</f>
        <v>0</v>
      </c>
      <c r="H70" s="2">
        <f>Raw_schedule!G68</f>
        <v>0</v>
      </c>
      <c r="I70" s="2">
        <f>Raw_schedule!H68</f>
        <v>0</v>
      </c>
      <c r="J70" s="2">
        <f>Raw_schedule!I68</f>
        <v>0</v>
      </c>
      <c r="K70" s="2">
        <f>Raw_schedule!J68</f>
        <v>0.05</v>
      </c>
      <c r="L70" s="2">
        <f>Raw_schedule!K68</f>
        <v>0.05</v>
      </c>
      <c r="M70" s="2">
        <f>Raw_schedule!L68</f>
        <v>0.05</v>
      </c>
      <c r="N70" s="2">
        <f>Raw_schedule!M68</f>
        <v>0.05</v>
      </c>
      <c r="O70" s="2">
        <f>Raw_schedule!N68</f>
        <v>0.05</v>
      </c>
      <c r="P70" s="2">
        <f>Raw_schedule!O68</f>
        <v>0.05</v>
      </c>
      <c r="Q70" s="2">
        <f>Raw_schedule!P68</f>
        <v>0.05</v>
      </c>
      <c r="R70" s="2">
        <f>Raw_schedule!Q68</f>
        <v>0.05</v>
      </c>
      <c r="S70" s="2">
        <f>Raw_schedule!R68</f>
        <v>0.05</v>
      </c>
      <c r="T70" s="2">
        <f>Raw_schedule!S68</f>
        <v>0.05</v>
      </c>
      <c r="U70" s="2">
        <f>Raw_schedule!T68</f>
        <v>0.05</v>
      </c>
      <c r="V70" s="2">
        <f>Raw_schedule!U68</f>
        <v>0.05</v>
      </c>
      <c r="W70" s="2">
        <f>Raw_schedule!V68</f>
        <v>0</v>
      </c>
      <c r="X70" s="2">
        <f>Raw_schedule!W68</f>
        <v>0</v>
      </c>
      <c r="Y70" s="2">
        <f>Raw_schedule!X68</f>
        <v>0</v>
      </c>
      <c r="Z70" s="2">
        <f>Raw_schedule!Y68</f>
        <v>0</v>
      </c>
      <c r="AA70" s="2">
        <f>Raw_schedule!Z68</f>
        <v>0</v>
      </c>
      <c r="AB70" s="2">
        <f>Raw_schedule!AA68</f>
        <v>0</v>
      </c>
    </row>
    <row r="71" spans="1:28" x14ac:dyDescent="0.25">
      <c r="A71" s="39" t="str">
        <f>Raw_schedule!B69</f>
        <v>Occupant Sch</v>
      </c>
      <c r="B71" s="39" t="str">
        <f>Raw_schedule!A69</f>
        <v>Office</v>
      </c>
      <c r="C71" s="2" t="str">
        <f>Raw_schedule!C69</f>
        <v>Saturday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0.1</v>
      </c>
      <c r="L71" s="2">
        <f>Raw_schedule!K69</f>
        <v>0.1</v>
      </c>
      <c r="M71" s="2">
        <f>Raw_schedule!L69</f>
        <v>0.3</v>
      </c>
      <c r="N71" s="2">
        <f>Raw_schedule!M69</f>
        <v>0.3</v>
      </c>
      <c r="O71" s="2">
        <f>Raw_schedule!N69</f>
        <v>0.3</v>
      </c>
      <c r="P71" s="2">
        <f>Raw_schedule!O69</f>
        <v>0.3</v>
      </c>
      <c r="Q71" s="2">
        <f>Raw_schedule!P69</f>
        <v>0.1</v>
      </c>
      <c r="R71" s="2">
        <f>Raw_schedule!Q69</f>
        <v>0.1</v>
      </c>
      <c r="S71" s="2">
        <f>Raw_schedule!R69</f>
        <v>0.1</v>
      </c>
      <c r="T71" s="2">
        <f>Raw_schedule!S69</f>
        <v>0.1</v>
      </c>
      <c r="U71" s="2">
        <f>Raw_schedule!T69</f>
        <v>0.1</v>
      </c>
      <c r="V71" s="2">
        <f>Raw_schedule!U69</f>
        <v>0.05</v>
      </c>
      <c r="W71" s="2">
        <f>Raw_schedule!V69</f>
        <v>0.05</v>
      </c>
      <c r="X71" s="2">
        <f>Raw_schedule!W69</f>
        <v>0</v>
      </c>
      <c r="Y71" s="2">
        <f>Raw_schedule!X69</f>
        <v>0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39" t="str">
        <f>Raw_schedule!B70</f>
        <v>Occupant Sch</v>
      </c>
      <c r="B72" s="39" t="str">
        <f>Raw_schedule!A70</f>
        <v>Office</v>
      </c>
      <c r="C72" s="2" t="str">
        <f>Raw_schedule!C70</f>
        <v>Weekdays</v>
      </c>
      <c r="D72" s="2"/>
      <c r="E72" s="2">
        <f>Raw_schedule!D70</f>
        <v>0</v>
      </c>
      <c r="F72" s="2">
        <f>Raw_schedule!E70</f>
        <v>0</v>
      </c>
      <c r="G72" s="2">
        <f>Raw_schedule!F70</f>
        <v>0</v>
      </c>
      <c r="H72" s="2">
        <f>Raw_schedule!G70</f>
        <v>0</v>
      </c>
      <c r="I72" s="2">
        <f>Raw_schedule!H70</f>
        <v>0</v>
      </c>
      <c r="J72" s="2">
        <f>Raw_schedule!I70</f>
        <v>0</v>
      </c>
      <c r="K72" s="2">
        <f>Raw_schedule!J70</f>
        <v>0.1</v>
      </c>
      <c r="L72" s="2">
        <f>Raw_schedule!K70</f>
        <v>0.2</v>
      </c>
      <c r="M72" s="2">
        <f>Raw_schedule!L70</f>
        <v>0.95</v>
      </c>
      <c r="N72" s="2">
        <f>Raw_schedule!M70</f>
        <v>0.95</v>
      </c>
      <c r="O72" s="2">
        <f>Raw_schedule!N70</f>
        <v>0.95</v>
      </c>
      <c r="P72" s="2">
        <f>Raw_schedule!O70</f>
        <v>0.95</v>
      </c>
      <c r="Q72" s="2">
        <f>Raw_schedule!P70</f>
        <v>0.5</v>
      </c>
      <c r="R72" s="2">
        <f>Raw_schedule!Q70</f>
        <v>0.95</v>
      </c>
      <c r="S72" s="2">
        <f>Raw_schedule!R70</f>
        <v>0.95</v>
      </c>
      <c r="T72" s="2">
        <f>Raw_schedule!S70</f>
        <v>0.95</v>
      </c>
      <c r="U72" s="2">
        <f>Raw_schedule!T70</f>
        <v>0.95</v>
      </c>
      <c r="V72" s="2">
        <f>Raw_schedule!U70</f>
        <v>0.3</v>
      </c>
      <c r="W72" s="2">
        <f>Raw_schedule!V70</f>
        <v>0.1</v>
      </c>
      <c r="X72" s="2">
        <f>Raw_schedule!W70</f>
        <v>0.1</v>
      </c>
      <c r="Y72" s="2">
        <f>Raw_schedule!X70</f>
        <v>0.1</v>
      </c>
      <c r="Z72" s="2">
        <f>Raw_schedule!Y70</f>
        <v>0.1</v>
      </c>
      <c r="AA72" s="2">
        <f>Raw_schedule!Z70</f>
        <v>0.05</v>
      </c>
      <c r="AB72" s="2">
        <f>Raw_schedule!AA70</f>
        <v>0.05</v>
      </c>
    </row>
    <row r="73" spans="1:28" x14ac:dyDescent="0.25">
      <c r="A73" s="39" t="str">
        <f>Raw_schedule!B71</f>
        <v>Infiltration Schedule</v>
      </c>
      <c r="B73" s="39" t="str">
        <f>Raw_schedule!A71</f>
        <v>Plenum</v>
      </c>
      <c r="C73" s="2" t="str">
        <f>Raw_schedule!C71</f>
        <v>AllDays</v>
      </c>
      <c r="D73" s="2"/>
      <c r="E73" s="2">
        <f>Raw_schedule!D71</f>
        <v>1</v>
      </c>
      <c r="F73" s="2">
        <f>Raw_schedule!E71</f>
        <v>1</v>
      </c>
      <c r="G73" s="2">
        <f>Raw_schedule!F71</f>
        <v>1</v>
      </c>
      <c r="H73" s="2">
        <f>Raw_schedule!G71</f>
        <v>1</v>
      </c>
      <c r="I73" s="2">
        <f>Raw_schedule!H71</f>
        <v>1</v>
      </c>
      <c r="J73" s="2">
        <f>Raw_schedule!I71</f>
        <v>1</v>
      </c>
      <c r="K73" s="2">
        <f>Raw_schedule!J71</f>
        <v>1</v>
      </c>
      <c r="L73" s="2">
        <f>Raw_schedule!K71</f>
        <v>1</v>
      </c>
      <c r="M73" s="2">
        <f>Raw_schedule!L71</f>
        <v>1</v>
      </c>
      <c r="N73" s="2">
        <f>Raw_schedule!M71</f>
        <v>1</v>
      </c>
      <c r="O73" s="2">
        <f>Raw_schedule!N71</f>
        <v>1</v>
      </c>
      <c r="P73" s="2">
        <f>Raw_schedule!O71</f>
        <v>1</v>
      </c>
      <c r="Q73" s="2">
        <f>Raw_schedule!P71</f>
        <v>1</v>
      </c>
      <c r="R73" s="2">
        <f>Raw_schedule!Q71</f>
        <v>1</v>
      </c>
      <c r="S73" s="2">
        <f>Raw_schedule!R71</f>
        <v>1</v>
      </c>
      <c r="T73" s="2">
        <f>Raw_schedule!S71</f>
        <v>1</v>
      </c>
      <c r="U73" s="2">
        <f>Raw_schedule!T71</f>
        <v>1</v>
      </c>
      <c r="V73" s="2">
        <f>Raw_schedule!U71</f>
        <v>1</v>
      </c>
      <c r="W73" s="2">
        <f>Raw_schedule!V71</f>
        <v>1</v>
      </c>
      <c r="X73" s="2">
        <f>Raw_schedule!W71</f>
        <v>1</v>
      </c>
      <c r="Y73" s="2">
        <f>Raw_schedule!X71</f>
        <v>1</v>
      </c>
      <c r="Z73" s="2">
        <f>Raw_schedule!Y71</f>
        <v>1</v>
      </c>
      <c r="AA73" s="2">
        <f>Raw_schedule!Z71</f>
        <v>1</v>
      </c>
      <c r="AB73" s="2">
        <f>Raw_schedule!AA71</f>
        <v>1</v>
      </c>
    </row>
    <row r="74" spans="1:28" x14ac:dyDescent="0.25">
      <c r="A74" s="39" t="str">
        <f>Raw_schedule!B72</f>
        <v>Cooling Setpoint Schedule</v>
      </c>
      <c r="B74" s="39" t="str">
        <f>Raw_schedule!A72</f>
        <v>ResidentialLiving</v>
      </c>
      <c r="C74" s="2" t="str">
        <f>Raw_schedule!C72</f>
        <v>AllDays</v>
      </c>
      <c r="D74" s="2"/>
      <c r="E74" s="2">
        <f>Raw_schedule!D72</f>
        <v>78.08</v>
      </c>
      <c r="F74" s="2">
        <f>Raw_schedule!E72</f>
        <v>78.08</v>
      </c>
      <c r="G74" s="2">
        <f>Raw_schedule!F72</f>
        <v>78.08</v>
      </c>
      <c r="H74" s="2">
        <f>Raw_schedule!G72</f>
        <v>78.08</v>
      </c>
      <c r="I74" s="2">
        <f>Raw_schedule!H72</f>
        <v>78.08</v>
      </c>
      <c r="J74" s="2">
        <f>Raw_schedule!I72</f>
        <v>78.08</v>
      </c>
      <c r="K74" s="2">
        <f>Raw_schedule!J72</f>
        <v>78.08</v>
      </c>
      <c r="L74" s="2">
        <f>Raw_schedule!K72</f>
        <v>78.08</v>
      </c>
      <c r="M74" s="2">
        <f>Raw_schedule!L72</f>
        <v>78.08</v>
      </c>
      <c r="N74" s="2">
        <f>Raw_schedule!M72</f>
        <v>78.08</v>
      </c>
      <c r="O74" s="2">
        <f>Raw_schedule!N72</f>
        <v>78.08</v>
      </c>
      <c r="P74" s="2">
        <f>Raw_schedule!O72</f>
        <v>78.08</v>
      </c>
      <c r="Q74" s="2">
        <f>Raw_schedule!P72</f>
        <v>78.08</v>
      </c>
      <c r="R74" s="2">
        <f>Raw_schedule!Q72</f>
        <v>78.08</v>
      </c>
      <c r="S74" s="2">
        <f>Raw_schedule!R72</f>
        <v>78.08</v>
      </c>
      <c r="T74" s="2">
        <f>Raw_schedule!S72</f>
        <v>78.08</v>
      </c>
      <c r="U74" s="2">
        <f>Raw_schedule!T72</f>
        <v>78.08</v>
      </c>
      <c r="V74" s="2">
        <f>Raw_schedule!U72</f>
        <v>78.08</v>
      </c>
      <c r="W74" s="2">
        <f>Raw_schedule!V72</f>
        <v>78.08</v>
      </c>
      <c r="X74" s="2">
        <f>Raw_schedule!W72</f>
        <v>78.08</v>
      </c>
      <c r="Y74" s="2">
        <f>Raw_schedule!X72</f>
        <v>78.08</v>
      </c>
      <c r="Z74" s="2">
        <f>Raw_schedule!Y72</f>
        <v>78.08</v>
      </c>
      <c r="AA74" s="2">
        <f>Raw_schedule!Z72</f>
        <v>78.08</v>
      </c>
      <c r="AB74" s="2">
        <f>Raw_schedule!AA72</f>
        <v>78.08</v>
      </c>
    </row>
    <row r="75" spans="1:28" x14ac:dyDescent="0.25">
      <c r="A75" s="39" t="str">
        <f>Raw_schedule!B73</f>
        <v>DHW Sch</v>
      </c>
      <c r="B75" s="39" t="str">
        <f>Raw_schedule!A73</f>
        <v>ResidentialLiving</v>
      </c>
      <c r="C75" s="2" t="str">
        <f>Raw_schedule!C73</f>
        <v>AllDays</v>
      </c>
      <c r="D75" s="2"/>
      <c r="E75" s="2">
        <f>Raw_schedule!D73</f>
        <v>0</v>
      </c>
      <c r="F75" s="2">
        <f>Raw_schedule!E73</f>
        <v>0</v>
      </c>
      <c r="G75" s="2">
        <f>Raw_schedule!F73</f>
        <v>0</v>
      </c>
      <c r="H75" s="2">
        <f>Raw_schedule!G73</f>
        <v>0</v>
      </c>
      <c r="I75" s="2">
        <f>Raw_schedule!H73</f>
        <v>0</v>
      </c>
      <c r="J75" s="2">
        <f>Raw_schedule!I73</f>
        <v>0</v>
      </c>
      <c r="K75" s="2">
        <f>Raw_schedule!J73</f>
        <v>0</v>
      </c>
      <c r="L75" s="2">
        <f>Raw_schedule!K73</f>
        <v>0</v>
      </c>
      <c r="M75" s="2">
        <f>Raw_schedule!L73</f>
        <v>0</v>
      </c>
      <c r="N75" s="2">
        <f>Raw_schedule!M73</f>
        <v>0</v>
      </c>
      <c r="O75" s="2">
        <f>Raw_schedule!N73</f>
        <v>0</v>
      </c>
      <c r="P75" s="2">
        <f>Raw_schedule!O73</f>
        <v>0</v>
      </c>
      <c r="Q75" s="2">
        <f>Raw_schedule!P73</f>
        <v>0</v>
      </c>
      <c r="R75" s="2">
        <f>Raw_schedule!Q73</f>
        <v>0</v>
      </c>
      <c r="S75" s="2">
        <f>Raw_schedule!R73</f>
        <v>0</v>
      </c>
      <c r="T75" s="2">
        <f>Raw_schedule!S73</f>
        <v>0</v>
      </c>
      <c r="U75" s="2">
        <f>Raw_schedule!T73</f>
        <v>0</v>
      </c>
      <c r="V75" s="2">
        <f>Raw_schedule!U73</f>
        <v>0</v>
      </c>
      <c r="W75" s="2">
        <f>Raw_schedule!V73</f>
        <v>0</v>
      </c>
      <c r="X75" s="2">
        <f>Raw_schedule!W73</f>
        <v>0</v>
      </c>
      <c r="Y75" s="2">
        <f>Raw_schedule!X73</f>
        <v>0</v>
      </c>
      <c r="Z75" s="2">
        <f>Raw_schedule!Y73</f>
        <v>0</v>
      </c>
      <c r="AA75" s="2">
        <f>Raw_schedule!Z73</f>
        <v>0</v>
      </c>
      <c r="AB75" s="2">
        <f>Raw_schedule!AA73</f>
        <v>0</v>
      </c>
    </row>
    <row r="76" spans="1:28" x14ac:dyDescent="0.25">
      <c r="A76" s="39" t="str">
        <f>Raw_schedule!B74</f>
        <v>Elec Equip Sch</v>
      </c>
      <c r="B76" s="39" t="str">
        <f>Raw_schedule!A74</f>
        <v>ResidentialLiving</v>
      </c>
      <c r="C76" s="2" t="str">
        <f>Raw_schedule!C74</f>
        <v>AllOtherDays</v>
      </c>
      <c r="D76" s="2"/>
      <c r="E76" s="2">
        <f>Raw_schedule!D74</f>
        <v>0.1</v>
      </c>
      <c r="F76" s="2">
        <f>Raw_schedule!E74</f>
        <v>0.1</v>
      </c>
      <c r="G76" s="2">
        <f>Raw_schedule!F74</f>
        <v>0.1</v>
      </c>
      <c r="H76" s="2">
        <f>Raw_schedule!G74</f>
        <v>0.1</v>
      </c>
      <c r="I76" s="2">
        <f>Raw_schedule!H74</f>
        <v>0.1</v>
      </c>
      <c r="J76" s="2">
        <f>Raw_schedule!I74</f>
        <v>0.3</v>
      </c>
      <c r="K76" s="2">
        <f>Raw_schedule!J74</f>
        <v>0.45</v>
      </c>
      <c r="L76" s="2">
        <f>Raw_schedule!K74</f>
        <v>0.45</v>
      </c>
      <c r="M76" s="2">
        <f>Raw_schedule!L74</f>
        <v>0.45</v>
      </c>
      <c r="N76" s="2">
        <f>Raw_schedule!M74</f>
        <v>0.45</v>
      </c>
      <c r="O76" s="2">
        <f>Raw_schedule!N74</f>
        <v>0.3</v>
      </c>
      <c r="P76" s="2">
        <f>Raw_schedule!O74</f>
        <v>0.3</v>
      </c>
      <c r="Q76" s="2">
        <f>Raw_schedule!P74</f>
        <v>0.3</v>
      </c>
      <c r="R76" s="2">
        <f>Raw_schedule!Q74</f>
        <v>0.3</v>
      </c>
      <c r="S76" s="2">
        <f>Raw_schedule!R74</f>
        <v>0.3</v>
      </c>
      <c r="T76" s="2">
        <f>Raw_schedule!S74</f>
        <v>0.3</v>
      </c>
      <c r="U76" s="2">
        <f>Raw_schedule!T74</f>
        <v>0.3</v>
      </c>
      <c r="V76" s="2">
        <f>Raw_schedule!U74</f>
        <v>0.3</v>
      </c>
      <c r="W76" s="2">
        <f>Raw_schedule!V74</f>
        <v>0.6</v>
      </c>
      <c r="X76" s="2">
        <f>Raw_schedule!W74</f>
        <v>0.8</v>
      </c>
      <c r="Y76" s="2">
        <f>Raw_schedule!X74</f>
        <v>0.9</v>
      </c>
      <c r="Z76" s="2">
        <f>Raw_schedule!Y74</f>
        <v>0.8</v>
      </c>
      <c r="AA76" s="2">
        <f>Raw_schedule!Z74</f>
        <v>0.6</v>
      </c>
      <c r="AB76" s="2">
        <f>Raw_schedule!AA74</f>
        <v>0.3</v>
      </c>
    </row>
    <row r="77" spans="1:28" x14ac:dyDescent="0.25">
      <c r="A77" s="39" t="str">
        <f>Raw_schedule!B75</f>
        <v>Heating Setpoint Schedule</v>
      </c>
      <c r="B77" s="39" t="str">
        <f>Raw_schedule!A75</f>
        <v>ResidentialLiving</v>
      </c>
      <c r="C77" s="2" t="str">
        <f>Raw_schedule!C75</f>
        <v>AllDays</v>
      </c>
      <c r="D77" s="2"/>
      <c r="E77" s="2">
        <f>Raw_schedule!D75</f>
        <v>60.08</v>
      </c>
      <c r="F77" s="2">
        <f>Raw_schedule!E75</f>
        <v>60.08</v>
      </c>
      <c r="G77" s="2">
        <f>Raw_schedule!F75</f>
        <v>60.08</v>
      </c>
      <c r="H77" s="2">
        <f>Raw_schedule!G75</f>
        <v>60.08</v>
      </c>
      <c r="I77" s="2">
        <f>Raw_schedule!H75</f>
        <v>60.08</v>
      </c>
      <c r="J77" s="2">
        <f>Raw_schedule!I75</f>
        <v>60.08</v>
      </c>
      <c r="K77" s="2">
        <f>Raw_schedule!J75</f>
        <v>68</v>
      </c>
      <c r="L77" s="2">
        <f>Raw_schedule!K75</f>
        <v>68</v>
      </c>
      <c r="M77" s="2">
        <f>Raw_schedule!L75</f>
        <v>68</v>
      </c>
      <c r="N77" s="2">
        <f>Raw_schedule!M75</f>
        <v>68</v>
      </c>
      <c r="O77" s="2">
        <f>Raw_schedule!N75</f>
        <v>68</v>
      </c>
      <c r="P77" s="2">
        <f>Raw_schedule!O75</f>
        <v>68</v>
      </c>
      <c r="Q77" s="2">
        <f>Raw_schedule!P75</f>
        <v>68</v>
      </c>
      <c r="R77" s="2">
        <f>Raw_schedule!Q75</f>
        <v>68</v>
      </c>
      <c r="S77" s="2">
        <f>Raw_schedule!R75</f>
        <v>68</v>
      </c>
      <c r="T77" s="2">
        <f>Raw_schedule!S75</f>
        <v>68</v>
      </c>
      <c r="U77" s="2">
        <f>Raw_schedule!T75</f>
        <v>68</v>
      </c>
      <c r="V77" s="2">
        <f>Raw_schedule!U75</f>
        <v>68</v>
      </c>
      <c r="W77" s="2">
        <f>Raw_schedule!V75</f>
        <v>68</v>
      </c>
      <c r="X77" s="2">
        <f>Raw_schedule!W75</f>
        <v>68</v>
      </c>
      <c r="Y77" s="2">
        <f>Raw_schedule!X75</f>
        <v>68</v>
      </c>
      <c r="Z77" s="2">
        <f>Raw_schedule!Y75</f>
        <v>68</v>
      </c>
      <c r="AA77" s="2">
        <f>Raw_schedule!Z75</f>
        <v>60.08</v>
      </c>
      <c r="AB77" s="2">
        <f>Raw_schedule!AA75</f>
        <v>60.08</v>
      </c>
    </row>
    <row r="78" spans="1:28" x14ac:dyDescent="0.25">
      <c r="A78" s="39" t="str">
        <f>Raw_schedule!B76</f>
        <v>Infiltration Schedule</v>
      </c>
      <c r="B78" s="39" t="str">
        <f>Raw_schedule!A76</f>
        <v>ResidentialLiving</v>
      </c>
      <c r="C78" s="2" t="str">
        <f>Raw_schedule!C76</f>
        <v>AllDays</v>
      </c>
      <c r="D78" s="2"/>
      <c r="E78" s="2">
        <f>Raw_schedule!D76</f>
        <v>1</v>
      </c>
      <c r="F78" s="2">
        <f>Raw_schedule!E76</f>
        <v>1</v>
      </c>
      <c r="G78" s="2">
        <f>Raw_schedule!F76</f>
        <v>1</v>
      </c>
      <c r="H78" s="2">
        <f>Raw_schedule!G76</f>
        <v>1</v>
      </c>
      <c r="I78" s="2">
        <f>Raw_schedule!H76</f>
        <v>1</v>
      </c>
      <c r="J78" s="2">
        <f>Raw_schedule!I76</f>
        <v>1</v>
      </c>
      <c r="K78" s="2">
        <f>Raw_schedule!J76</f>
        <v>1</v>
      </c>
      <c r="L78" s="2">
        <f>Raw_schedule!K76</f>
        <v>1</v>
      </c>
      <c r="M78" s="2">
        <f>Raw_schedule!L76</f>
        <v>1</v>
      </c>
      <c r="N78" s="2">
        <f>Raw_schedule!M76</f>
        <v>1</v>
      </c>
      <c r="O78" s="2">
        <f>Raw_schedule!N76</f>
        <v>1</v>
      </c>
      <c r="P78" s="2">
        <f>Raw_schedule!O76</f>
        <v>1</v>
      </c>
      <c r="Q78" s="2">
        <f>Raw_schedule!P76</f>
        <v>1</v>
      </c>
      <c r="R78" s="2">
        <f>Raw_schedule!Q76</f>
        <v>1</v>
      </c>
      <c r="S78" s="2">
        <f>Raw_schedule!R76</f>
        <v>1</v>
      </c>
      <c r="T78" s="2">
        <f>Raw_schedule!S76</f>
        <v>1</v>
      </c>
      <c r="U78" s="2">
        <f>Raw_schedule!T76</f>
        <v>1</v>
      </c>
      <c r="V78" s="2">
        <f>Raw_schedule!U76</f>
        <v>1</v>
      </c>
      <c r="W78" s="2">
        <f>Raw_schedule!V76</f>
        <v>1</v>
      </c>
      <c r="X78" s="2">
        <f>Raw_schedule!W76</f>
        <v>1</v>
      </c>
      <c r="Y78" s="2">
        <f>Raw_schedule!X76</f>
        <v>1</v>
      </c>
      <c r="Z78" s="2">
        <f>Raw_schedule!Y76</f>
        <v>1</v>
      </c>
      <c r="AA78" s="2">
        <f>Raw_schedule!Z76</f>
        <v>1</v>
      </c>
      <c r="AB78" s="2">
        <f>Raw_schedule!AA76</f>
        <v>1</v>
      </c>
    </row>
    <row r="79" spans="1:28" x14ac:dyDescent="0.25">
      <c r="A79" s="39" t="str">
        <f>Raw_schedule!B77</f>
        <v>Lighting Schedule</v>
      </c>
      <c r="B79" s="39" t="str">
        <f>Raw_schedule!A77</f>
        <v>ResidentialLiving</v>
      </c>
      <c r="C79" s="2" t="str">
        <f>Raw_schedule!C77</f>
        <v>AllOtherDays</v>
      </c>
      <c r="D79" s="2"/>
      <c r="E79" s="2">
        <f>Raw_schedule!D77</f>
        <v>0.1</v>
      </c>
      <c r="F79" s="2">
        <f>Raw_schedule!E77</f>
        <v>0.1</v>
      </c>
      <c r="G79" s="2">
        <f>Raw_schedule!F77</f>
        <v>0.1</v>
      </c>
      <c r="H79" s="2">
        <f>Raw_schedule!G77</f>
        <v>0.1</v>
      </c>
      <c r="I79" s="2">
        <f>Raw_schedule!H77</f>
        <v>0.1</v>
      </c>
      <c r="J79" s="2">
        <f>Raw_schedule!I77</f>
        <v>0.3</v>
      </c>
      <c r="K79" s="2">
        <f>Raw_schedule!J77</f>
        <v>0.45</v>
      </c>
      <c r="L79" s="2">
        <f>Raw_schedule!K77</f>
        <v>0.45</v>
      </c>
      <c r="M79" s="2">
        <f>Raw_schedule!L77</f>
        <v>0.45</v>
      </c>
      <c r="N79" s="2">
        <f>Raw_schedule!M77</f>
        <v>0.45</v>
      </c>
      <c r="O79" s="2">
        <f>Raw_schedule!N77</f>
        <v>0.3</v>
      </c>
      <c r="P79" s="2">
        <f>Raw_schedule!O77</f>
        <v>0.3</v>
      </c>
      <c r="Q79" s="2">
        <f>Raw_schedule!P77</f>
        <v>0.3</v>
      </c>
      <c r="R79" s="2">
        <f>Raw_schedule!Q77</f>
        <v>0.3</v>
      </c>
      <c r="S79" s="2">
        <f>Raw_schedule!R77</f>
        <v>0.3</v>
      </c>
      <c r="T79" s="2">
        <f>Raw_schedule!S77</f>
        <v>0.3</v>
      </c>
      <c r="U79" s="2">
        <f>Raw_schedule!T77</f>
        <v>0.3</v>
      </c>
      <c r="V79" s="2">
        <f>Raw_schedule!U77</f>
        <v>0.3</v>
      </c>
      <c r="W79" s="2">
        <f>Raw_schedule!V77</f>
        <v>0.6</v>
      </c>
      <c r="X79" s="2">
        <f>Raw_schedule!W77</f>
        <v>0.8</v>
      </c>
      <c r="Y79" s="2">
        <f>Raw_schedule!X77</f>
        <v>0.9</v>
      </c>
      <c r="Z79" s="2">
        <f>Raw_schedule!Y77</f>
        <v>0.8</v>
      </c>
      <c r="AA79" s="2">
        <f>Raw_schedule!Z77</f>
        <v>0.6</v>
      </c>
      <c r="AB79" s="2">
        <f>Raw_schedule!AA77</f>
        <v>0.3</v>
      </c>
    </row>
    <row r="80" spans="1:28" x14ac:dyDescent="0.25">
      <c r="A80" s="39" t="str">
        <f>Raw_schedule!B78</f>
        <v>OA Schedule</v>
      </c>
      <c r="B80" s="39" t="str">
        <f>Raw_schedule!A78</f>
        <v>ResidentialLiving</v>
      </c>
      <c r="C80" s="2" t="str">
        <f>Raw_schedule!C78</f>
        <v>AllDays</v>
      </c>
      <c r="D80" s="2"/>
      <c r="E80" s="2">
        <f>Raw_schedule!D78</f>
        <v>1</v>
      </c>
      <c r="F80" s="2">
        <f>Raw_schedule!E78</f>
        <v>1</v>
      </c>
      <c r="G80" s="2">
        <f>Raw_schedule!F78</f>
        <v>1</v>
      </c>
      <c r="H80" s="2">
        <f>Raw_schedule!G78</f>
        <v>1</v>
      </c>
      <c r="I80" s="2">
        <f>Raw_schedule!H78</f>
        <v>1</v>
      </c>
      <c r="J80" s="2">
        <f>Raw_schedule!I78</f>
        <v>1</v>
      </c>
      <c r="K80" s="2">
        <f>Raw_schedule!J78</f>
        <v>1</v>
      </c>
      <c r="L80" s="2">
        <f>Raw_schedule!K78</f>
        <v>1</v>
      </c>
      <c r="M80" s="2">
        <f>Raw_schedule!L78</f>
        <v>1</v>
      </c>
      <c r="N80" s="2">
        <f>Raw_schedule!M78</f>
        <v>1</v>
      </c>
      <c r="O80" s="2">
        <f>Raw_schedule!N78</f>
        <v>1</v>
      </c>
      <c r="P80" s="2">
        <f>Raw_schedule!O78</f>
        <v>1</v>
      </c>
      <c r="Q80" s="2">
        <f>Raw_schedule!P78</f>
        <v>1</v>
      </c>
      <c r="R80" s="2">
        <f>Raw_schedule!Q78</f>
        <v>1</v>
      </c>
      <c r="S80" s="2">
        <f>Raw_schedule!R78</f>
        <v>1</v>
      </c>
      <c r="T80" s="2">
        <f>Raw_schedule!S78</f>
        <v>1</v>
      </c>
      <c r="U80" s="2">
        <f>Raw_schedule!T78</f>
        <v>1</v>
      </c>
      <c r="V80" s="2">
        <f>Raw_schedule!U78</f>
        <v>1</v>
      </c>
      <c r="W80" s="2">
        <f>Raw_schedule!V78</f>
        <v>1</v>
      </c>
      <c r="X80" s="2">
        <f>Raw_schedule!W78</f>
        <v>1</v>
      </c>
      <c r="Y80" s="2">
        <f>Raw_schedule!X78</f>
        <v>1</v>
      </c>
      <c r="Z80" s="2">
        <f>Raw_schedule!Y78</f>
        <v>1</v>
      </c>
      <c r="AA80" s="2">
        <f>Raw_schedule!Z78</f>
        <v>1</v>
      </c>
      <c r="AB80" s="2">
        <f>Raw_schedule!AA78</f>
        <v>1</v>
      </c>
    </row>
    <row r="81" spans="1:28" x14ac:dyDescent="0.25">
      <c r="A81" s="39" t="str">
        <f>Raw_schedule!B79</f>
        <v>Occupant Sch</v>
      </c>
      <c r="B81" s="39" t="str">
        <f>Raw_schedule!A79</f>
        <v>ResidentialLiving</v>
      </c>
      <c r="C81" s="2" t="str">
        <f>Raw_schedule!C79</f>
        <v>AllOtherDays</v>
      </c>
      <c r="D81" s="2"/>
      <c r="E81" s="2">
        <f>Raw_schedule!D79</f>
        <v>0.9</v>
      </c>
      <c r="F81" s="2">
        <f>Raw_schedule!E79</f>
        <v>0.9</v>
      </c>
      <c r="G81" s="2">
        <f>Raw_schedule!F79</f>
        <v>0.9</v>
      </c>
      <c r="H81" s="2">
        <f>Raw_schedule!G79</f>
        <v>0.9</v>
      </c>
      <c r="I81" s="2">
        <f>Raw_schedule!H79</f>
        <v>0.9</v>
      </c>
      <c r="J81" s="2">
        <f>Raw_schedule!I79</f>
        <v>0.9</v>
      </c>
      <c r="K81" s="2">
        <f>Raw_schedule!J79</f>
        <v>0.7</v>
      </c>
      <c r="L81" s="2">
        <f>Raw_schedule!K79</f>
        <v>0.4</v>
      </c>
      <c r="M81" s="2">
        <f>Raw_schedule!L79</f>
        <v>0.4</v>
      </c>
      <c r="N81" s="2">
        <f>Raw_schedule!M79</f>
        <v>0.2</v>
      </c>
      <c r="O81" s="2">
        <f>Raw_schedule!N79</f>
        <v>0.2</v>
      </c>
      <c r="P81" s="2">
        <f>Raw_schedule!O79</f>
        <v>0.2</v>
      </c>
      <c r="Q81" s="2">
        <f>Raw_schedule!P79</f>
        <v>0.2</v>
      </c>
      <c r="R81" s="2">
        <f>Raw_schedule!Q79</f>
        <v>0.2</v>
      </c>
      <c r="S81" s="2">
        <f>Raw_schedule!R79</f>
        <v>0.2</v>
      </c>
      <c r="T81" s="2">
        <f>Raw_schedule!S79</f>
        <v>0.3</v>
      </c>
      <c r="U81" s="2">
        <f>Raw_schedule!T79</f>
        <v>0.5</v>
      </c>
      <c r="V81" s="2">
        <f>Raw_schedule!U79</f>
        <v>0.5</v>
      </c>
      <c r="W81" s="2">
        <f>Raw_schedule!V79</f>
        <v>0.5</v>
      </c>
      <c r="X81" s="2">
        <f>Raw_schedule!W79</f>
        <v>0.7</v>
      </c>
      <c r="Y81" s="2">
        <f>Raw_schedule!X79</f>
        <v>0.7</v>
      </c>
      <c r="Z81" s="2">
        <f>Raw_schedule!Y79</f>
        <v>0.8</v>
      </c>
      <c r="AA81" s="2">
        <f>Raw_schedule!Z79</f>
        <v>0.9</v>
      </c>
      <c r="AB81" s="2">
        <f>Raw_schedule!AA79</f>
        <v>0.9</v>
      </c>
    </row>
    <row r="82" spans="1:28" x14ac:dyDescent="0.25">
      <c r="A82" s="39" t="str">
        <f>Raw_schedule!B80</f>
        <v>Cooling Setpoint Schedule</v>
      </c>
      <c r="B82" s="39" t="str">
        <f>Raw_schedule!A80</f>
        <v>School</v>
      </c>
      <c r="C82" s="2" t="str">
        <f>Raw_schedule!C80</f>
        <v>AllOtherDays (Through 1/11)</v>
      </c>
      <c r="D82" s="2"/>
      <c r="E82" s="2">
        <f>Raw_schedule!D80</f>
        <v>84.92</v>
      </c>
      <c r="F82" s="2">
        <f>Raw_schedule!E80</f>
        <v>84.92</v>
      </c>
      <c r="G82" s="2">
        <f>Raw_schedule!F80</f>
        <v>84.92</v>
      </c>
      <c r="H82" s="2">
        <f>Raw_schedule!G80</f>
        <v>84.92</v>
      </c>
      <c r="I82" s="2">
        <f>Raw_schedule!H80</f>
        <v>84.92</v>
      </c>
      <c r="J82" s="2">
        <f>Raw_schedule!I80</f>
        <v>84.92</v>
      </c>
      <c r="K82" s="2">
        <f>Raw_schedule!J80</f>
        <v>84.92</v>
      </c>
      <c r="L82" s="2">
        <f>Raw_schedule!K80</f>
        <v>84.92</v>
      </c>
      <c r="M82" s="2">
        <f>Raw_schedule!L80</f>
        <v>84.92</v>
      </c>
      <c r="N82" s="2">
        <f>Raw_schedule!M80</f>
        <v>84.92</v>
      </c>
      <c r="O82" s="2">
        <f>Raw_schedule!N80</f>
        <v>84.92</v>
      </c>
      <c r="P82" s="2">
        <f>Raw_schedule!O80</f>
        <v>84.92</v>
      </c>
      <c r="Q82" s="2">
        <f>Raw_schedule!P80</f>
        <v>84.92</v>
      </c>
      <c r="R82" s="2">
        <f>Raw_schedule!Q80</f>
        <v>84.92</v>
      </c>
      <c r="S82" s="2">
        <f>Raw_schedule!R80</f>
        <v>84.92</v>
      </c>
      <c r="T82" s="2">
        <f>Raw_schedule!S80</f>
        <v>84.92</v>
      </c>
      <c r="U82" s="2">
        <f>Raw_schedule!T80</f>
        <v>84.92</v>
      </c>
      <c r="V82" s="2">
        <f>Raw_schedule!U80</f>
        <v>84.92</v>
      </c>
      <c r="W82" s="2">
        <f>Raw_schedule!V80</f>
        <v>84.92</v>
      </c>
      <c r="X82" s="2">
        <f>Raw_schedule!W80</f>
        <v>84.92</v>
      </c>
      <c r="Y82" s="2">
        <f>Raw_schedule!X80</f>
        <v>84.92</v>
      </c>
      <c r="Z82" s="2">
        <f>Raw_schedule!Y80</f>
        <v>84.92</v>
      </c>
      <c r="AA82" s="2">
        <f>Raw_schedule!Z80</f>
        <v>84.92</v>
      </c>
      <c r="AB82" s="2">
        <f>Raw_schedule!AA80</f>
        <v>84.92</v>
      </c>
    </row>
    <row r="83" spans="1:28" x14ac:dyDescent="0.25">
      <c r="A83" s="39" t="str">
        <f>Raw_schedule!B81</f>
        <v>Cooling Setpoint Schedule</v>
      </c>
      <c r="B83" s="39" t="str">
        <f>Raw_schedule!A81</f>
        <v>School</v>
      </c>
      <c r="C83" s="2" t="str">
        <f>Raw_schedule!C81</f>
        <v>AllOtherDays (Through 4/3)</v>
      </c>
      <c r="D83" s="2"/>
      <c r="E83" s="2">
        <f>Raw_schedule!D81</f>
        <v>84.92</v>
      </c>
      <c r="F83" s="2">
        <f>Raw_schedule!E81</f>
        <v>84.92</v>
      </c>
      <c r="G83" s="2">
        <f>Raw_schedule!F81</f>
        <v>84.92</v>
      </c>
      <c r="H83" s="2">
        <f>Raw_schedule!G81</f>
        <v>84.92</v>
      </c>
      <c r="I83" s="2">
        <f>Raw_schedule!H81</f>
        <v>84.92</v>
      </c>
      <c r="J83" s="2">
        <f>Raw_schedule!I81</f>
        <v>84.92</v>
      </c>
      <c r="K83" s="2">
        <f>Raw_schedule!J81</f>
        <v>84.92</v>
      </c>
      <c r="L83" s="2">
        <f>Raw_schedule!K81</f>
        <v>84.92</v>
      </c>
      <c r="M83" s="2">
        <f>Raw_schedule!L81</f>
        <v>84.92</v>
      </c>
      <c r="N83" s="2">
        <f>Raw_schedule!M81</f>
        <v>84.92</v>
      </c>
      <c r="O83" s="2">
        <f>Raw_schedule!N81</f>
        <v>84.92</v>
      </c>
      <c r="P83" s="2">
        <f>Raw_schedule!O81</f>
        <v>84.92</v>
      </c>
      <c r="Q83" s="2">
        <f>Raw_schedule!P81</f>
        <v>84.92</v>
      </c>
      <c r="R83" s="2">
        <f>Raw_schedule!Q81</f>
        <v>84.92</v>
      </c>
      <c r="S83" s="2">
        <f>Raw_schedule!R81</f>
        <v>84.92</v>
      </c>
      <c r="T83" s="2">
        <f>Raw_schedule!S81</f>
        <v>84.92</v>
      </c>
      <c r="U83" s="2">
        <f>Raw_schedule!T81</f>
        <v>84.92</v>
      </c>
      <c r="V83" s="2">
        <f>Raw_schedule!U81</f>
        <v>84.92</v>
      </c>
      <c r="W83" s="2">
        <f>Raw_schedule!V81</f>
        <v>84.92</v>
      </c>
      <c r="X83" s="2">
        <f>Raw_schedule!W81</f>
        <v>84.92</v>
      </c>
      <c r="Y83" s="2">
        <f>Raw_schedule!X81</f>
        <v>84.92</v>
      </c>
      <c r="Z83" s="2">
        <f>Raw_schedule!Y81</f>
        <v>84.92</v>
      </c>
      <c r="AA83" s="2">
        <f>Raw_schedule!Z81</f>
        <v>84.92</v>
      </c>
      <c r="AB83" s="2">
        <f>Raw_schedule!AA81</f>
        <v>84.92</v>
      </c>
    </row>
    <row r="84" spans="1:28" x14ac:dyDescent="0.25">
      <c r="A84" s="39" t="str">
        <f>Raw_schedule!B82</f>
        <v>Cooling Setpoint Schedule</v>
      </c>
      <c r="B84" s="39" t="str">
        <f>Raw_schedule!A82</f>
        <v>School</v>
      </c>
      <c r="C84" s="2" t="str">
        <f>Raw_schedule!C82</f>
        <v>AllOtherDays (Through 4/12)</v>
      </c>
      <c r="D84" s="2"/>
      <c r="E84" s="2">
        <f>Raw_schedule!D82</f>
        <v>84.92</v>
      </c>
      <c r="F84" s="2">
        <f>Raw_schedule!E82</f>
        <v>84.92</v>
      </c>
      <c r="G84" s="2">
        <f>Raw_schedule!F82</f>
        <v>84.92</v>
      </c>
      <c r="H84" s="2">
        <f>Raw_schedule!G82</f>
        <v>84.92</v>
      </c>
      <c r="I84" s="2">
        <f>Raw_schedule!H82</f>
        <v>84.92</v>
      </c>
      <c r="J84" s="2">
        <f>Raw_schedule!I82</f>
        <v>84.92</v>
      </c>
      <c r="K84" s="2">
        <f>Raw_schedule!J82</f>
        <v>84.92</v>
      </c>
      <c r="L84" s="2">
        <f>Raw_schedule!K82</f>
        <v>84.92</v>
      </c>
      <c r="M84" s="2">
        <f>Raw_schedule!L82</f>
        <v>84.92</v>
      </c>
      <c r="N84" s="2">
        <f>Raw_schedule!M82</f>
        <v>84.92</v>
      </c>
      <c r="O84" s="2">
        <f>Raw_schedule!N82</f>
        <v>84.92</v>
      </c>
      <c r="P84" s="2">
        <f>Raw_schedule!O82</f>
        <v>84.92</v>
      </c>
      <c r="Q84" s="2">
        <f>Raw_schedule!P82</f>
        <v>84.92</v>
      </c>
      <c r="R84" s="2">
        <f>Raw_schedule!Q82</f>
        <v>84.92</v>
      </c>
      <c r="S84" s="2">
        <f>Raw_schedule!R82</f>
        <v>84.92</v>
      </c>
      <c r="T84" s="2">
        <f>Raw_schedule!S82</f>
        <v>84.92</v>
      </c>
      <c r="U84" s="2">
        <f>Raw_schedule!T82</f>
        <v>84.92</v>
      </c>
      <c r="V84" s="2">
        <f>Raw_schedule!U82</f>
        <v>84.92</v>
      </c>
      <c r="W84" s="2">
        <f>Raw_schedule!V82</f>
        <v>84.92</v>
      </c>
      <c r="X84" s="2">
        <f>Raw_schedule!W82</f>
        <v>84.92</v>
      </c>
      <c r="Y84" s="2">
        <f>Raw_schedule!X82</f>
        <v>84.92</v>
      </c>
      <c r="Z84" s="2">
        <f>Raw_schedule!Y82</f>
        <v>84.92</v>
      </c>
      <c r="AA84" s="2">
        <f>Raw_schedule!Z82</f>
        <v>84.92</v>
      </c>
      <c r="AB84" s="2">
        <f>Raw_schedule!AA82</f>
        <v>84.92</v>
      </c>
    </row>
    <row r="85" spans="1:28" x14ac:dyDescent="0.25">
      <c r="A85" s="39" t="str">
        <f>Raw_schedule!B83</f>
        <v>Cooling Setpoint Schedule</v>
      </c>
      <c r="B85" s="39" t="str">
        <f>Raw_schedule!A83</f>
        <v>School</v>
      </c>
      <c r="C85" s="2" t="str">
        <f>Raw_schedule!C83</f>
        <v>AllOtherDays (Through 5/22)</v>
      </c>
      <c r="D85" s="2"/>
      <c r="E85" s="2">
        <f>Raw_schedule!D83</f>
        <v>84.92</v>
      </c>
      <c r="F85" s="2">
        <f>Raw_schedule!E83</f>
        <v>84.92</v>
      </c>
      <c r="G85" s="2">
        <f>Raw_schedule!F83</f>
        <v>84.92</v>
      </c>
      <c r="H85" s="2">
        <f>Raw_schedule!G83</f>
        <v>84.92</v>
      </c>
      <c r="I85" s="2">
        <f>Raw_schedule!H83</f>
        <v>84.92</v>
      </c>
      <c r="J85" s="2">
        <f>Raw_schedule!I83</f>
        <v>84.92</v>
      </c>
      <c r="K85" s="2">
        <f>Raw_schedule!J83</f>
        <v>84.92</v>
      </c>
      <c r="L85" s="2">
        <f>Raw_schedule!K83</f>
        <v>84.92</v>
      </c>
      <c r="M85" s="2">
        <f>Raw_schedule!L83</f>
        <v>84.92</v>
      </c>
      <c r="N85" s="2">
        <f>Raw_schedule!M83</f>
        <v>84.92</v>
      </c>
      <c r="O85" s="2">
        <f>Raw_schedule!N83</f>
        <v>84.92</v>
      </c>
      <c r="P85" s="2">
        <f>Raw_schedule!O83</f>
        <v>84.92</v>
      </c>
      <c r="Q85" s="2">
        <f>Raw_schedule!P83</f>
        <v>84.92</v>
      </c>
      <c r="R85" s="2">
        <f>Raw_schedule!Q83</f>
        <v>84.92</v>
      </c>
      <c r="S85" s="2">
        <f>Raw_schedule!R83</f>
        <v>84.92</v>
      </c>
      <c r="T85" s="2">
        <f>Raw_schedule!S83</f>
        <v>84.92</v>
      </c>
      <c r="U85" s="2">
        <f>Raw_schedule!T83</f>
        <v>84.92</v>
      </c>
      <c r="V85" s="2">
        <f>Raw_schedule!U83</f>
        <v>84.92</v>
      </c>
      <c r="W85" s="2">
        <f>Raw_schedule!V83</f>
        <v>84.92</v>
      </c>
      <c r="X85" s="2">
        <f>Raw_schedule!W83</f>
        <v>84.92</v>
      </c>
      <c r="Y85" s="2">
        <f>Raw_schedule!X83</f>
        <v>84.92</v>
      </c>
      <c r="Z85" s="2">
        <f>Raw_schedule!Y83</f>
        <v>84.92</v>
      </c>
      <c r="AA85" s="2">
        <f>Raw_schedule!Z83</f>
        <v>84.92</v>
      </c>
      <c r="AB85" s="2">
        <f>Raw_schedule!AA83</f>
        <v>84.92</v>
      </c>
    </row>
    <row r="86" spans="1:28" x14ac:dyDescent="0.25">
      <c r="A86" s="39" t="str">
        <f>Raw_schedule!B84</f>
        <v>Cooling Setpoint Schedule</v>
      </c>
      <c r="B86" s="39" t="str">
        <f>Raw_schedule!A84</f>
        <v>School</v>
      </c>
      <c r="C86" s="2" t="str">
        <f>Raw_schedule!C84</f>
        <v>AllOtherDays (Through 5/31)</v>
      </c>
      <c r="D86" s="2"/>
      <c r="E86" s="2">
        <f>Raw_schedule!D84</f>
        <v>84.92</v>
      </c>
      <c r="F86" s="2">
        <f>Raw_schedule!E84</f>
        <v>84.92</v>
      </c>
      <c r="G86" s="2">
        <f>Raw_schedule!F84</f>
        <v>84.92</v>
      </c>
      <c r="H86" s="2">
        <f>Raw_schedule!G84</f>
        <v>84.92</v>
      </c>
      <c r="I86" s="2">
        <f>Raw_schedule!H84</f>
        <v>84.92</v>
      </c>
      <c r="J86" s="2">
        <f>Raw_schedule!I84</f>
        <v>84.92</v>
      </c>
      <c r="K86" s="2">
        <f>Raw_schedule!J84</f>
        <v>84.92</v>
      </c>
      <c r="L86" s="2">
        <f>Raw_schedule!K84</f>
        <v>84.92</v>
      </c>
      <c r="M86" s="2">
        <f>Raw_schedule!L84</f>
        <v>84.92</v>
      </c>
      <c r="N86" s="2">
        <f>Raw_schedule!M84</f>
        <v>84.92</v>
      </c>
      <c r="O86" s="2">
        <f>Raw_schedule!N84</f>
        <v>84.92</v>
      </c>
      <c r="P86" s="2">
        <f>Raw_schedule!O84</f>
        <v>84.92</v>
      </c>
      <c r="Q86" s="2">
        <f>Raw_schedule!P84</f>
        <v>84.92</v>
      </c>
      <c r="R86" s="2">
        <f>Raw_schedule!Q84</f>
        <v>84.92</v>
      </c>
      <c r="S86" s="2">
        <f>Raw_schedule!R84</f>
        <v>84.92</v>
      </c>
      <c r="T86" s="2">
        <f>Raw_schedule!S84</f>
        <v>84.92</v>
      </c>
      <c r="U86" s="2">
        <f>Raw_schedule!T84</f>
        <v>84.92</v>
      </c>
      <c r="V86" s="2">
        <f>Raw_schedule!U84</f>
        <v>84.92</v>
      </c>
      <c r="W86" s="2">
        <f>Raw_schedule!V84</f>
        <v>84.92</v>
      </c>
      <c r="X86" s="2">
        <f>Raw_schedule!W84</f>
        <v>84.92</v>
      </c>
      <c r="Y86" s="2">
        <f>Raw_schedule!X84</f>
        <v>84.92</v>
      </c>
      <c r="Z86" s="2">
        <f>Raw_schedule!Y84</f>
        <v>84.92</v>
      </c>
      <c r="AA86" s="2">
        <f>Raw_schedule!Z84</f>
        <v>84.92</v>
      </c>
      <c r="AB86" s="2">
        <f>Raw_schedule!AA84</f>
        <v>84.92</v>
      </c>
    </row>
    <row r="87" spans="1:28" x14ac:dyDescent="0.25">
      <c r="A87" s="39" t="str">
        <f>Raw_schedule!B85</f>
        <v>Cooling Setpoint Schedule</v>
      </c>
      <c r="B87" s="39" t="str">
        <f>Raw_schedule!A85</f>
        <v>School</v>
      </c>
      <c r="C87" s="2" t="str">
        <f>Raw_schedule!C85</f>
        <v>AllOtherDays (Through 8/7)</v>
      </c>
      <c r="D87" s="2"/>
      <c r="E87" s="2">
        <f>Raw_schedule!D85</f>
        <v>84.92</v>
      </c>
      <c r="F87" s="2">
        <f>Raw_schedule!E85</f>
        <v>84.92</v>
      </c>
      <c r="G87" s="2">
        <f>Raw_schedule!F85</f>
        <v>84.92</v>
      </c>
      <c r="H87" s="2">
        <f>Raw_schedule!G85</f>
        <v>84.92</v>
      </c>
      <c r="I87" s="2">
        <f>Raw_schedule!H85</f>
        <v>84.92</v>
      </c>
      <c r="J87" s="2">
        <f>Raw_schedule!I85</f>
        <v>84.92</v>
      </c>
      <c r="K87" s="2">
        <f>Raw_schedule!J85</f>
        <v>84.92</v>
      </c>
      <c r="L87" s="2">
        <f>Raw_schedule!K85</f>
        <v>84.92</v>
      </c>
      <c r="M87" s="2">
        <f>Raw_schedule!L85</f>
        <v>84.92</v>
      </c>
      <c r="N87" s="2">
        <f>Raw_schedule!M85</f>
        <v>84.92</v>
      </c>
      <c r="O87" s="2">
        <f>Raw_schedule!N85</f>
        <v>84.92</v>
      </c>
      <c r="P87" s="2">
        <f>Raw_schedule!O85</f>
        <v>84.92</v>
      </c>
      <c r="Q87" s="2">
        <f>Raw_schedule!P85</f>
        <v>84.92</v>
      </c>
      <c r="R87" s="2">
        <f>Raw_schedule!Q85</f>
        <v>84.92</v>
      </c>
      <c r="S87" s="2">
        <f>Raw_schedule!R85</f>
        <v>84.92</v>
      </c>
      <c r="T87" s="2">
        <f>Raw_schedule!S85</f>
        <v>84.92</v>
      </c>
      <c r="U87" s="2">
        <f>Raw_schedule!T85</f>
        <v>84.92</v>
      </c>
      <c r="V87" s="2">
        <f>Raw_schedule!U85</f>
        <v>84.92</v>
      </c>
      <c r="W87" s="2">
        <f>Raw_schedule!V85</f>
        <v>84.92</v>
      </c>
      <c r="X87" s="2">
        <f>Raw_schedule!W85</f>
        <v>84.92</v>
      </c>
      <c r="Y87" s="2">
        <f>Raw_schedule!X85</f>
        <v>84.92</v>
      </c>
      <c r="Z87" s="2">
        <f>Raw_schedule!Y85</f>
        <v>84.92</v>
      </c>
      <c r="AA87" s="2">
        <f>Raw_schedule!Z85</f>
        <v>84.92</v>
      </c>
      <c r="AB87" s="2">
        <f>Raw_schedule!AA85</f>
        <v>84.92</v>
      </c>
    </row>
    <row r="88" spans="1:28" x14ac:dyDescent="0.25">
      <c r="A88" s="39" t="str">
        <f>Raw_schedule!B86</f>
        <v>Cooling Setpoint Schedule</v>
      </c>
      <c r="B88" s="39" t="str">
        <f>Raw_schedule!A86</f>
        <v>School</v>
      </c>
      <c r="C88" s="2" t="str">
        <f>Raw_schedule!C86</f>
        <v>AllOtherDays (Through 8/16)</v>
      </c>
      <c r="D88" s="2"/>
      <c r="E88" s="2">
        <f>Raw_schedule!D86</f>
        <v>84.92</v>
      </c>
      <c r="F88" s="2">
        <f>Raw_schedule!E86</f>
        <v>84.92</v>
      </c>
      <c r="G88" s="2">
        <f>Raw_schedule!F86</f>
        <v>84.92</v>
      </c>
      <c r="H88" s="2">
        <f>Raw_schedule!G86</f>
        <v>84.92</v>
      </c>
      <c r="I88" s="2">
        <f>Raw_schedule!H86</f>
        <v>84.92</v>
      </c>
      <c r="J88" s="2">
        <f>Raw_schedule!I86</f>
        <v>84.92</v>
      </c>
      <c r="K88" s="2">
        <f>Raw_schedule!J86</f>
        <v>84.92</v>
      </c>
      <c r="L88" s="2">
        <f>Raw_schedule!K86</f>
        <v>84.92</v>
      </c>
      <c r="M88" s="2">
        <f>Raw_schedule!L86</f>
        <v>84.92</v>
      </c>
      <c r="N88" s="2">
        <f>Raw_schedule!M86</f>
        <v>84.92</v>
      </c>
      <c r="O88" s="2">
        <f>Raw_schedule!N86</f>
        <v>84.92</v>
      </c>
      <c r="P88" s="2">
        <f>Raw_schedule!O86</f>
        <v>84.92</v>
      </c>
      <c r="Q88" s="2">
        <f>Raw_schedule!P86</f>
        <v>84.92</v>
      </c>
      <c r="R88" s="2">
        <f>Raw_schedule!Q86</f>
        <v>84.92</v>
      </c>
      <c r="S88" s="2">
        <f>Raw_schedule!R86</f>
        <v>84.92</v>
      </c>
      <c r="T88" s="2">
        <f>Raw_schedule!S86</f>
        <v>84.92</v>
      </c>
      <c r="U88" s="2">
        <f>Raw_schedule!T86</f>
        <v>84.92</v>
      </c>
      <c r="V88" s="2">
        <f>Raw_schedule!U86</f>
        <v>84.92</v>
      </c>
      <c r="W88" s="2">
        <f>Raw_schedule!V86</f>
        <v>84.92</v>
      </c>
      <c r="X88" s="2">
        <f>Raw_schedule!W86</f>
        <v>84.92</v>
      </c>
      <c r="Y88" s="2">
        <f>Raw_schedule!X86</f>
        <v>84.92</v>
      </c>
      <c r="Z88" s="2">
        <f>Raw_schedule!Y86</f>
        <v>84.92</v>
      </c>
      <c r="AA88" s="2">
        <f>Raw_schedule!Z86</f>
        <v>84.92</v>
      </c>
      <c r="AB88" s="2">
        <f>Raw_schedule!AA86</f>
        <v>84.92</v>
      </c>
    </row>
    <row r="89" spans="1:28" x14ac:dyDescent="0.25">
      <c r="A89" s="39" t="str">
        <f>Raw_schedule!B87</f>
        <v>Cooling Setpoint Schedule</v>
      </c>
      <c r="B89" s="39" t="str">
        <f>Raw_schedule!A87</f>
        <v>School</v>
      </c>
      <c r="C89" s="2" t="str">
        <f>Raw_schedule!C87</f>
        <v>AllOtherDays (Through 12/11)</v>
      </c>
      <c r="D89" s="2"/>
      <c r="E89" s="2">
        <f>Raw_schedule!D87</f>
        <v>84.92</v>
      </c>
      <c r="F89" s="2">
        <f>Raw_schedule!E87</f>
        <v>84.92</v>
      </c>
      <c r="G89" s="2">
        <f>Raw_schedule!F87</f>
        <v>84.92</v>
      </c>
      <c r="H89" s="2">
        <f>Raw_schedule!G87</f>
        <v>84.92</v>
      </c>
      <c r="I89" s="2">
        <f>Raw_schedule!H87</f>
        <v>84.92</v>
      </c>
      <c r="J89" s="2">
        <f>Raw_schedule!I87</f>
        <v>84.92</v>
      </c>
      <c r="K89" s="2">
        <f>Raw_schedule!J87</f>
        <v>84.92</v>
      </c>
      <c r="L89" s="2">
        <f>Raw_schedule!K87</f>
        <v>84.92</v>
      </c>
      <c r="M89" s="2">
        <f>Raw_schedule!L87</f>
        <v>84.92</v>
      </c>
      <c r="N89" s="2">
        <f>Raw_schedule!M87</f>
        <v>84.92</v>
      </c>
      <c r="O89" s="2">
        <f>Raw_schedule!N87</f>
        <v>84.92</v>
      </c>
      <c r="P89" s="2">
        <f>Raw_schedule!O87</f>
        <v>84.92</v>
      </c>
      <c r="Q89" s="2">
        <f>Raw_schedule!P87</f>
        <v>84.92</v>
      </c>
      <c r="R89" s="2">
        <f>Raw_schedule!Q87</f>
        <v>84.92</v>
      </c>
      <c r="S89" s="2">
        <f>Raw_schedule!R87</f>
        <v>84.92</v>
      </c>
      <c r="T89" s="2">
        <f>Raw_schedule!S87</f>
        <v>84.92</v>
      </c>
      <c r="U89" s="2">
        <f>Raw_schedule!T87</f>
        <v>84.92</v>
      </c>
      <c r="V89" s="2">
        <f>Raw_schedule!U87</f>
        <v>84.92</v>
      </c>
      <c r="W89" s="2">
        <f>Raw_schedule!V87</f>
        <v>84.92</v>
      </c>
      <c r="X89" s="2">
        <f>Raw_schedule!W87</f>
        <v>84.92</v>
      </c>
      <c r="Y89" s="2">
        <f>Raw_schedule!X87</f>
        <v>84.92</v>
      </c>
      <c r="Z89" s="2">
        <f>Raw_schedule!Y87</f>
        <v>84.92</v>
      </c>
      <c r="AA89" s="2">
        <f>Raw_schedule!Z87</f>
        <v>84.92</v>
      </c>
      <c r="AB89" s="2">
        <f>Raw_schedule!AA87</f>
        <v>84.92</v>
      </c>
    </row>
    <row r="90" spans="1:28" x14ac:dyDescent="0.25">
      <c r="A90" s="39" t="str">
        <f>Raw_schedule!B88</f>
        <v>Cooling Setpoint Schedule</v>
      </c>
      <c r="B90" s="39" t="str">
        <f>Raw_schedule!A88</f>
        <v>School</v>
      </c>
      <c r="C90" s="2" t="str">
        <f>Raw_schedule!C88</f>
        <v>AllOtherDays (Through 12/31)</v>
      </c>
      <c r="D90" s="2"/>
      <c r="E90" s="2">
        <f>Raw_schedule!D88</f>
        <v>84.92</v>
      </c>
      <c r="F90" s="2">
        <f>Raw_schedule!E88</f>
        <v>84.92</v>
      </c>
      <c r="G90" s="2">
        <f>Raw_schedule!F88</f>
        <v>84.92</v>
      </c>
      <c r="H90" s="2">
        <f>Raw_schedule!G88</f>
        <v>84.92</v>
      </c>
      <c r="I90" s="2">
        <f>Raw_schedule!H88</f>
        <v>84.92</v>
      </c>
      <c r="J90" s="2">
        <f>Raw_schedule!I88</f>
        <v>84.92</v>
      </c>
      <c r="K90" s="2">
        <f>Raw_schedule!J88</f>
        <v>84.92</v>
      </c>
      <c r="L90" s="2">
        <f>Raw_schedule!K88</f>
        <v>84.92</v>
      </c>
      <c r="M90" s="2">
        <f>Raw_schedule!L88</f>
        <v>84.92</v>
      </c>
      <c r="N90" s="2">
        <f>Raw_schedule!M88</f>
        <v>84.92</v>
      </c>
      <c r="O90" s="2">
        <f>Raw_schedule!N88</f>
        <v>84.92</v>
      </c>
      <c r="P90" s="2">
        <f>Raw_schedule!O88</f>
        <v>84.92</v>
      </c>
      <c r="Q90" s="2">
        <f>Raw_schedule!P88</f>
        <v>84.92</v>
      </c>
      <c r="R90" s="2">
        <f>Raw_schedule!Q88</f>
        <v>84.92</v>
      </c>
      <c r="S90" s="2">
        <f>Raw_schedule!R88</f>
        <v>84.92</v>
      </c>
      <c r="T90" s="2">
        <f>Raw_schedule!S88</f>
        <v>84.92</v>
      </c>
      <c r="U90" s="2">
        <f>Raw_schedule!T88</f>
        <v>84.92</v>
      </c>
      <c r="V90" s="2">
        <f>Raw_schedule!U88</f>
        <v>84.92</v>
      </c>
      <c r="W90" s="2">
        <f>Raw_schedule!V88</f>
        <v>84.92</v>
      </c>
      <c r="X90" s="2">
        <f>Raw_schedule!W88</f>
        <v>84.92</v>
      </c>
      <c r="Y90" s="2">
        <f>Raw_schedule!X88</f>
        <v>84.92</v>
      </c>
      <c r="Z90" s="2">
        <f>Raw_schedule!Y88</f>
        <v>84.92</v>
      </c>
      <c r="AA90" s="2">
        <f>Raw_schedule!Z88</f>
        <v>84.92</v>
      </c>
      <c r="AB90" s="2">
        <f>Raw_schedule!AA88</f>
        <v>84.92</v>
      </c>
    </row>
    <row r="91" spans="1:28" x14ac:dyDescent="0.25">
      <c r="A91" s="39" t="str">
        <f>Raw_schedule!B89</f>
        <v>Cooling Setpoint Schedule</v>
      </c>
      <c r="B91" s="39" t="str">
        <f>Raw_schedule!A89</f>
        <v>School</v>
      </c>
      <c r="C91" s="2" t="str">
        <f>Raw_schedule!C89</f>
        <v>Saturdays (Through 4/3)</v>
      </c>
      <c r="D91" s="2"/>
      <c r="E91" s="2">
        <f>Raw_schedule!D89</f>
        <v>84.92</v>
      </c>
      <c r="F91" s="2">
        <f>Raw_schedule!E89</f>
        <v>84.92</v>
      </c>
      <c r="G91" s="2">
        <f>Raw_schedule!F89</f>
        <v>84.92</v>
      </c>
      <c r="H91" s="2">
        <f>Raw_schedule!G89</f>
        <v>84.92</v>
      </c>
      <c r="I91" s="2">
        <f>Raw_schedule!H89</f>
        <v>84.92</v>
      </c>
      <c r="J91" s="2">
        <f>Raw_schedule!I89</f>
        <v>84.92</v>
      </c>
      <c r="K91" s="2">
        <f>Raw_schedule!J89</f>
        <v>84.92</v>
      </c>
      <c r="L91" s="2">
        <f>Raw_schedule!K89</f>
        <v>75.02</v>
      </c>
      <c r="M91" s="2">
        <f>Raw_schedule!L89</f>
        <v>75.02</v>
      </c>
      <c r="N91" s="2">
        <f>Raw_schedule!M89</f>
        <v>75.02</v>
      </c>
      <c r="O91" s="2">
        <f>Raw_schedule!N89</f>
        <v>75.02</v>
      </c>
      <c r="P91" s="2">
        <f>Raw_schedule!O89</f>
        <v>75.02</v>
      </c>
      <c r="Q91" s="2">
        <f>Raw_schedule!P89</f>
        <v>75.02</v>
      </c>
      <c r="R91" s="2">
        <f>Raw_schedule!Q89</f>
        <v>84.92</v>
      </c>
      <c r="S91" s="2">
        <f>Raw_schedule!R89</f>
        <v>84.92</v>
      </c>
      <c r="T91" s="2">
        <f>Raw_schedule!S89</f>
        <v>84.92</v>
      </c>
      <c r="U91" s="2">
        <f>Raw_schedule!T89</f>
        <v>84.92</v>
      </c>
      <c r="V91" s="2">
        <f>Raw_schedule!U89</f>
        <v>84.92</v>
      </c>
      <c r="W91" s="2">
        <f>Raw_schedule!V89</f>
        <v>84.92</v>
      </c>
      <c r="X91" s="2">
        <f>Raw_schedule!W89</f>
        <v>84.92</v>
      </c>
      <c r="Y91" s="2">
        <f>Raw_schedule!X89</f>
        <v>84.92</v>
      </c>
      <c r="Z91" s="2">
        <f>Raw_schedule!Y89</f>
        <v>84.92</v>
      </c>
      <c r="AA91" s="2">
        <f>Raw_schedule!Z89</f>
        <v>84.92</v>
      </c>
      <c r="AB91" s="2">
        <f>Raw_schedule!AA89</f>
        <v>84.92</v>
      </c>
    </row>
    <row r="92" spans="1:28" x14ac:dyDescent="0.25">
      <c r="A92" s="39" t="str">
        <f>Raw_schedule!B90</f>
        <v>Cooling Setpoint Schedule</v>
      </c>
      <c r="B92" s="39" t="str">
        <f>Raw_schedule!A90</f>
        <v>School</v>
      </c>
      <c r="C92" s="2" t="str">
        <f>Raw_schedule!C90</f>
        <v>Saturdays (Through 5/22)</v>
      </c>
      <c r="D92" s="2"/>
      <c r="E92" s="2">
        <f>Raw_schedule!D90</f>
        <v>84.92</v>
      </c>
      <c r="F92" s="2">
        <f>Raw_schedule!E90</f>
        <v>84.92</v>
      </c>
      <c r="G92" s="2">
        <f>Raw_schedule!F90</f>
        <v>84.92</v>
      </c>
      <c r="H92" s="2">
        <f>Raw_schedule!G90</f>
        <v>84.92</v>
      </c>
      <c r="I92" s="2">
        <f>Raw_schedule!H90</f>
        <v>84.92</v>
      </c>
      <c r="J92" s="2">
        <f>Raw_schedule!I90</f>
        <v>84.92</v>
      </c>
      <c r="K92" s="2">
        <f>Raw_schedule!J90</f>
        <v>84.92</v>
      </c>
      <c r="L92" s="2">
        <f>Raw_schedule!K90</f>
        <v>75.02</v>
      </c>
      <c r="M92" s="2">
        <f>Raw_schedule!L90</f>
        <v>75.02</v>
      </c>
      <c r="N92" s="2">
        <f>Raw_schedule!M90</f>
        <v>75.02</v>
      </c>
      <c r="O92" s="2">
        <f>Raw_schedule!N90</f>
        <v>75.02</v>
      </c>
      <c r="P92" s="2">
        <f>Raw_schedule!O90</f>
        <v>75.02</v>
      </c>
      <c r="Q92" s="2">
        <f>Raw_schedule!P90</f>
        <v>75.02</v>
      </c>
      <c r="R92" s="2">
        <f>Raw_schedule!Q90</f>
        <v>84.92</v>
      </c>
      <c r="S92" s="2">
        <f>Raw_schedule!R90</f>
        <v>84.92</v>
      </c>
      <c r="T92" s="2">
        <f>Raw_schedule!S90</f>
        <v>84.92</v>
      </c>
      <c r="U92" s="2">
        <f>Raw_schedule!T90</f>
        <v>84.92</v>
      </c>
      <c r="V92" s="2">
        <f>Raw_schedule!U90</f>
        <v>84.92</v>
      </c>
      <c r="W92" s="2">
        <f>Raw_schedule!V90</f>
        <v>84.92</v>
      </c>
      <c r="X92" s="2">
        <f>Raw_schedule!W90</f>
        <v>84.92</v>
      </c>
      <c r="Y92" s="2">
        <f>Raw_schedule!X90</f>
        <v>84.92</v>
      </c>
      <c r="Z92" s="2">
        <f>Raw_schedule!Y90</f>
        <v>84.92</v>
      </c>
      <c r="AA92" s="2">
        <f>Raw_schedule!Z90</f>
        <v>84.92</v>
      </c>
      <c r="AB92" s="2">
        <f>Raw_schedule!AA90</f>
        <v>84.92</v>
      </c>
    </row>
    <row r="93" spans="1:28" x14ac:dyDescent="0.25">
      <c r="A93" s="39" t="str">
        <f>Raw_schedule!B91</f>
        <v>Cooling Setpoint Schedule</v>
      </c>
      <c r="B93" s="39" t="str">
        <f>Raw_schedule!A91</f>
        <v>School</v>
      </c>
      <c r="C93" s="2" t="str">
        <f>Raw_schedule!C91</f>
        <v>Saturdays (Through 8/7)</v>
      </c>
      <c r="D93" s="2"/>
      <c r="E93" s="2">
        <f>Raw_schedule!D91</f>
        <v>84.92</v>
      </c>
      <c r="F93" s="2">
        <f>Raw_schedule!E91</f>
        <v>84.92</v>
      </c>
      <c r="G93" s="2">
        <f>Raw_schedule!F91</f>
        <v>84.92</v>
      </c>
      <c r="H93" s="2">
        <f>Raw_schedule!G91</f>
        <v>84.92</v>
      </c>
      <c r="I93" s="2">
        <f>Raw_schedule!H91</f>
        <v>84.92</v>
      </c>
      <c r="J93" s="2">
        <f>Raw_schedule!I91</f>
        <v>84.92</v>
      </c>
      <c r="K93" s="2">
        <f>Raw_schedule!J91</f>
        <v>84.92</v>
      </c>
      <c r="L93" s="2">
        <f>Raw_schedule!K91</f>
        <v>75.02</v>
      </c>
      <c r="M93" s="2">
        <f>Raw_schedule!L91</f>
        <v>75.02</v>
      </c>
      <c r="N93" s="2">
        <f>Raw_schedule!M91</f>
        <v>75.02</v>
      </c>
      <c r="O93" s="2">
        <f>Raw_schedule!N91</f>
        <v>75.02</v>
      </c>
      <c r="P93" s="2">
        <f>Raw_schedule!O91</f>
        <v>75.02</v>
      </c>
      <c r="Q93" s="2">
        <f>Raw_schedule!P91</f>
        <v>75.02</v>
      </c>
      <c r="R93" s="2">
        <f>Raw_schedule!Q91</f>
        <v>84.92</v>
      </c>
      <c r="S93" s="2">
        <f>Raw_schedule!R91</f>
        <v>84.92</v>
      </c>
      <c r="T93" s="2">
        <f>Raw_schedule!S91</f>
        <v>84.92</v>
      </c>
      <c r="U93" s="2">
        <f>Raw_schedule!T91</f>
        <v>84.92</v>
      </c>
      <c r="V93" s="2">
        <f>Raw_schedule!U91</f>
        <v>84.92</v>
      </c>
      <c r="W93" s="2">
        <f>Raw_schedule!V91</f>
        <v>84.92</v>
      </c>
      <c r="X93" s="2">
        <f>Raw_schedule!W91</f>
        <v>84.92</v>
      </c>
      <c r="Y93" s="2">
        <f>Raw_schedule!X91</f>
        <v>84.92</v>
      </c>
      <c r="Z93" s="2">
        <f>Raw_schedule!Y91</f>
        <v>84.92</v>
      </c>
      <c r="AA93" s="2">
        <f>Raw_schedule!Z91</f>
        <v>84.92</v>
      </c>
      <c r="AB93" s="2">
        <f>Raw_schedule!AA91</f>
        <v>84.92</v>
      </c>
    </row>
    <row r="94" spans="1:28" x14ac:dyDescent="0.25">
      <c r="A94" s="39" t="str">
        <f>Raw_schedule!B92</f>
        <v>Cooling Setpoint Schedule</v>
      </c>
      <c r="B94" s="39" t="str">
        <f>Raw_schedule!A92</f>
        <v>School</v>
      </c>
      <c r="C94" s="2" t="str">
        <f>Raw_schedule!C92</f>
        <v>Saturdays (Through 12/11)</v>
      </c>
      <c r="D94" s="2"/>
      <c r="E94" s="2">
        <f>Raw_schedule!D92</f>
        <v>84.92</v>
      </c>
      <c r="F94" s="2">
        <f>Raw_schedule!E92</f>
        <v>84.92</v>
      </c>
      <c r="G94" s="2">
        <f>Raw_schedule!F92</f>
        <v>84.92</v>
      </c>
      <c r="H94" s="2">
        <f>Raw_schedule!G92</f>
        <v>84.92</v>
      </c>
      <c r="I94" s="2">
        <f>Raw_schedule!H92</f>
        <v>84.92</v>
      </c>
      <c r="J94" s="2">
        <f>Raw_schedule!I92</f>
        <v>84.92</v>
      </c>
      <c r="K94" s="2">
        <f>Raw_schedule!J92</f>
        <v>84.92</v>
      </c>
      <c r="L94" s="2">
        <f>Raw_schedule!K92</f>
        <v>75.02</v>
      </c>
      <c r="M94" s="2">
        <f>Raw_schedule!L92</f>
        <v>75.02</v>
      </c>
      <c r="N94" s="2">
        <f>Raw_schedule!M92</f>
        <v>75.02</v>
      </c>
      <c r="O94" s="2">
        <f>Raw_schedule!N92</f>
        <v>75.02</v>
      </c>
      <c r="P94" s="2">
        <f>Raw_schedule!O92</f>
        <v>75.02</v>
      </c>
      <c r="Q94" s="2">
        <f>Raw_schedule!P92</f>
        <v>75.02</v>
      </c>
      <c r="R94" s="2">
        <f>Raw_schedule!Q92</f>
        <v>84.92</v>
      </c>
      <c r="S94" s="2">
        <f>Raw_schedule!R92</f>
        <v>84.92</v>
      </c>
      <c r="T94" s="2">
        <f>Raw_schedule!S92</f>
        <v>84.92</v>
      </c>
      <c r="U94" s="2">
        <f>Raw_schedule!T92</f>
        <v>84.92</v>
      </c>
      <c r="V94" s="2">
        <f>Raw_schedule!U92</f>
        <v>84.92</v>
      </c>
      <c r="W94" s="2">
        <f>Raw_schedule!V92</f>
        <v>84.92</v>
      </c>
      <c r="X94" s="2">
        <f>Raw_schedule!W92</f>
        <v>84.92</v>
      </c>
      <c r="Y94" s="2">
        <f>Raw_schedule!X92</f>
        <v>84.92</v>
      </c>
      <c r="Z94" s="2">
        <f>Raw_schedule!Y92</f>
        <v>84.92</v>
      </c>
      <c r="AA94" s="2">
        <f>Raw_schedule!Z92</f>
        <v>84.92</v>
      </c>
      <c r="AB94" s="2">
        <f>Raw_schedule!AA92</f>
        <v>84.92</v>
      </c>
    </row>
    <row r="95" spans="1:28" x14ac:dyDescent="0.25">
      <c r="A95" s="39" t="str">
        <f>Raw_schedule!B93</f>
        <v>Cooling Setpoint Schedule</v>
      </c>
      <c r="B95" s="39" t="str">
        <f>Raw_schedule!A93</f>
        <v>School</v>
      </c>
      <c r="C95" s="2" t="str">
        <f>Raw_schedule!C93</f>
        <v>Weekdays (Through 4/3)</v>
      </c>
      <c r="D95" s="2"/>
      <c r="E95" s="2">
        <f>Raw_schedule!D93</f>
        <v>84.92</v>
      </c>
      <c r="F95" s="2">
        <f>Raw_schedule!E93</f>
        <v>84.92</v>
      </c>
      <c r="G95" s="2">
        <f>Raw_schedule!F93</f>
        <v>84.92</v>
      </c>
      <c r="H95" s="2">
        <f>Raw_schedule!G93</f>
        <v>84.92</v>
      </c>
      <c r="I95" s="2">
        <f>Raw_schedule!H93</f>
        <v>84.92</v>
      </c>
      <c r="J95" s="2">
        <f>Raw_schedule!I93</f>
        <v>84.92</v>
      </c>
      <c r="K95" s="2">
        <f>Raw_schedule!J93</f>
        <v>75.02</v>
      </c>
      <c r="L95" s="2">
        <f>Raw_schedule!K93</f>
        <v>75.02</v>
      </c>
      <c r="M95" s="2">
        <f>Raw_schedule!L93</f>
        <v>75.02</v>
      </c>
      <c r="N95" s="2">
        <f>Raw_schedule!M93</f>
        <v>75.02</v>
      </c>
      <c r="O95" s="2">
        <f>Raw_schedule!N93</f>
        <v>75.02</v>
      </c>
      <c r="P95" s="2">
        <f>Raw_schedule!O93</f>
        <v>75.02</v>
      </c>
      <c r="Q95" s="2">
        <f>Raw_schedule!P93</f>
        <v>75.02</v>
      </c>
      <c r="R95" s="2">
        <f>Raw_schedule!Q93</f>
        <v>75.02</v>
      </c>
      <c r="S95" s="2">
        <f>Raw_schedule!R93</f>
        <v>75.02</v>
      </c>
      <c r="T95" s="2">
        <f>Raw_schedule!S93</f>
        <v>75.02</v>
      </c>
      <c r="U95" s="2">
        <f>Raw_schedule!T93</f>
        <v>75.02</v>
      </c>
      <c r="V95" s="2">
        <f>Raw_schedule!U93</f>
        <v>75.02</v>
      </c>
      <c r="W95" s="2">
        <f>Raw_schedule!V93</f>
        <v>75.02</v>
      </c>
      <c r="X95" s="2">
        <f>Raw_schedule!W93</f>
        <v>75.02</v>
      </c>
      <c r="Y95" s="2">
        <f>Raw_schedule!X93</f>
        <v>75.02</v>
      </c>
      <c r="Z95" s="2">
        <f>Raw_schedule!Y93</f>
        <v>75.02</v>
      </c>
      <c r="AA95" s="2">
        <f>Raw_schedule!Z93</f>
        <v>84.92</v>
      </c>
      <c r="AB95" s="2">
        <f>Raw_schedule!AA93</f>
        <v>84.92</v>
      </c>
    </row>
    <row r="96" spans="1:28" x14ac:dyDescent="0.25">
      <c r="A96" s="39" t="str">
        <f>Raw_schedule!B94</f>
        <v>Cooling Setpoint Schedule</v>
      </c>
      <c r="B96" s="39" t="str">
        <f>Raw_schedule!A94</f>
        <v>School</v>
      </c>
      <c r="C96" s="2" t="str">
        <f>Raw_schedule!C94</f>
        <v>Weekdays (Through 5/22)</v>
      </c>
      <c r="D96" s="2"/>
      <c r="E96" s="2">
        <f>Raw_schedule!D94</f>
        <v>84.92</v>
      </c>
      <c r="F96" s="2">
        <f>Raw_schedule!E94</f>
        <v>84.92</v>
      </c>
      <c r="G96" s="2">
        <f>Raw_schedule!F94</f>
        <v>84.92</v>
      </c>
      <c r="H96" s="2">
        <f>Raw_schedule!G94</f>
        <v>84.92</v>
      </c>
      <c r="I96" s="2">
        <f>Raw_schedule!H94</f>
        <v>84.92</v>
      </c>
      <c r="J96" s="2">
        <f>Raw_schedule!I94</f>
        <v>84.92</v>
      </c>
      <c r="K96" s="2">
        <f>Raw_schedule!J94</f>
        <v>75.02</v>
      </c>
      <c r="L96" s="2">
        <f>Raw_schedule!K94</f>
        <v>75.02</v>
      </c>
      <c r="M96" s="2">
        <f>Raw_schedule!L94</f>
        <v>75.02</v>
      </c>
      <c r="N96" s="2">
        <f>Raw_schedule!M94</f>
        <v>75.02</v>
      </c>
      <c r="O96" s="2">
        <f>Raw_schedule!N94</f>
        <v>75.02</v>
      </c>
      <c r="P96" s="2">
        <f>Raw_schedule!O94</f>
        <v>75.02</v>
      </c>
      <c r="Q96" s="2">
        <f>Raw_schedule!P94</f>
        <v>75.02</v>
      </c>
      <c r="R96" s="2">
        <f>Raw_schedule!Q94</f>
        <v>75.02</v>
      </c>
      <c r="S96" s="2">
        <f>Raw_schedule!R94</f>
        <v>75.02</v>
      </c>
      <c r="T96" s="2">
        <f>Raw_schedule!S94</f>
        <v>75.02</v>
      </c>
      <c r="U96" s="2">
        <f>Raw_schedule!T94</f>
        <v>75.02</v>
      </c>
      <c r="V96" s="2">
        <f>Raw_schedule!U94</f>
        <v>75.02</v>
      </c>
      <c r="W96" s="2">
        <f>Raw_schedule!V94</f>
        <v>75.02</v>
      </c>
      <c r="X96" s="2">
        <f>Raw_schedule!W94</f>
        <v>75.02</v>
      </c>
      <c r="Y96" s="2">
        <f>Raw_schedule!X94</f>
        <v>75.02</v>
      </c>
      <c r="Z96" s="2">
        <f>Raw_schedule!Y94</f>
        <v>75.02</v>
      </c>
      <c r="AA96" s="2">
        <f>Raw_schedule!Z94</f>
        <v>84.92</v>
      </c>
      <c r="AB96" s="2">
        <f>Raw_schedule!AA94</f>
        <v>84.92</v>
      </c>
    </row>
    <row r="97" spans="1:28" x14ac:dyDescent="0.25">
      <c r="A97" s="39" t="str">
        <f>Raw_schedule!B95</f>
        <v>Cooling Setpoint Schedule</v>
      </c>
      <c r="B97" s="39" t="str">
        <f>Raw_schedule!A95</f>
        <v>School</v>
      </c>
      <c r="C97" s="2" t="str">
        <f>Raw_schedule!C95</f>
        <v>Weekdays (Through 8/7)</v>
      </c>
      <c r="D97" s="2"/>
      <c r="E97" s="2">
        <f>Raw_schedule!D95</f>
        <v>84.92</v>
      </c>
      <c r="F97" s="2">
        <f>Raw_schedule!E95</f>
        <v>84.92</v>
      </c>
      <c r="G97" s="2">
        <f>Raw_schedule!F95</f>
        <v>84.92</v>
      </c>
      <c r="H97" s="2">
        <f>Raw_schedule!G95</f>
        <v>84.92</v>
      </c>
      <c r="I97" s="2">
        <f>Raw_schedule!H95</f>
        <v>84.92</v>
      </c>
      <c r="J97" s="2">
        <f>Raw_schedule!I95</f>
        <v>84.92</v>
      </c>
      <c r="K97" s="2">
        <f>Raw_schedule!J95</f>
        <v>75.02</v>
      </c>
      <c r="L97" s="2">
        <f>Raw_schedule!K95</f>
        <v>75.02</v>
      </c>
      <c r="M97" s="2">
        <f>Raw_schedule!L95</f>
        <v>75.02</v>
      </c>
      <c r="N97" s="2">
        <f>Raw_schedule!M95</f>
        <v>75.02</v>
      </c>
      <c r="O97" s="2">
        <f>Raw_schedule!N95</f>
        <v>75.02</v>
      </c>
      <c r="P97" s="2">
        <f>Raw_schedule!O95</f>
        <v>75.02</v>
      </c>
      <c r="Q97" s="2">
        <f>Raw_schedule!P95</f>
        <v>75.02</v>
      </c>
      <c r="R97" s="2">
        <f>Raw_schedule!Q95</f>
        <v>75.02</v>
      </c>
      <c r="S97" s="2">
        <f>Raw_schedule!R95</f>
        <v>75.02</v>
      </c>
      <c r="T97" s="2">
        <f>Raw_schedule!S95</f>
        <v>75.02</v>
      </c>
      <c r="U97" s="2">
        <f>Raw_schedule!T95</f>
        <v>75.02</v>
      </c>
      <c r="V97" s="2">
        <f>Raw_schedule!U95</f>
        <v>75.02</v>
      </c>
      <c r="W97" s="2">
        <f>Raw_schedule!V95</f>
        <v>75.02</v>
      </c>
      <c r="X97" s="2">
        <f>Raw_schedule!W95</f>
        <v>75.02</v>
      </c>
      <c r="Y97" s="2">
        <f>Raw_schedule!X95</f>
        <v>75.02</v>
      </c>
      <c r="Z97" s="2">
        <f>Raw_schedule!Y95</f>
        <v>75.02</v>
      </c>
      <c r="AA97" s="2">
        <f>Raw_schedule!Z95</f>
        <v>84.92</v>
      </c>
      <c r="AB97" s="2">
        <f>Raw_schedule!AA95</f>
        <v>84.92</v>
      </c>
    </row>
    <row r="98" spans="1:28" x14ac:dyDescent="0.25">
      <c r="A98" s="39" t="str">
        <f>Raw_schedule!B96</f>
        <v>Cooling Setpoint Schedule</v>
      </c>
      <c r="B98" s="39" t="str">
        <f>Raw_schedule!A96</f>
        <v>School</v>
      </c>
      <c r="C98" s="2" t="str">
        <f>Raw_schedule!C96</f>
        <v>Weekdays (Through 12/11)</v>
      </c>
      <c r="D98" s="2"/>
      <c r="E98" s="2">
        <f>Raw_schedule!D96</f>
        <v>84.92</v>
      </c>
      <c r="F98" s="2">
        <f>Raw_schedule!E96</f>
        <v>84.92</v>
      </c>
      <c r="G98" s="2">
        <f>Raw_schedule!F96</f>
        <v>84.92</v>
      </c>
      <c r="H98" s="2">
        <f>Raw_schedule!G96</f>
        <v>84.92</v>
      </c>
      <c r="I98" s="2">
        <f>Raw_schedule!H96</f>
        <v>84.92</v>
      </c>
      <c r="J98" s="2">
        <f>Raw_schedule!I96</f>
        <v>84.92</v>
      </c>
      <c r="K98" s="2">
        <f>Raw_schedule!J96</f>
        <v>75.02</v>
      </c>
      <c r="L98" s="2">
        <f>Raw_schedule!K96</f>
        <v>75.02</v>
      </c>
      <c r="M98" s="2">
        <f>Raw_schedule!L96</f>
        <v>75.02</v>
      </c>
      <c r="N98" s="2">
        <f>Raw_schedule!M96</f>
        <v>75.02</v>
      </c>
      <c r="O98" s="2">
        <f>Raw_schedule!N96</f>
        <v>75.02</v>
      </c>
      <c r="P98" s="2">
        <f>Raw_schedule!O96</f>
        <v>75.02</v>
      </c>
      <c r="Q98" s="2">
        <f>Raw_schedule!P96</f>
        <v>75.02</v>
      </c>
      <c r="R98" s="2">
        <f>Raw_schedule!Q96</f>
        <v>75.02</v>
      </c>
      <c r="S98" s="2">
        <f>Raw_schedule!R96</f>
        <v>75.02</v>
      </c>
      <c r="T98" s="2">
        <f>Raw_schedule!S96</f>
        <v>75.02</v>
      </c>
      <c r="U98" s="2">
        <f>Raw_schedule!T96</f>
        <v>75.02</v>
      </c>
      <c r="V98" s="2">
        <f>Raw_schedule!U96</f>
        <v>75.02</v>
      </c>
      <c r="W98" s="2">
        <f>Raw_schedule!V96</f>
        <v>75.02</v>
      </c>
      <c r="X98" s="2">
        <f>Raw_schedule!W96</f>
        <v>75.02</v>
      </c>
      <c r="Y98" s="2">
        <f>Raw_schedule!X96</f>
        <v>75.02</v>
      </c>
      <c r="Z98" s="2">
        <f>Raw_schedule!Y96</f>
        <v>75.02</v>
      </c>
      <c r="AA98" s="2">
        <f>Raw_schedule!Z96</f>
        <v>84.92</v>
      </c>
      <c r="AB98" s="2">
        <f>Raw_schedule!AA96</f>
        <v>84.92</v>
      </c>
    </row>
    <row r="99" spans="1:28" x14ac:dyDescent="0.25">
      <c r="A99" s="39" t="str">
        <f>Raw_schedule!B97</f>
        <v>DHW Sch</v>
      </c>
      <c r="B99" s="39" t="str">
        <f>Raw_schedule!A97</f>
        <v>School</v>
      </c>
      <c r="C99" s="2" t="str">
        <f>Raw_schedule!C97</f>
        <v>AllOtherDays (Through 1/11)</v>
      </c>
      <c r="D99" s="2"/>
      <c r="E99" s="2">
        <f>Raw_schedule!D97</f>
        <v>0</v>
      </c>
      <c r="F99" s="2">
        <f>Raw_schedule!E97</f>
        <v>0</v>
      </c>
      <c r="G99" s="2">
        <f>Raw_schedule!F97</f>
        <v>0</v>
      </c>
      <c r="H99" s="2">
        <f>Raw_schedule!G97</f>
        <v>0</v>
      </c>
      <c r="I99" s="2">
        <f>Raw_schedule!H97</f>
        <v>0</v>
      </c>
      <c r="J99" s="2">
        <f>Raw_schedule!I97</f>
        <v>0</v>
      </c>
      <c r="K99" s="2">
        <f>Raw_schedule!J97</f>
        <v>0</v>
      </c>
      <c r="L99" s="2">
        <f>Raw_schedule!K97</f>
        <v>0</v>
      </c>
      <c r="M99" s="2">
        <f>Raw_schedule!L97</f>
        <v>0</v>
      </c>
      <c r="N99" s="2">
        <f>Raw_schedule!M97</f>
        <v>0</v>
      </c>
      <c r="O99" s="2">
        <f>Raw_schedule!N97</f>
        <v>0</v>
      </c>
      <c r="P99" s="2">
        <f>Raw_schedule!O97</f>
        <v>0</v>
      </c>
      <c r="Q99" s="2">
        <f>Raw_schedule!P97</f>
        <v>0</v>
      </c>
      <c r="R99" s="2">
        <f>Raw_schedule!Q97</f>
        <v>0</v>
      </c>
      <c r="S99" s="2">
        <f>Raw_schedule!R97</f>
        <v>0</v>
      </c>
      <c r="T99" s="2">
        <f>Raw_schedule!S97</f>
        <v>0</v>
      </c>
      <c r="U99" s="2">
        <f>Raw_schedule!T97</f>
        <v>0</v>
      </c>
      <c r="V99" s="2">
        <f>Raw_schedule!U97</f>
        <v>0</v>
      </c>
      <c r="W99" s="2">
        <f>Raw_schedule!V97</f>
        <v>0</v>
      </c>
      <c r="X99" s="2">
        <f>Raw_schedule!W97</f>
        <v>0</v>
      </c>
      <c r="Y99" s="2">
        <f>Raw_schedule!X97</f>
        <v>0</v>
      </c>
      <c r="Z99" s="2">
        <f>Raw_schedule!Y97</f>
        <v>0</v>
      </c>
      <c r="AA99" s="2">
        <f>Raw_schedule!Z97</f>
        <v>0</v>
      </c>
      <c r="AB99" s="2">
        <f>Raw_schedule!AA97</f>
        <v>0</v>
      </c>
    </row>
    <row r="100" spans="1:28" x14ac:dyDescent="0.25">
      <c r="A100" s="39" t="str">
        <f>Raw_schedule!B98</f>
        <v>DHW Sch</v>
      </c>
      <c r="B100" s="39" t="str">
        <f>Raw_schedule!A98</f>
        <v>School</v>
      </c>
      <c r="C100" s="2" t="str">
        <f>Raw_schedule!C98</f>
        <v>AllOtherDays (Through 4/3)</v>
      </c>
      <c r="D100" s="2"/>
      <c r="E100" s="2">
        <f>Raw_schedule!D98</f>
        <v>0.03</v>
      </c>
      <c r="F100" s="2">
        <f>Raw_schedule!E98</f>
        <v>0.03</v>
      </c>
      <c r="G100" s="2">
        <f>Raw_schedule!F98</f>
        <v>0.03</v>
      </c>
      <c r="H100" s="2">
        <f>Raw_schedule!G98</f>
        <v>0.03</v>
      </c>
      <c r="I100" s="2">
        <f>Raw_schedule!H98</f>
        <v>0.03</v>
      </c>
      <c r="J100" s="2">
        <f>Raw_schedule!I98</f>
        <v>0.03</v>
      </c>
      <c r="K100" s="2">
        <f>Raw_schedule!J98</f>
        <v>0.03</v>
      </c>
      <c r="L100" s="2">
        <f>Raw_schedule!K98</f>
        <v>0.03</v>
      </c>
      <c r="M100" s="2">
        <f>Raw_schedule!L98</f>
        <v>0.03</v>
      </c>
      <c r="N100" s="2">
        <f>Raw_schedule!M98</f>
        <v>0.05</v>
      </c>
      <c r="O100" s="2">
        <f>Raw_schedule!N98</f>
        <v>0.05</v>
      </c>
      <c r="P100" s="2">
        <f>Raw_schedule!O98</f>
        <v>0.05</v>
      </c>
      <c r="Q100" s="2">
        <f>Raw_schedule!P98</f>
        <v>0.05</v>
      </c>
      <c r="R100" s="2">
        <f>Raw_schedule!Q98</f>
        <v>0.03</v>
      </c>
      <c r="S100" s="2">
        <f>Raw_schedule!R98</f>
        <v>0.03</v>
      </c>
      <c r="T100" s="2">
        <f>Raw_schedule!S98</f>
        <v>0.03</v>
      </c>
      <c r="U100" s="2">
        <f>Raw_schedule!T98</f>
        <v>0.03</v>
      </c>
      <c r="V100" s="2">
        <f>Raw_schedule!U98</f>
        <v>0.03</v>
      </c>
      <c r="W100" s="2">
        <f>Raw_schedule!V98</f>
        <v>0.03</v>
      </c>
      <c r="X100" s="2">
        <f>Raw_schedule!W98</f>
        <v>0.03</v>
      </c>
      <c r="Y100" s="2">
        <f>Raw_schedule!X98</f>
        <v>0.03</v>
      </c>
      <c r="Z100" s="2">
        <f>Raw_schedule!Y98</f>
        <v>0.03</v>
      </c>
      <c r="AA100" s="2">
        <f>Raw_schedule!Z98</f>
        <v>0.03</v>
      </c>
      <c r="AB100" s="2">
        <f>Raw_schedule!AA98</f>
        <v>0.03</v>
      </c>
    </row>
    <row r="101" spans="1:28" x14ac:dyDescent="0.25">
      <c r="A101" s="39" t="str">
        <f>Raw_schedule!B99</f>
        <v>DHW Sch</v>
      </c>
      <c r="B101" s="39" t="str">
        <f>Raw_schedule!A99</f>
        <v>School</v>
      </c>
      <c r="C101" s="2" t="str">
        <f>Raw_schedule!C99</f>
        <v>AllOtherDays (Through 4/12)</v>
      </c>
      <c r="D101" s="2"/>
      <c r="E101" s="2">
        <f>Raw_schedule!D99</f>
        <v>0</v>
      </c>
      <c r="F101" s="2">
        <f>Raw_schedule!E99</f>
        <v>0</v>
      </c>
      <c r="G101" s="2">
        <f>Raw_schedule!F99</f>
        <v>0</v>
      </c>
      <c r="H101" s="2">
        <f>Raw_schedule!G99</f>
        <v>0</v>
      </c>
      <c r="I101" s="2">
        <f>Raw_schedule!H99</f>
        <v>0</v>
      </c>
      <c r="J101" s="2">
        <f>Raw_schedule!I99</f>
        <v>0</v>
      </c>
      <c r="K101" s="2">
        <f>Raw_schedule!J99</f>
        <v>0</v>
      </c>
      <c r="L101" s="2">
        <f>Raw_schedule!K99</f>
        <v>0</v>
      </c>
      <c r="M101" s="2">
        <f>Raw_schedule!L99</f>
        <v>0</v>
      </c>
      <c r="N101" s="2">
        <f>Raw_schedule!M99</f>
        <v>0</v>
      </c>
      <c r="O101" s="2">
        <f>Raw_schedule!N99</f>
        <v>0</v>
      </c>
      <c r="P101" s="2">
        <f>Raw_schedule!O99</f>
        <v>0</v>
      </c>
      <c r="Q101" s="2">
        <f>Raw_schedule!P99</f>
        <v>0</v>
      </c>
      <c r="R101" s="2">
        <f>Raw_schedule!Q99</f>
        <v>0</v>
      </c>
      <c r="S101" s="2">
        <f>Raw_schedule!R99</f>
        <v>0</v>
      </c>
      <c r="T101" s="2">
        <f>Raw_schedule!S99</f>
        <v>0</v>
      </c>
      <c r="U101" s="2">
        <f>Raw_schedule!T99</f>
        <v>0</v>
      </c>
      <c r="V101" s="2">
        <f>Raw_schedule!U99</f>
        <v>0</v>
      </c>
      <c r="W101" s="2">
        <f>Raw_schedule!V99</f>
        <v>0</v>
      </c>
      <c r="X101" s="2">
        <f>Raw_schedule!W99</f>
        <v>0</v>
      </c>
      <c r="Y101" s="2">
        <f>Raw_schedule!X99</f>
        <v>0</v>
      </c>
      <c r="Z101" s="2">
        <f>Raw_schedule!Y99</f>
        <v>0</v>
      </c>
      <c r="AA101" s="2">
        <f>Raw_schedule!Z99</f>
        <v>0</v>
      </c>
      <c r="AB101" s="2">
        <f>Raw_schedule!AA99</f>
        <v>0</v>
      </c>
    </row>
    <row r="102" spans="1:28" x14ac:dyDescent="0.25">
      <c r="A102" s="39" t="str">
        <f>Raw_schedule!B100</f>
        <v>DHW Sch</v>
      </c>
      <c r="B102" s="39" t="str">
        <f>Raw_schedule!A100</f>
        <v>School</v>
      </c>
      <c r="C102" s="2" t="str">
        <f>Raw_schedule!C100</f>
        <v>AllOtherDays (Through 5/22)</v>
      </c>
      <c r="D102" s="2"/>
      <c r="E102" s="2">
        <f>Raw_schedule!D100</f>
        <v>0.03</v>
      </c>
      <c r="F102" s="2">
        <f>Raw_schedule!E100</f>
        <v>0.03</v>
      </c>
      <c r="G102" s="2">
        <f>Raw_schedule!F100</f>
        <v>0.03</v>
      </c>
      <c r="H102" s="2">
        <f>Raw_schedule!G100</f>
        <v>0.03</v>
      </c>
      <c r="I102" s="2">
        <f>Raw_schedule!H100</f>
        <v>0.03</v>
      </c>
      <c r="J102" s="2">
        <f>Raw_schedule!I100</f>
        <v>0.03</v>
      </c>
      <c r="K102" s="2">
        <f>Raw_schedule!J100</f>
        <v>0.03</v>
      </c>
      <c r="L102" s="2">
        <f>Raw_schedule!K100</f>
        <v>0.03</v>
      </c>
      <c r="M102" s="2">
        <f>Raw_schedule!L100</f>
        <v>0.03</v>
      </c>
      <c r="N102" s="2">
        <f>Raw_schedule!M100</f>
        <v>0.05</v>
      </c>
      <c r="O102" s="2">
        <f>Raw_schedule!N100</f>
        <v>0.05</v>
      </c>
      <c r="P102" s="2">
        <f>Raw_schedule!O100</f>
        <v>0.05</v>
      </c>
      <c r="Q102" s="2">
        <f>Raw_schedule!P100</f>
        <v>0.05</v>
      </c>
      <c r="R102" s="2">
        <f>Raw_schedule!Q100</f>
        <v>0.03</v>
      </c>
      <c r="S102" s="2">
        <f>Raw_schedule!R100</f>
        <v>0.03</v>
      </c>
      <c r="T102" s="2">
        <f>Raw_schedule!S100</f>
        <v>0.03</v>
      </c>
      <c r="U102" s="2">
        <f>Raw_schedule!T100</f>
        <v>0.03</v>
      </c>
      <c r="V102" s="2">
        <f>Raw_schedule!U100</f>
        <v>0.03</v>
      </c>
      <c r="W102" s="2">
        <f>Raw_schedule!V100</f>
        <v>0.03</v>
      </c>
      <c r="X102" s="2">
        <f>Raw_schedule!W100</f>
        <v>0.03</v>
      </c>
      <c r="Y102" s="2">
        <f>Raw_schedule!X100</f>
        <v>0.03</v>
      </c>
      <c r="Z102" s="2">
        <f>Raw_schedule!Y100</f>
        <v>0.03</v>
      </c>
      <c r="AA102" s="2">
        <f>Raw_schedule!Z100</f>
        <v>0.03</v>
      </c>
      <c r="AB102" s="2">
        <f>Raw_schedule!AA100</f>
        <v>0.03</v>
      </c>
    </row>
    <row r="103" spans="1:28" x14ac:dyDescent="0.25">
      <c r="A103" s="39" t="str">
        <f>Raw_schedule!B101</f>
        <v>DHW Sch</v>
      </c>
      <c r="B103" s="39" t="str">
        <f>Raw_schedule!A101</f>
        <v>School</v>
      </c>
      <c r="C103" s="2" t="str">
        <f>Raw_schedule!C101</f>
        <v>AllOtherDays (Through 5/31)</v>
      </c>
      <c r="D103" s="2"/>
      <c r="E103" s="2">
        <f>Raw_schedule!D101</f>
        <v>0</v>
      </c>
      <c r="F103" s="2">
        <f>Raw_schedule!E101</f>
        <v>0</v>
      </c>
      <c r="G103" s="2">
        <f>Raw_schedule!F101</f>
        <v>0</v>
      </c>
      <c r="H103" s="2">
        <f>Raw_schedule!G101</f>
        <v>0</v>
      </c>
      <c r="I103" s="2">
        <f>Raw_schedule!H101</f>
        <v>0</v>
      </c>
      <c r="J103" s="2">
        <f>Raw_schedule!I101</f>
        <v>0</v>
      </c>
      <c r="K103" s="2">
        <f>Raw_schedule!J101</f>
        <v>0</v>
      </c>
      <c r="L103" s="2">
        <f>Raw_schedule!K101</f>
        <v>0</v>
      </c>
      <c r="M103" s="2">
        <f>Raw_schedule!L101</f>
        <v>0</v>
      </c>
      <c r="N103" s="2">
        <f>Raw_schedule!M101</f>
        <v>0</v>
      </c>
      <c r="O103" s="2">
        <f>Raw_schedule!N101</f>
        <v>0</v>
      </c>
      <c r="P103" s="2">
        <f>Raw_schedule!O101</f>
        <v>0</v>
      </c>
      <c r="Q103" s="2">
        <f>Raw_schedule!P101</f>
        <v>0</v>
      </c>
      <c r="R103" s="2">
        <f>Raw_schedule!Q101</f>
        <v>0</v>
      </c>
      <c r="S103" s="2">
        <f>Raw_schedule!R101</f>
        <v>0</v>
      </c>
      <c r="T103" s="2">
        <f>Raw_schedule!S101</f>
        <v>0</v>
      </c>
      <c r="U103" s="2">
        <f>Raw_schedule!T101</f>
        <v>0</v>
      </c>
      <c r="V103" s="2">
        <f>Raw_schedule!U101</f>
        <v>0</v>
      </c>
      <c r="W103" s="2">
        <f>Raw_schedule!V101</f>
        <v>0</v>
      </c>
      <c r="X103" s="2">
        <f>Raw_schedule!W101</f>
        <v>0</v>
      </c>
      <c r="Y103" s="2">
        <f>Raw_schedule!X101</f>
        <v>0</v>
      </c>
      <c r="Z103" s="2">
        <f>Raw_schedule!Y101</f>
        <v>0</v>
      </c>
      <c r="AA103" s="2">
        <f>Raw_schedule!Z101</f>
        <v>0</v>
      </c>
      <c r="AB103" s="2">
        <f>Raw_schedule!AA101</f>
        <v>0</v>
      </c>
    </row>
    <row r="104" spans="1:28" x14ac:dyDescent="0.25">
      <c r="A104" s="39" t="str">
        <f>Raw_schedule!B102</f>
        <v>DHW Sch</v>
      </c>
      <c r="B104" s="39" t="str">
        <f>Raw_schedule!A102</f>
        <v>School</v>
      </c>
      <c r="C104" s="2" t="str">
        <f>Raw_schedule!C102</f>
        <v>AllOtherDays (Through 8/7)</v>
      </c>
      <c r="D104" s="2"/>
      <c r="E104" s="2">
        <f>Raw_schedule!D102</f>
        <v>0.03</v>
      </c>
      <c r="F104" s="2">
        <f>Raw_schedule!E102</f>
        <v>0.03</v>
      </c>
      <c r="G104" s="2">
        <f>Raw_schedule!F102</f>
        <v>0.03</v>
      </c>
      <c r="H104" s="2">
        <f>Raw_schedule!G102</f>
        <v>0.03</v>
      </c>
      <c r="I104" s="2">
        <f>Raw_schedule!H102</f>
        <v>0.03</v>
      </c>
      <c r="J104" s="2">
        <f>Raw_schedule!I102</f>
        <v>0.03</v>
      </c>
      <c r="K104" s="2">
        <f>Raw_schedule!J102</f>
        <v>0.03</v>
      </c>
      <c r="L104" s="2">
        <f>Raw_schedule!K102</f>
        <v>0.03</v>
      </c>
      <c r="M104" s="2">
        <f>Raw_schedule!L102</f>
        <v>0.03</v>
      </c>
      <c r="N104" s="2">
        <f>Raw_schedule!M102</f>
        <v>0.05</v>
      </c>
      <c r="O104" s="2">
        <f>Raw_schedule!N102</f>
        <v>0.05</v>
      </c>
      <c r="P104" s="2">
        <f>Raw_schedule!O102</f>
        <v>0.05</v>
      </c>
      <c r="Q104" s="2">
        <f>Raw_schedule!P102</f>
        <v>0.05</v>
      </c>
      <c r="R104" s="2">
        <f>Raw_schedule!Q102</f>
        <v>0.03</v>
      </c>
      <c r="S104" s="2">
        <f>Raw_schedule!R102</f>
        <v>0.03</v>
      </c>
      <c r="T104" s="2">
        <f>Raw_schedule!S102</f>
        <v>0.03</v>
      </c>
      <c r="U104" s="2">
        <f>Raw_schedule!T102</f>
        <v>0.03</v>
      </c>
      <c r="V104" s="2">
        <f>Raw_schedule!U102</f>
        <v>0.03</v>
      </c>
      <c r="W104" s="2">
        <f>Raw_schedule!V102</f>
        <v>0.03</v>
      </c>
      <c r="X104" s="2">
        <f>Raw_schedule!W102</f>
        <v>0.03</v>
      </c>
      <c r="Y104" s="2">
        <f>Raw_schedule!X102</f>
        <v>0.03</v>
      </c>
      <c r="Z104" s="2">
        <f>Raw_schedule!Y102</f>
        <v>0.03</v>
      </c>
      <c r="AA104" s="2">
        <f>Raw_schedule!Z102</f>
        <v>0.03</v>
      </c>
      <c r="AB104" s="2">
        <f>Raw_schedule!AA102</f>
        <v>0.03</v>
      </c>
    </row>
    <row r="105" spans="1:28" x14ac:dyDescent="0.25">
      <c r="A105" s="39" t="str">
        <f>Raw_schedule!B103</f>
        <v>DHW Sch</v>
      </c>
      <c r="B105" s="39" t="str">
        <f>Raw_schedule!A103</f>
        <v>School</v>
      </c>
      <c r="C105" s="2" t="str">
        <f>Raw_schedule!C103</f>
        <v>AllOtherDays (Through 8/16)</v>
      </c>
      <c r="D105" s="2"/>
      <c r="E105" s="2">
        <f>Raw_schedule!D103</f>
        <v>0</v>
      </c>
      <c r="F105" s="2">
        <f>Raw_schedule!E103</f>
        <v>0</v>
      </c>
      <c r="G105" s="2">
        <f>Raw_schedule!F103</f>
        <v>0</v>
      </c>
      <c r="H105" s="2">
        <f>Raw_schedule!G103</f>
        <v>0</v>
      </c>
      <c r="I105" s="2">
        <f>Raw_schedule!H103</f>
        <v>0</v>
      </c>
      <c r="J105" s="2">
        <f>Raw_schedule!I103</f>
        <v>0</v>
      </c>
      <c r="K105" s="2">
        <f>Raw_schedule!J103</f>
        <v>0</v>
      </c>
      <c r="L105" s="2">
        <f>Raw_schedule!K103</f>
        <v>0</v>
      </c>
      <c r="M105" s="2">
        <f>Raw_schedule!L103</f>
        <v>0</v>
      </c>
      <c r="N105" s="2">
        <f>Raw_schedule!M103</f>
        <v>0</v>
      </c>
      <c r="O105" s="2">
        <f>Raw_schedule!N103</f>
        <v>0</v>
      </c>
      <c r="P105" s="2">
        <f>Raw_schedule!O103</f>
        <v>0</v>
      </c>
      <c r="Q105" s="2">
        <f>Raw_schedule!P103</f>
        <v>0</v>
      </c>
      <c r="R105" s="2">
        <f>Raw_schedule!Q103</f>
        <v>0</v>
      </c>
      <c r="S105" s="2">
        <f>Raw_schedule!R103</f>
        <v>0</v>
      </c>
      <c r="T105" s="2">
        <f>Raw_schedule!S103</f>
        <v>0</v>
      </c>
      <c r="U105" s="2">
        <f>Raw_schedule!T103</f>
        <v>0</v>
      </c>
      <c r="V105" s="2">
        <f>Raw_schedule!U103</f>
        <v>0</v>
      </c>
      <c r="W105" s="2">
        <f>Raw_schedule!V103</f>
        <v>0</v>
      </c>
      <c r="X105" s="2">
        <f>Raw_schedule!W103</f>
        <v>0</v>
      </c>
      <c r="Y105" s="2">
        <f>Raw_schedule!X103</f>
        <v>0</v>
      </c>
      <c r="Z105" s="2">
        <f>Raw_schedule!Y103</f>
        <v>0</v>
      </c>
      <c r="AA105" s="2">
        <f>Raw_schedule!Z103</f>
        <v>0</v>
      </c>
      <c r="AB105" s="2">
        <f>Raw_schedule!AA103</f>
        <v>0</v>
      </c>
    </row>
    <row r="106" spans="1:28" x14ac:dyDescent="0.25">
      <c r="A106" s="39" t="str">
        <f>Raw_schedule!B104</f>
        <v>DHW Sch</v>
      </c>
      <c r="B106" s="39" t="str">
        <f>Raw_schedule!A104</f>
        <v>School</v>
      </c>
      <c r="C106" s="2" t="str">
        <f>Raw_schedule!C104</f>
        <v>AllOtherDays (Through 12/11)</v>
      </c>
      <c r="D106" s="2"/>
      <c r="E106" s="2">
        <f>Raw_schedule!D104</f>
        <v>0.03</v>
      </c>
      <c r="F106" s="2">
        <f>Raw_schedule!E104</f>
        <v>0.03</v>
      </c>
      <c r="G106" s="2">
        <f>Raw_schedule!F104</f>
        <v>0.03</v>
      </c>
      <c r="H106" s="2">
        <f>Raw_schedule!G104</f>
        <v>0.03</v>
      </c>
      <c r="I106" s="2">
        <f>Raw_schedule!H104</f>
        <v>0.03</v>
      </c>
      <c r="J106" s="2">
        <f>Raw_schedule!I104</f>
        <v>0.03</v>
      </c>
      <c r="K106" s="2">
        <f>Raw_schedule!J104</f>
        <v>0.03</v>
      </c>
      <c r="L106" s="2">
        <f>Raw_schedule!K104</f>
        <v>0.03</v>
      </c>
      <c r="M106" s="2">
        <f>Raw_schedule!L104</f>
        <v>0.03</v>
      </c>
      <c r="N106" s="2">
        <f>Raw_schedule!M104</f>
        <v>0.05</v>
      </c>
      <c r="O106" s="2">
        <f>Raw_schedule!N104</f>
        <v>0.05</v>
      </c>
      <c r="P106" s="2">
        <f>Raw_schedule!O104</f>
        <v>0.05</v>
      </c>
      <c r="Q106" s="2">
        <f>Raw_schedule!P104</f>
        <v>0.05</v>
      </c>
      <c r="R106" s="2">
        <f>Raw_schedule!Q104</f>
        <v>0.03</v>
      </c>
      <c r="S106" s="2">
        <f>Raw_schedule!R104</f>
        <v>0.03</v>
      </c>
      <c r="T106" s="2">
        <f>Raw_schedule!S104</f>
        <v>0.03</v>
      </c>
      <c r="U106" s="2">
        <f>Raw_schedule!T104</f>
        <v>0.03</v>
      </c>
      <c r="V106" s="2">
        <f>Raw_schedule!U104</f>
        <v>0.03</v>
      </c>
      <c r="W106" s="2">
        <f>Raw_schedule!V104</f>
        <v>0.03</v>
      </c>
      <c r="X106" s="2">
        <f>Raw_schedule!W104</f>
        <v>0.03</v>
      </c>
      <c r="Y106" s="2">
        <f>Raw_schedule!X104</f>
        <v>0.03</v>
      </c>
      <c r="Z106" s="2">
        <f>Raw_schedule!Y104</f>
        <v>0.03</v>
      </c>
      <c r="AA106" s="2">
        <f>Raw_schedule!Z104</f>
        <v>0.03</v>
      </c>
      <c r="AB106" s="2">
        <f>Raw_schedule!AA104</f>
        <v>0.03</v>
      </c>
    </row>
    <row r="107" spans="1:28" x14ac:dyDescent="0.25">
      <c r="A107" s="39" t="str">
        <f>Raw_schedule!B105</f>
        <v>DHW Sch</v>
      </c>
      <c r="B107" s="39" t="str">
        <f>Raw_schedule!A105</f>
        <v>School</v>
      </c>
      <c r="C107" s="2" t="str">
        <f>Raw_schedule!C105</f>
        <v>AllOtherDays (Through 12/31)</v>
      </c>
      <c r="D107" s="2"/>
      <c r="E107" s="2">
        <f>Raw_schedule!D105</f>
        <v>0</v>
      </c>
      <c r="F107" s="2">
        <f>Raw_schedule!E105</f>
        <v>0</v>
      </c>
      <c r="G107" s="2">
        <f>Raw_schedule!F105</f>
        <v>0</v>
      </c>
      <c r="H107" s="2">
        <f>Raw_schedule!G105</f>
        <v>0</v>
      </c>
      <c r="I107" s="2">
        <f>Raw_schedule!H105</f>
        <v>0</v>
      </c>
      <c r="J107" s="2">
        <f>Raw_schedule!I105</f>
        <v>0</v>
      </c>
      <c r="K107" s="2">
        <f>Raw_schedule!J105</f>
        <v>0</v>
      </c>
      <c r="L107" s="2">
        <f>Raw_schedule!K105</f>
        <v>0</v>
      </c>
      <c r="M107" s="2">
        <f>Raw_schedule!L105</f>
        <v>0</v>
      </c>
      <c r="N107" s="2">
        <f>Raw_schedule!M105</f>
        <v>0</v>
      </c>
      <c r="O107" s="2">
        <f>Raw_schedule!N105</f>
        <v>0</v>
      </c>
      <c r="P107" s="2">
        <f>Raw_schedule!O105</f>
        <v>0</v>
      </c>
      <c r="Q107" s="2">
        <f>Raw_schedule!P105</f>
        <v>0</v>
      </c>
      <c r="R107" s="2">
        <f>Raw_schedule!Q105</f>
        <v>0</v>
      </c>
      <c r="S107" s="2">
        <f>Raw_schedule!R105</f>
        <v>0</v>
      </c>
      <c r="T107" s="2">
        <f>Raw_schedule!S105</f>
        <v>0</v>
      </c>
      <c r="U107" s="2">
        <f>Raw_schedule!T105</f>
        <v>0</v>
      </c>
      <c r="V107" s="2">
        <f>Raw_schedule!U105</f>
        <v>0</v>
      </c>
      <c r="W107" s="2">
        <f>Raw_schedule!V105</f>
        <v>0</v>
      </c>
      <c r="X107" s="2">
        <f>Raw_schedule!W105</f>
        <v>0</v>
      </c>
      <c r="Y107" s="2">
        <f>Raw_schedule!X105</f>
        <v>0</v>
      </c>
      <c r="Z107" s="2">
        <f>Raw_schedule!Y105</f>
        <v>0</v>
      </c>
      <c r="AA107" s="2">
        <f>Raw_schedule!Z105</f>
        <v>0</v>
      </c>
      <c r="AB107" s="2">
        <f>Raw_schedule!AA105</f>
        <v>0</v>
      </c>
    </row>
    <row r="108" spans="1:28" x14ac:dyDescent="0.25">
      <c r="A108" s="39" t="str">
        <f>Raw_schedule!B106</f>
        <v>DHW Sch</v>
      </c>
      <c r="B108" s="39" t="str">
        <f>Raw_schedule!A106</f>
        <v>School</v>
      </c>
      <c r="C108" s="2" t="str">
        <f>Raw_schedule!C106</f>
        <v>Saturdays (Through 4/3)</v>
      </c>
      <c r="D108" s="2"/>
      <c r="E108" s="2">
        <f>Raw_schedule!D106</f>
        <v>0.03</v>
      </c>
      <c r="F108" s="2">
        <f>Raw_schedule!E106</f>
        <v>0.03</v>
      </c>
      <c r="G108" s="2">
        <f>Raw_schedule!F106</f>
        <v>0.03</v>
      </c>
      <c r="H108" s="2">
        <f>Raw_schedule!G106</f>
        <v>0.03</v>
      </c>
      <c r="I108" s="2">
        <f>Raw_schedule!H106</f>
        <v>0.03</v>
      </c>
      <c r="J108" s="2">
        <f>Raw_schedule!I106</f>
        <v>0.03</v>
      </c>
      <c r="K108" s="2">
        <f>Raw_schedule!J106</f>
        <v>0.03</v>
      </c>
      <c r="L108" s="2">
        <f>Raw_schedule!K106</f>
        <v>0.03</v>
      </c>
      <c r="M108" s="2">
        <f>Raw_schedule!L106</f>
        <v>0.03</v>
      </c>
      <c r="N108" s="2">
        <f>Raw_schedule!M106</f>
        <v>0.05</v>
      </c>
      <c r="O108" s="2">
        <f>Raw_schedule!N106</f>
        <v>0.05</v>
      </c>
      <c r="P108" s="2">
        <f>Raw_schedule!O106</f>
        <v>0.05</v>
      </c>
      <c r="Q108" s="2">
        <f>Raw_schedule!P106</f>
        <v>0.05</v>
      </c>
      <c r="R108" s="2">
        <f>Raw_schedule!Q106</f>
        <v>0.03</v>
      </c>
      <c r="S108" s="2">
        <f>Raw_schedule!R106</f>
        <v>0.03</v>
      </c>
      <c r="T108" s="2">
        <f>Raw_schedule!S106</f>
        <v>0.03</v>
      </c>
      <c r="U108" s="2">
        <f>Raw_schedule!T106</f>
        <v>0.03</v>
      </c>
      <c r="V108" s="2">
        <f>Raw_schedule!U106</f>
        <v>0.03</v>
      </c>
      <c r="W108" s="2">
        <f>Raw_schedule!V106</f>
        <v>0.03</v>
      </c>
      <c r="X108" s="2">
        <f>Raw_schedule!W106</f>
        <v>0.03</v>
      </c>
      <c r="Y108" s="2">
        <f>Raw_schedule!X106</f>
        <v>0.03</v>
      </c>
      <c r="Z108" s="2">
        <f>Raw_schedule!Y106</f>
        <v>0.03</v>
      </c>
      <c r="AA108" s="2">
        <f>Raw_schedule!Z106</f>
        <v>0.03</v>
      </c>
      <c r="AB108" s="2">
        <f>Raw_schedule!AA106</f>
        <v>0.03</v>
      </c>
    </row>
    <row r="109" spans="1:28" x14ac:dyDescent="0.25">
      <c r="A109" s="39" t="str">
        <f>Raw_schedule!B107</f>
        <v>DHW Sch</v>
      </c>
      <c r="B109" s="39" t="str">
        <f>Raw_schedule!A107</f>
        <v>School</v>
      </c>
      <c r="C109" s="2" t="str">
        <f>Raw_schedule!C107</f>
        <v>Saturdays (Through 5/22)</v>
      </c>
      <c r="D109" s="2"/>
      <c r="E109" s="2">
        <f>Raw_schedule!D107</f>
        <v>0.03</v>
      </c>
      <c r="F109" s="2">
        <f>Raw_schedule!E107</f>
        <v>0.03</v>
      </c>
      <c r="G109" s="2">
        <f>Raw_schedule!F107</f>
        <v>0.03</v>
      </c>
      <c r="H109" s="2">
        <f>Raw_schedule!G107</f>
        <v>0.03</v>
      </c>
      <c r="I109" s="2">
        <f>Raw_schedule!H107</f>
        <v>0.03</v>
      </c>
      <c r="J109" s="2">
        <f>Raw_schedule!I107</f>
        <v>0.03</v>
      </c>
      <c r="K109" s="2">
        <f>Raw_schedule!J107</f>
        <v>0.03</v>
      </c>
      <c r="L109" s="2">
        <f>Raw_schedule!K107</f>
        <v>0.03</v>
      </c>
      <c r="M109" s="2">
        <f>Raw_schedule!L107</f>
        <v>0.03</v>
      </c>
      <c r="N109" s="2">
        <f>Raw_schedule!M107</f>
        <v>0.05</v>
      </c>
      <c r="O109" s="2">
        <f>Raw_schedule!N107</f>
        <v>0.05</v>
      </c>
      <c r="P109" s="2">
        <f>Raw_schedule!O107</f>
        <v>0.05</v>
      </c>
      <c r="Q109" s="2">
        <f>Raw_schedule!P107</f>
        <v>0.05</v>
      </c>
      <c r="R109" s="2">
        <f>Raw_schedule!Q107</f>
        <v>0.03</v>
      </c>
      <c r="S109" s="2">
        <f>Raw_schedule!R107</f>
        <v>0.03</v>
      </c>
      <c r="T109" s="2">
        <f>Raw_schedule!S107</f>
        <v>0.03</v>
      </c>
      <c r="U109" s="2">
        <f>Raw_schedule!T107</f>
        <v>0.03</v>
      </c>
      <c r="V109" s="2">
        <f>Raw_schedule!U107</f>
        <v>0.03</v>
      </c>
      <c r="W109" s="2">
        <f>Raw_schedule!V107</f>
        <v>0.03</v>
      </c>
      <c r="X109" s="2">
        <f>Raw_schedule!W107</f>
        <v>0.03</v>
      </c>
      <c r="Y109" s="2">
        <f>Raw_schedule!X107</f>
        <v>0.03</v>
      </c>
      <c r="Z109" s="2">
        <f>Raw_schedule!Y107</f>
        <v>0.03</v>
      </c>
      <c r="AA109" s="2">
        <f>Raw_schedule!Z107</f>
        <v>0.03</v>
      </c>
      <c r="AB109" s="2">
        <f>Raw_schedule!AA107</f>
        <v>0.03</v>
      </c>
    </row>
    <row r="110" spans="1:28" x14ac:dyDescent="0.25">
      <c r="A110" s="39" t="str">
        <f>Raw_schedule!B108</f>
        <v>DHW Sch</v>
      </c>
      <c r="B110" s="39" t="str">
        <f>Raw_schedule!A108</f>
        <v>School</v>
      </c>
      <c r="C110" s="2" t="str">
        <f>Raw_schedule!C108</f>
        <v>Saturdays (Through 8/7)</v>
      </c>
      <c r="D110" s="2"/>
      <c r="E110" s="2">
        <f>Raw_schedule!D108</f>
        <v>0.03</v>
      </c>
      <c r="F110" s="2">
        <f>Raw_schedule!E108</f>
        <v>0.03</v>
      </c>
      <c r="G110" s="2">
        <f>Raw_schedule!F108</f>
        <v>0.03</v>
      </c>
      <c r="H110" s="2">
        <f>Raw_schedule!G108</f>
        <v>0.03</v>
      </c>
      <c r="I110" s="2">
        <f>Raw_schedule!H108</f>
        <v>0.03</v>
      </c>
      <c r="J110" s="2">
        <f>Raw_schedule!I108</f>
        <v>0.03</v>
      </c>
      <c r="K110" s="2">
        <f>Raw_schedule!J108</f>
        <v>0.03</v>
      </c>
      <c r="L110" s="2">
        <f>Raw_schedule!K108</f>
        <v>0.03</v>
      </c>
      <c r="M110" s="2">
        <f>Raw_schedule!L108</f>
        <v>0.03</v>
      </c>
      <c r="N110" s="2">
        <f>Raw_schedule!M108</f>
        <v>0.05</v>
      </c>
      <c r="O110" s="2">
        <f>Raw_schedule!N108</f>
        <v>0.05</v>
      </c>
      <c r="P110" s="2">
        <f>Raw_schedule!O108</f>
        <v>0.05</v>
      </c>
      <c r="Q110" s="2">
        <f>Raw_schedule!P108</f>
        <v>0.05</v>
      </c>
      <c r="R110" s="2">
        <f>Raw_schedule!Q108</f>
        <v>0.03</v>
      </c>
      <c r="S110" s="2">
        <f>Raw_schedule!R108</f>
        <v>0.03</v>
      </c>
      <c r="T110" s="2">
        <f>Raw_schedule!S108</f>
        <v>0.03</v>
      </c>
      <c r="U110" s="2">
        <f>Raw_schedule!T108</f>
        <v>0.03</v>
      </c>
      <c r="V110" s="2">
        <f>Raw_schedule!U108</f>
        <v>0.03</v>
      </c>
      <c r="W110" s="2">
        <f>Raw_schedule!V108</f>
        <v>0.03</v>
      </c>
      <c r="X110" s="2">
        <f>Raw_schedule!W108</f>
        <v>0.03</v>
      </c>
      <c r="Y110" s="2">
        <f>Raw_schedule!X108</f>
        <v>0.03</v>
      </c>
      <c r="Z110" s="2">
        <f>Raw_schedule!Y108</f>
        <v>0.03</v>
      </c>
      <c r="AA110" s="2">
        <f>Raw_schedule!Z108</f>
        <v>0.03</v>
      </c>
      <c r="AB110" s="2">
        <f>Raw_schedule!AA108</f>
        <v>0.03</v>
      </c>
    </row>
    <row r="111" spans="1:28" x14ac:dyDescent="0.25">
      <c r="A111" s="39" t="str">
        <f>Raw_schedule!B109</f>
        <v>DHW Sch</v>
      </c>
      <c r="B111" s="39" t="str">
        <f>Raw_schedule!A109</f>
        <v>School</v>
      </c>
      <c r="C111" s="2" t="str">
        <f>Raw_schedule!C109</f>
        <v>Saturdays (Through 12/11)</v>
      </c>
      <c r="D111" s="2"/>
      <c r="E111" s="2">
        <f>Raw_schedule!D109</f>
        <v>0.03</v>
      </c>
      <c r="F111" s="2">
        <f>Raw_schedule!E109</f>
        <v>0.03</v>
      </c>
      <c r="G111" s="2">
        <f>Raw_schedule!F109</f>
        <v>0.03</v>
      </c>
      <c r="H111" s="2">
        <f>Raw_schedule!G109</f>
        <v>0.03</v>
      </c>
      <c r="I111" s="2">
        <f>Raw_schedule!H109</f>
        <v>0.03</v>
      </c>
      <c r="J111" s="2">
        <f>Raw_schedule!I109</f>
        <v>0.03</v>
      </c>
      <c r="K111" s="2">
        <f>Raw_schedule!J109</f>
        <v>0.03</v>
      </c>
      <c r="L111" s="2">
        <f>Raw_schedule!K109</f>
        <v>0.03</v>
      </c>
      <c r="M111" s="2">
        <f>Raw_schedule!L109</f>
        <v>0.03</v>
      </c>
      <c r="N111" s="2">
        <f>Raw_schedule!M109</f>
        <v>0.05</v>
      </c>
      <c r="O111" s="2">
        <f>Raw_schedule!N109</f>
        <v>0.05</v>
      </c>
      <c r="P111" s="2">
        <f>Raw_schedule!O109</f>
        <v>0.05</v>
      </c>
      <c r="Q111" s="2">
        <f>Raw_schedule!P109</f>
        <v>0.05</v>
      </c>
      <c r="R111" s="2">
        <f>Raw_schedule!Q109</f>
        <v>0.03</v>
      </c>
      <c r="S111" s="2">
        <f>Raw_schedule!R109</f>
        <v>0.03</v>
      </c>
      <c r="T111" s="2">
        <f>Raw_schedule!S109</f>
        <v>0.03</v>
      </c>
      <c r="U111" s="2">
        <f>Raw_schedule!T109</f>
        <v>0.03</v>
      </c>
      <c r="V111" s="2">
        <f>Raw_schedule!U109</f>
        <v>0.03</v>
      </c>
      <c r="W111" s="2">
        <f>Raw_schedule!V109</f>
        <v>0.03</v>
      </c>
      <c r="X111" s="2">
        <f>Raw_schedule!W109</f>
        <v>0.03</v>
      </c>
      <c r="Y111" s="2">
        <f>Raw_schedule!X109</f>
        <v>0.03</v>
      </c>
      <c r="Z111" s="2">
        <f>Raw_schedule!Y109</f>
        <v>0.03</v>
      </c>
      <c r="AA111" s="2">
        <f>Raw_schedule!Z109</f>
        <v>0.03</v>
      </c>
      <c r="AB111" s="2">
        <f>Raw_schedule!AA109</f>
        <v>0.03</v>
      </c>
    </row>
    <row r="112" spans="1:28" x14ac:dyDescent="0.25">
      <c r="A112" s="39" t="str">
        <f>Raw_schedule!B110</f>
        <v>DHW Sch</v>
      </c>
      <c r="B112" s="39" t="str">
        <f>Raw_schedule!A110</f>
        <v>School</v>
      </c>
      <c r="C112" s="2" t="str">
        <f>Raw_schedule!C110</f>
        <v>Weekdays (Through 4/3)</v>
      </c>
      <c r="D112" s="2"/>
      <c r="E112" s="2">
        <f>Raw_schedule!D110</f>
        <v>0.05</v>
      </c>
      <c r="F112" s="2">
        <f>Raw_schedule!E110</f>
        <v>0.05</v>
      </c>
      <c r="G112" s="2">
        <f>Raw_schedule!F110</f>
        <v>0.05</v>
      </c>
      <c r="H112" s="2">
        <f>Raw_schedule!G110</f>
        <v>0.05</v>
      </c>
      <c r="I112" s="2">
        <f>Raw_schedule!H110</f>
        <v>0.05</v>
      </c>
      <c r="J112" s="2">
        <f>Raw_schedule!I110</f>
        <v>0.05</v>
      </c>
      <c r="K112" s="2">
        <f>Raw_schedule!J110</f>
        <v>0.05</v>
      </c>
      <c r="L112" s="2">
        <f>Raw_schedule!K110</f>
        <v>0.1</v>
      </c>
      <c r="M112" s="2">
        <f>Raw_schedule!L110</f>
        <v>0.34</v>
      </c>
      <c r="N112" s="2">
        <f>Raw_schedule!M110</f>
        <v>0.6</v>
      </c>
      <c r="O112" s="2">
        <f>Raw_schedule!N110</f>
        <v>0.63</v>
      </c>
      <c r="P112" s="2">
        <f>Raw_schedule!O110</f>
        <v>0.72</v>
      </c>
      <c r="Q112" s="2">
        <f>Raw_schedule!P110</f>
        <v>0.79</v>
      </c>
      <c r="R112" s="2">
        <f>Raw_schedule!Q110</f>
        <v>0.83</v>
      </c>
      <c r="S112" s="2">
        <f>Raw_schedule!R110</f>
        <v>0.61</v>
      </c>
      <c r="T112" s="2">
        <f>Raw_schedule!S110</f>
        <v>0.65</v>
      </c>
      <c r="U112" s="2">
        <f>Raw_schedule!T110</f>
        <v>0.1</v>
      </c>
      <c r="V112" s="2">
        <f>Raw_schedule!U110</f>
        <v>0.1</v>
      </c>
      <c r="W112" s="2">
        <f>Raw_schedule!V110</f>
        <v>0.19</v>
      </c>
      <c r="X112" s="2">
        <f>Raw_schedule!W110</f>
        <v>0.25</v>
      </c>
      <c r="Y112" s="2">
        <f>Raw_schedule!X110</f>
        <v>0.22</v>
      </c>
      <c r="Z112" s="2">
        <f>Raw_schedule!Y110</f>
        <v>0.22</v>
      </c>
      <c r="AA112" s="2">
        <f>Raw_schedule!Z110</f>
        <v>0.12</v>
      </c>
      <c r="AB112" s="2">
        <f>Raw_schedule!AA110</f>
        <v>0.09</v>
      </c>
    </row>
    <row r="113" spans="1:28" x14ac:dyDescent="0.25">
      <c r="A113" s="39" t="str">
        <f>Raw_schedule!B111</f>
        <v>DHW Sch</v>
      </c>
      <c r="B113" s="39" t="str">
        <f>Raw_schedule!A111</f>
        <v>School</v>
      </c>
      <c r="C113" s="2" t="str">
        <f>Raw_schedule!C111</f>
        <v>Weekdays (Through 5/22)</v>
      </c>
      <c r="D113" s="2"/>
      <c r="E113" s="2">
        <f>Raw_schedule!D111</f>
        <v>0.05</v>
      </c>
      <c r="F113" s="2">
        <f>Raw_schedule!E111</f>
        <v>0.05</v>
      </c>
      <c r="G113" s="2">
        <f>Raw_schedule!F111</f>
        <v>0.05</v>
      </c>
      <c r="H113" s="2">
        <f>Raw_schedule!G111</f>
        <v>0.05</v>
      </c>
      <c r="I113" s="2">
        <f>Raw_schedule!H111</f>
        <v>0.05</v>
      </c>
      <c r="J113" s="2">
        <f>Raw_schedule!I111</f>
        <v>0.05</v>
      </c>
      <c r="K113" s="2">
        <f>Raw_schedule!J111</f>
        <v>0.05</v>
      </c>
      <c r="L113" s="2">
        <f>Raw_schedule!K111</f>
        <v>0.1</v>
      </c>
      <c r="M113" s="2">
        <f>Raw_schedule!L111</f>
        <v>0.34</v>
      </c>
      <c r="N113" s="2">
        <f>Raw_schedule!M111</f>
        <v>0.6</v>
      </c>
      <c r="O113" s="2">
        <f>Raw_schedule!N111</f>
        <v>0.63</v>
      </c>
      <c r="P113" s="2">
        <f>Raw_schedule!O111</f>
        <v>0.72</v>
      </c>
      <c r="Q113" s="2">
        <f>Raw_schedule!P111</f>
        <v>0.79</v>
      </c>
      <c r="R113" s="2">
        <f>Raw_schedule!Q111</f>
        <v>0.83</v>
      </c>
      <c r="S113" s="2">
        <f>Raw_schedule!R111</f>
        <v>0.61</v>
      </c>
      <c r="T113" s="2">
        <f>Raw_schedule!S111</f>
        <v>0.65</v>
      </c>
      <c r="U113" s="2">
        <f>Raw_schedule!T111</f>
        <v>0.1</v>
      </c>
      <c r="V113" s="2">
        <f>Raw_schedule!U111</f>
        <v>0.1</v>
      </c>
      <c r="W113" s="2">
        <f>Raw_schedule!V111</f>
        <v>0.19</v>
      </c>
      <c r="X113" s="2">
        <f>Raw_schedule!W111</f>
        <v>0.25</v>
      </c>
      <c r="Y113" s="2">
        <f>Raw_schedule!X111</f>
        <v>0.22</v>
      </c>
      <c r="Z113" s="2">
        <f>Raw_schedule!Y111</f>
        <v>0.22</v>
      </c>
      <c r="AA113" s="2">
        <f>Raw_schedule!Z111</f>
        <v>0.12</v>
      </c>
      <c r="AB113" s="2">
        <f>Raw_schedule!AA111</f>
        <v>0.09</v>
      </c>
    </row>
    <row r="114" spans="1:28" x14ac:dyDescent="0.25">
      <c r="A114" s="39" t="str">
        <f>Raw_schedule!B112</f>
        <v>DHW Sch</v>
      </c>
      <c r="B114" s="39" t="str">
        <f>Raw_schedule!A112</f>
        <v>School</v>
      </c>
      <c r="C114" s="2" t="str">
        <f>Raw_schedule!C112</f>
        <v>Weekdays (Through 8/7)</v>
      </c>
      <c r="D114" s="2"/>
      <c r="E114" s="2">
        <f>Raw_schedule!D112</f>
        <v>0.05</v>
      </c>
      <c r="F114" s="2">
        <f>Raw_schedule!E112</f>
        <v>0.05</v>
      </c>
      <c r="G114" s="2">
        <f>Raw_schedule!F112</f>
        <v>0.05</v>
      </c>
      <c r="H114" s="2">
        <f>Raw_schedule!G112</f>
        <v>0.05</v>
      </c>
      <c r="I114" s="2">
        <f>Raw_schedule!H112</f>
        <v>0.05</v>
      </c>
      <c r="J114" s="2">
        <f>Raw_schedule!I112</f>
        <v>0.05</v>
      </c>
      <c r="K114" s="2">
        <f>Raw_schedule!J112</f>
        <v>0.05</v>
      </c>
      <c r="L114" s="2">
        <f>Raw_schedule!K112</f>
        <v>0.1</v>
      </c>
      <c r="M114" s="2">
        <f>Raw_schedule!L112</f>
        <v>0.34</v>
      </c>
      <c r="N114" s="2">
        <f>Raw_schedule!M112</f>
        <v>0.6</v>
      </c>
      <c r="O114" s="2">
        <f>Raw_schedule!N112</f>
        <v>0.63</v>
      </c>
      <c r="P114" s="2">
        <f>Raw_schedule!O112</f>
        <v>0.72</v>
      </c>
      <c r="Q114" s="2">
        <f>Raw_schedule!P112</f>
        <v>0.79</v>
      </c>
      <c r="R114" s="2">
        <f>Raw_schedule!Q112</f>
        <v>0.83</v>
      </c>
      <c r="S114" s="2">
        <f>Raw_schedule!R112</f>
        <v>0.61</v>
      </c>
      <c r="T114" s="2">
        <f>Raw_schedule!S112</f>
        <v>0.65</v>
      </c>
      <c r="U114" s="2">
        <f>Raw_schedule!T112</f>
        <v>0.1</v>
      </c>
      <c r="V114" s="2">
        <f>Raw_schedule!U112</f>
        <v>0.1</v>
      </c>
      <c r="W114" s="2">
        <f>Raw_schedule!V112</f>
        <v>0.19</v>
      </c>
      <c r="X114" s="2">
        <f>Raw_schedule!W112</f>
        <v>0.25</v>
      </c>
      <c r="Y114" s="2">
        <f>Raw_schedule!X112</f>
        <v>0.22</v>
      </c>
      <c r="Z114" s="2">
        <f>Raw_schedule!Y112</f>
        <v>0.22</v>
      </c>
      <c r="AA114" s="2">
        <f>Raw_schedule!Z112</f>
        <v>0.12</v>
      </c>
      <c r="AB114" s="2">
        <f>Raw_schedule!AA112</f>
        <v>0.09</v>
      </c>
    </row>
    <row r="115" spans="1:28" x14ac:dyDescent="0.25">
      <c r="A115" s="39" t="str">
        <f>Raw_schedule!B113</f>
        <v>DHW Sch</v>
      </c>
      <c r="B115" s="39" t="str">
        <f>Raw_schedule!A113</f>
        <v>School</v>
      </c>
      <c r="C115" s="2" t="str">
        <f>Raw_schedule!C113</f>
        <v>Weekdays (Through 12/11)</v>
      </c>
      <c r="D115" s="2"/>
      <c r="E115" s="2">
        <f>Raw_schedule!D113</f>
        <v>0.05</v>
      </c>
      <c r="F115" s="2">
        <f>Raw_schedule!E113</f>
        <v>0.05</v>
      </c>
      <c r="G115" s="2">
        <f>Raw_schedule!F113</f>
        <v>0.05</v>
      </c>
      <c r="H115" s="2">
        <f>Raw_schedule!G113</f>
        <v>0.05</v>
      </c>
      <c r="I115" s="2">
        <f>Raw_schedule!H113</f>
        <v>0.05</v>
      </c>
      <c r="J115" s="2">
        <f>Raw_schedule!I113</f>
        <v>0.05</v>
      </c>
      <c r="K115" s="2">
        <f>Raw_schedule!J113</f>
        <v>0.05</v>
      </c>
      <c r="L115" s="2">
        <f>Raw_schedule!K113</f>
        <v>0.1</v>
      </c>
      <c r="M115" s="2">
        <f>Raw_schedule!L113</f>
        <v>0.34</v>
      </c>
      <c r="N115" s="2">
        <f>Raw_schedule!M113</f>
        <v>0.6</v>
      </c>
      <c r="O115" s="2">
        <f>Raw_schedule!N113</f>
        <v>0.63</v>
      </c>
      <c r="P115" s="2">
        <f>Raw_schedule!O113</f>
        <v>0.72</v>
      </c>
      <c r="Q115" s="2">
        <f>Raw_schedule!P113</f>
        <v>0.79</v>
      </c>
      <c r="R115" s="2">
        <f>Raw_schedule!Q113</f>
        <v>0.83</v>
      </c>
      <c r="S115" s="2">
        <f>Raw_schedule!R113</f>
        <v>0.61</v>
      </c>
      <c r="T115" s="2">
        <f>Raw_schedule!S113</f>
        <v>0.65</v>
      </c>
      <c r="U115" s="2">
        <f>Raw_schedule!T113</f>
        <v>0.1</v>
      </c>
      <c r="V115" s="2">
        <f>Raw_schedule!U113</f>
        <v>0.1</v>
      </c>
      <c r="W115" s="2">
        <f>Raw_schedule!V113</f>
        <v>0.19</v>
      </c>
      <c r="X115" s="2">
        <f>Raw_schedule!W113</f>
        <v>0.25</v>
      </c>
      <c r="Y115" s="2">
        <f>Raw_schedule!X113</f>
        <v>0.22</v>
      </c>
      <c r="Z115" s="2">
        <f>Raw_schedule!Y113</f>
        <v>0.22</v>
      </c>
      <c r="AA115" s="2">
        <f>Raw_schedule!Z113</f>
        <v>0.12</v>
      </c>
      <c r="AB115" s="2">
        <f>Raw_schedule!AA113</f>
        <v>0.09</v>
      </c>
    </row>
    <row r="116" spans="1:28" x14ac:dyDescent="0.25">
      <c r="A116" s="39" t="str">
        <f>Raw_schedule!B114</f>
        <v>Elec Equip Sch</v>
      </c>
      <c r="B116" s="39" t="str">
        <f>Raw_schedule!A114</f>
        <v>School</v>
      </c>
      <c r="C116" s="2" t="str">
        <f>Raw_schedule!C114</f>
        <v>AllDays</v>
      </c>
      <c r="D116" s="2"/>
      <c r="E116" s="2">
        <f>Raw_schedule!D114</f>
        <v>1</v>
      </c>
      <c r="F116" s="2">
        <f>Raw_schedule!E114</f>
        <v>1</v>
      </c>
      <c r="G116" s="2">
        <f>Raw_schedule!F114</f>
        <v>1</v>
      </c>
      <c r="H116" s="2">
        <f>Raw_schedule!G114</f>
        <v>1</v>
      </c>
      <c r="I116" s="2">
        <f>Raw_schedule!H114</f>
        <v>1</v>
      </c>
      <c r="J116" s="2">
        <f>Raw_schedule!I114</f>
        <v>1</v>
      </c>
      <c r="K116" s="2">
        <f>Raw_schedule!J114</f>
        <v>1</v>
      </c>
      <c r="L116" s="2">
        <f>Raw_schedule!K114</f>
        <v>1</v>
      </c>
      <c r="M116" s="2">
        <f>Raw_schedule!L114</f>
        <v>1</v>
      </c>
      <c r="N116" s="2">
        <f>Raw_schedule!M114</f>
        <v>1</v>
      </c>
      <c r="O116" s="2">
        <f>Raw_schedule!N114</f>
        <v>1</v>
      </c>
      <c r="P116" s="2">
        <f>Raw_schedule!O114</f>
        <v>1</v>
      </c>
      <c r="Q116" s="2">
        <f>Raw_schedule!P114</f>
        <v>1</v>
      </c>
      <c r="R116" s="2">
        <f>Raw_schedule!Q114</f>
        <v>1</v>
      </c>
      <c r="S116" s="2">
        <f>Raw_schedule!R114</f>
        <v>1</v>
      </c>
      <c r="T116" s="2">
        <f>Raw_schedule!S114</f>
        <v>1</v>
      </c>
      <c r="U116" s="2">
        <f>Raw_schedule!T114</f>
        <v>1</v>
      </c>
      <c r="V116" s="2">
        <f>Raw_schedule!U114</f>
        <v>1</v>
      </c>
      <c r="W116" s="2">
        <f>Raw_schedule!V114</f>
        <v>1</v>
      </c>
      <c r="X116" s="2">
        <f>Raw_schedule!W114</f>
        <v>1</v>
      </c>
      <c r="Y116" s="2">
        <f>Raw_schedule!X114</f>
        <v>1</v>
      </c>
      <c r="Z116" s="2">
        <f>Raw_schedule!Y114</f>
        <v>1</v>
      </c>
      <c r="AA116" s="2">
        <f>Raw_schedule!Z114</f>
        <v>1</v>
      </c>
      <c r="AB116" s="2">
        <f>Raw_schedule!AA114</f>
        <v>1</v>
      </c>
    </row>
    <row r="117" spans="1:28" x14ac:dyDescent="0.25">
      <c r="A117" s="39" t="str">
        <f>Raw_schedule!B115</f>
        <v>Elec Equip Sch</v>
      </c>
      <c r="B117" s="39" t="str">
        <f>Raw_schedule!A115</f>
        <v>School</v>
      </c>
      <c r="C117" s="2" t="str">
        <f>Raw_schedule!C115</f>
        <v>AllOtherDays (Through 1/11)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</v>
      </c>
      <c r="N117" s="2">
        <f>Raw_schedule!M115</f>
        <v>0</v>
      </c>
      <c r="O117" s="2">
        <f>Raw_schedule!N115</f>
        <v>0</v>
      </c>
      <c r="P117" s="2">
        <f>Raw_schedule!O115</f>
        <v>0</v>
      </c>
      <c r="Q117" s="2">
        <f>Raw_schedule!P115</f>
        <v>0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39" t="str">
        <f>Raw_schedule!B116</f>
        <v>Elec Equip Sch</v>
      </c>
      <c r="B118" s="39" t="str">
        <f>Raw_schedule!A116</f>
        <v>School</v>
      </c>
      <c r="C118" s="2" t="str">
        <f>Raw_schedule!C116</f>
        <v>AllOtherDays (Through 4/3)</v>
      </c>
      <c r="D118" s="2"/>
      <c r="E118" s="2">
        <f>Raw_schedule!D116</f>
        <v>0.05</v>
      </c>
      <c r="F118" s="2">
        <f>Raw_schedule!E116</f>
        <v>0.05</v>
      </c>
      <c r="G118" s="2">
        <f>Raw_schedule!F116</f>
        <v>0.05</v>
      </c>
      <c r="H118" s="2">
        <f>Raw_schedule!G116</f>
        <v>0.05</v>
      </c>
      <c r="I118" s="2">
        <f>Raw_schedule!H116</f>
        <v>0.05</v>
      </c>
      <c r="J118" s="2">
        <f>Raw_schedule!I116</f>
        <v>0.05</v>
      </c>
      <c r="K118" s="2">
        <f>Raw_schedule!J116</f>
        <v>0.05</v>
      </c>
      <c r="L118" s="2">
        <f>Raw_schedule!K116</f>
        <v>0.05</v>
      </c>
      <c r="M118" s="2">
        <f>Raw_schedule!L116</f>
        <v>0.05</v>
      </c>
      <c r="N118" s="2">
        <f>Raw_schedule!M116</f>
        <v>0.05</v>
      </c>
      <c r="O118" s="2">
        <f>Raw_schedule!N116</f>
        <v>0.05</v>
      </c>
      <c r="P118" s="2">
        <f>Raw_schedule!O116</f>
        <v>0.05</v>
      </c>
      <c r="Q118" s="2">
        <f>Raw_schedule!P116</f>
        <v>0.05</v>
      </c>
      <c r="R118" s="2">
        <f>Raw_schedule!Q116</f>
        <v>0.05</v>
      </c>
      <c r="S118" s="2">
        <f>Raw_schedule!R116</f>
        <v>0.05</v>
      </c>
      <c r="T118" s="2">
        <f>Raw_schedule!S116</f>
        <v>0.05</v>
      </c>
      <c r="U118" s="2">
        <f>Raw_schedule!T116</f>
        <v>0.05</v>
      </c>
      <c r="V118" s="2">
        <f>Raw_schedule!U116</f>
        <v>0.05</v>
      </c>
      <c r="W118" s="2">
        <f>Raw_schedule!V116</f>
        <v>0.05</v>
      </c>
      <c r="X118" s="2">
        <f>Raw_schedule!W116</f>
        <v>0.05</v>
      </c>
      <c r="Y118" s="2">
        <f>Raw_schedule!X116</f>
        <v>0.05</v>
      </c>
      <c r="Z118" s="2">
        <f>Raw_schedule!Y116</f>
        <v>0.05</v>
      </c>
      <c r="AA118" s="2">
        <f>Raw_schedule!Z116</f>
        <v>0.05</v>
      </c>
      <c r="AB118" s="2">
        <f>Raw_schedule!AA116</f>
        <v>0.05</v>
      </c>
    </row>
    <row r="119" spans="1:28" x14ac:dyDescent="0.25">
      <c r="A119" s="39" t="str">
        <f>Raw_schedule!B117</f>
        <v>Elec Equip Sch</v>
      </c>
      <c r="B119" s="39" t="str">
        <f>Raw_schedule!A117</f>
        <v>School</v>
      </c>
      <c r="C119" s="2" t="str">
        <f>Raw_schedule!C117</f>
        <v>AllOtherDays (Through 4/12)</v>
      </c>
      <c r="D119" s="2"/>
      <c r="E119" s="2">
        <f>Raw_schedule!D117</f>
        <v>0</v>
      </c>
      <c r="F119" s="2">
        <f>Raw_schedule!E117</f>
        <v>0</v>
      </c>
      <c r="G119" s="2">
        <f>Raw_schedule!F117</f>
        <v>0</v>
      </c>
      <c r="H119" s="2">
        <f>Raw_schedule!G117</f>
        <v>0</v>
      </c>
      <c r="I119" s="2">
        <f>Raw_schedule!H117</f>
        <v>0</v>
      </c>
      <c r="J119" s="2">
        <f>Raw_schedule!I117</f>
        <v>0</v>
      </c>
      <c r="K119" s="2">
        <f>Raw_schedule!J117</f>
        <v>0</v>
      </c>
      <c r="L119" s="2">
        <f>Raw_schedule!K117</f>
        <v>0</v>
      </c>
      <c r="M119" s="2">
        <f>Raw_schedule!L117</f>
        <v>0</v>
      </c>
      <c r="N119" s="2">
        <f>Raw_schedule!M117</f>
        <v>0</v>
      </c>
      <c r="O119" s="2">
        <f>Raw_schedule!N117</f>
        <v>0</v>
      </c>
      <c r="P119" s="2">
        <f>Raw_schedule!O117</f>
        <v>0</v>
      </c>
      <c r="Q119" s="2">
        <f>Raw_schedule!P117</f>
        <v>0</v>
      </c>
      <c r="R119" s="2">
        <f>Raw_schedule!Q117</f>
        <v>0</v>
      </c>
      <c r="S119" s="2">
        <f>Raw_schedule!R117</f>
        <v>0</v>
      </c>
      <c r="T119" s="2">
        <f>Raw_schedule!S117</f>
        <v>0</v>
      </c>
      <c r="U119" s="2">
        <f>Raw_schedule!T117</f>
        <v>0</v>
      </c>
      <c r="V119" s="2">
        <f>Raw_schedule!U117</f>
        <v>0</v>
      </c>
      <c r="W119" s="2">
        <f>Raw_schedule!V117</f>
        <v>0</v>
      </c>
      <c r="X119" s="2">
        <f>Raw_schedule!W117</f>
        <v>0</v>
      </c>
      <c r="Y119" s="2">
        <f>Raw_schedule!X117</f>
        <v>0</v>
      </c>
      <c r="Z119" s="2">
        <f>Raw_schedule!Y117</f>
        <v>0</v>
      </c>
      <c r="AA119" s="2">
        <f>Raw_schedule!Z117</f>
        <v>0</v>
      </c>
      <c r="AB119" s="2">
        <f>Raw_schedule!AA117</f>
        <v>0</v>
      </c>
    </row>
    <row r="120" spans="1:28" x14ac:dyDescent="0.25">
      <c r="A120" s="39" t="str">
        <f>Raw_schedule!B118</f>
        <v>Elec Equip Sch</v>
      </c>
      <c r="B120" s="39" t="str">
        <f>Raw_schedule!A118</f>
        <v>School</v>
      </c>
      <c r="C120" s="2" t="str">
        <f>Raw_schedule!C118</f>
        <v>AllOtherDays (Through 5/22)</v>
      </c>
      <c r="D120" s="2"/>
      <c r="E120" s="2">
        <f>Raw_schedule!D118</f>
        <v>0.05</v>
      </c>
      <c r="F120" s="2">
        <f>Raw_schedule!E118</f>
        <v>0.05</v>
      </c>
      <c r="G120" s="2">
        <f>Raw_schedule!F118</f>
        <v>0.05</v>
      </c>
      <c r="H120" s="2">
        <f>Raw_schedule!G118</f>
        <v>0.05</v>
      </c>
      <c r="I120" s="2">
        <f>Raw_schedule!H118</f>
        <v>0.05</v>
      </c>
      <c r="J120" s="2">
        <f>Raw_schedule!I118</f>
        <v>0.05</v>
      </c>
      <c r="K120" s="2">
        <f>Raw_schedule!J118</f>
        <v>0.05</v>
      </c>
      <c r="L120" s="2">
        <f>Raw_schedule!K118</f>
        <v>0.05</v>
      </c>
      <c r="M120" s="2">
        <f>Raw_schedule!L118</f>
        <v>0.05</v>
      </c>
      <c r="N120" s="2">
        <f>Raw_schedule!M118</f>
        <v>0.05</v>
      </c>
      <c r="O120" s="2">
        <f>Raw_schedule!N118</f>
        <v>0.05</v>
      </c>
      <c r="P120" s="2">
        <f>Raw_schedule!O118</f>
        <v>0.05</v>
      </c>
      <c r="Q120" s="2">
        <f>Raw_schedule!P118</f>
        <v>0.05</v>
      </c>
      <c r="R120" s="2">
        <f>Raw_schedule!Q118</f>
        <v>0.05</v>
      </c>
      <c r="S120" s="2">
        <f>Raw_schedule!R118</f>
        <v>0.05</v>
      </c>
      <c r="T120" s="2">
        <f>Raw_schedule!S118</f>
        <v>0.05</v>
      </c>
      <c r="U120" s="2">
        <f>Raw_schedule!T118</f>
        <v>0.05</v>
      </c>
      <c r="V120" s="2">
        <f>Raw_schedule!U118</f>
        <v>0.05</v>
      </c>
      <c r="W120" s="2">
        <f>Raw_schedule!V118</f>
        <v>0.05</v>
      </c>
      <c r="X120" s="2">
        <f>Raw_schedule!W118</f>
        <v>0.05</v>
      </c>
      <c r="Y120" s="2">
        <f>Raw_schedule!X118</f>
        <v>0.05</v>
      </c>
      <c r="Z120" s="2">
        <f>Raw_schedule!Y118</f>
        <v>0.05</v>
      </c>
      <c r="AA120" s="2">
        <f>Raw_schedule!Z118</f>
        <v>0.05</v>
      </c>
      <c r="AB120" s="2">
        <f>Raw_schedule!AA118</f>
        <v>0.05</v>
      </c>
    </row>
    <row r="121" spans="1:28" x14ac:dyDescent="0.25">
      <c r="A121" s="39" t="str">
        <f>Raw_schedule!B119</f>
        <v>Elec Equip Sch</v>
      </c>
      <c r="B121" s="39" t="str">
        <f>Raw_schedule!A119</f>
        <v>School</v>
      </c>
      <c r="C121" s="2" t="str">
        <f>Raw_schedule!C119</f>
        <v>AllOtherDays (Through 5/31)</v>
      </c>
      <c r="D121" s="2"/>
      <c r="E121" s="2">
        <f>Raw_schedule!D119</f>
        <v>0</v>
      </c>
      <c r="F121" s="2">
        <f>Raw_schedule!E119</f>
        <v>0</v>
      </c>
      <c r="G121" s="2">
        <f>Raw_schedule!F119</f>
        <v>0</v>
      </c>
      <c r="H121" s="2">
        <f>Raw_schedule!G119</f>
        <v>0</v>
      </c>
      <c r="I121" s="2">
        <f>Raw_schedule!H119</f>
        <v>0</v>
      </c>
      <c r="J121" s="2">
        <f>Raw_schedule!I119</f>
        <v>0</v>
      </c>
      <c r="K121" s="2">
        <f>Raw_schedule!J119</f>
        <v>0</v>
      </c>
      <c r="L121" s="2">
        <f>Raw_schedule!K119</f>
        <v>0</v>
      </c>
      <c r="M121" s="2">
        <f>Raw_schedule!L119</f>
        <v>0</v>
      </c>
      <c r="N121" s="2">
        <f>Raw_schedule!M119</f>
        <v>0</v>
      </c>
      <c r="O121" s="2">
        <f>Raw_schedule!N119</f>
        <v>0</v>
      </c>
      <c r="P121" s="2">
        <f>Raw_schedule!O119</f>
        <v>0</v>
      </c>
      <c r="Q121" s="2">
        <f>Raw_schedule!P119</f>
        <v>0</v>
      </c>
      <c r="R121" s="2">
        <f>Raw_schedule!Q119</f>
        <v>0</v>
      </c>
      <c r="S121" s="2">
        <f>Raw_schedule!R119</f>
        <v>0</v>
      </c>
      <c r="T121" s="2">
        <f>Raw_schedule!S119</f>
        <v>0</v>
      </c>
      <c r="U121" s="2">
        <f>Raw_schedule!T119</f>
        <v>0</v>
      </c>
      <c r="V121" s="2">
        <f>Raw_schedule!U119</f>
        <v>0</v>
      </c>
      <c r="W121" s="2">
        <f>Raw_schedule!V119</f>
        <v>0</v>
      </c>
      <c r="X121" s="2">
        <f>Raw_schedule!W119</f>
        <v>0</v>
      </c>
      <c r="Y121" s="2">
        <f>Raw_schedule!X119</f>
        <v>0</v>
      </c>
      <c r="Z121" s="2">
        <f>Raw_schedule!Y119</f>
        <v>0</v>
      </c>
      <c r="AA121" s="2">
        <f>Raw_schedule!Z119</f>
        <v>0</v>
      </c>
      <c r="AB121" s="2">
        <f>Raw_schedule!AA119</f>
        <v>0</v>
      </c>
    </row>
    <row r="122" spans="1:28" x14ac:dyDescent="0.25">
      <c r="A122" s="39" t="str">
        <f>Raw_schedule!B120</f>
        <v>Elec Equip Sch</v>
      </c>
      <c r="B122" s="39" t="str">
        <f>Raw_schedule!A120</f>
        <v>School</v>
      </c>
      <c r="C122" s="2" t="str">
        <f>Raw_schedule!C120</f>
        <v>AllOtherDays (Through 8/7)</v>
      </c>
      <c r="D122" s="2"/>
      <c r="E122" s="2">
        <f>Raw_schedule!D120</f>
        <v>0.05</v>
      </c>
      <c r="F122" s="2">
        <f>Raw_schedule!E120</f>
        <v>0.05</v>
      </c>
      <c r="G122" s="2">
        <f>Raw_schedule!F120</f>
        <v>0.05</v>
      </c>
      <c r="H122" s="2">
        <f>Raw_schedule!G120</f>
        <v>0.05</v>
      </c>
      <c r="I122" s="2">
        <f>Raw_schedule!H120</f>
        <v>0.05</v>
      </c>
      <c r="J122" s="2">
        <f>Raw_schedule!I120</f>
        <v>0.05</v>
      </c>
      <c r="K122" s="2">
        <f>Raw_schedule!J120</f>
        <v>0.05</v>
      </c>
      <c r="L122" s="2">
        <f>Raw_schedule!K120</f>
        <v>0.05</v>
      </c>
      <c r="M122" s="2">
        <f>Raw_schedule!L120</f>
        <v>0.05</v>
      </c>
      <c r="N122" s="2">
        <f>Raw_schedule!M120</f>
        <v>0.05</v>
      </c>
      <c r="O122" s="2">
        <f>Raw_schedule!N120</f>
        <v>0.05</v>
      </c>
      <c r="P122" s="2">
        <f>Raw_schedule!O120</f>
        <v>0.05</v>
      </c>
      <c r="Q122" s="2">
        <f>Raw_schedule!P120</f>
        <v>0.05</v>
      </c>
      <c r="R122" s="2">
        <f>Raw_schedule!Q120</f>
        <v>0.05</v>
      </c>
      <c r="S122" s="2">
        <f>Raw_schedule!R120</f>
        <v>0.05</v>
      </c>
      <c r="T122" s="2">
        <f>Raw_schedule!S120</f>
        <v>0.05</v>
      </c>
      <c r="U122" s="2">
        <f>Raw_schedule!T120</f>
        <v>0.05</v>
      </c>
      <c r="V122" s="2">
        <f>Raw_schedule!U120</f>
        <v>0.05</v>
      </c>
      <c r="W122" s="2">
        <f>Raw_schedule!V120</f>
        <v>0.05</v>
      </c>
      <c r="X122" s="2">
        <f>Raw_schedule!W120</f>
        <v>0.05</v>
      </c>
      <c r="Y122" s="2">
        <f>Raw_schedule!X120</f>
        <v>0.05</v>
      </c>
      <c r="Z122" s="2">
        <f>Raw_schedule!Y120</f>
        <v>0.05</v>
      </c>
      <c r="AA122" s="2">
        <f>Raw_schedule!Z120</f>
        <v>0.05</v>
      </c>
      <c r="AB122" s="2">
        <f>Raw_schedule!AA120</f>
        <v>0.05</v>
      </c>
    </row>
    <row r="123" spans="1:28" x14ac:dyDescent="0.25">
      <c r="A123" s="39" t="str">
        <f>Raw_schedule!B121</f>
        <v>Elec Equip Sch</v>
      </c>
      <c r="B123" s="39" t="str">
        <f>Raw_schedule!A121</f>
        <v>School</v>
      </c>
      <c r="C123" s="2" t="str">
        <f>Raw_schedule!C121</f>
        <v>AllOtherDays (Through 8/16)</v>
      </c>
      <c r="D123" s="2"/>
      <c r="E123" s="2">
        <f>Raw_schedule!D121</f>
        <v>0</v>
      </c>
      <c r="F123" s="2">
        <f>Raw_schedule!E121</f>
        <v>0</v>
      </c>
      <c r="G123" s="2">
        <f>Raw_schedule!F121</f>
        <v>0</v>
      </c>
      <c r="H123" s="2">
        <f>Raw_schedule!G121</f>
        <v>0</v>
      </c>
      <c r="I123" s="2">
        <f>Raw_schedule!H121</f>
        <v>0</v>
      </c>
      <c r="J123" s="2">
        <f>Raw_schedule!I121</f>
        <v>0</v>
      </c>
      <c r="K123" s="2">
        <f>Raw_schedule!J121</f>
        <v>0</v>
      </c>
      <c r="L123" s="2">
        <f>Raw_schedule!K121</f>
        <v>0</v>
      </c>
      <c r="M123" s="2">
        <f>Raw_schedule!L121</f>
        <v>0</v>
      </c>
      <c r="N123" s="2">
        <f>Raw_schedule!M121</f>
        <v>0</v>
      </c>
      <c r="O123" s="2">
        <f>Raw_schedule!N121</f>
        <v>0</v>
      </c>
      <c r="P123" s="2">
        <f>Raw_schedule!O121</f>
        <v>0</v>
      </c>
      <c r="Q123" s="2">
        <f>Raw_schedule!P121</f>
        <v>0</v>
      </c>
      <c r="R123" s="2">
        <f>Raw_schedule!Q121</f>
        <v>0</v>
      </c>
      <c r="S123" s="2">
        <f>Raw_schedule!R121</f>
        <v>0</v>
      </c>
      <c r="T123" s="2">
        <f>Raw_schedule!S121</f>
        <v>0</v>
      </c>
      <c r="U123" s="2">
        <f>Raw_schedule!T121</f>
        <v>0</v>
      </c>
      <c r="V123" s="2">
        <f>Raw_schedule!U121</f>
        <v>0</v>
      </c>
      <c r="W123" s="2">
        <f>Raw_schedule!V121</f>
        <v>0</v>
      </c>
      <c r="X123" s="2">
        <f>Raw_schedule!W121</f>
        <v>0</v>
      </c>
      <c r="Y123" s="2">
        <f>Raw_schedule!X121</f>
        <v>0</v>
      </c>
      <c r="Z123" s="2">
        <f>Raw_schedule!Y121</f>
        <v>0</v>
      </c>
      <c r="AA123" s="2">
        <f>Raw_schedule!Z121</f>
        <v>0</v>
      </c>
      <c r="AB123" s="2">
        <f>Raw_schedule!AA121</f>
        <v>0</v>
      </c>
    </row>
    <row r="124" spans="1:28" x14ac:dyDescent="0.25">
      <c r="A124" s="39" t="str">
        <f>Raw_schedule!B122</f>
        <v>Elec Equip Sch</v>
      </c>
      <c r="B124" s="39" t="str">
        <f>Raw_schedule!A122</f>
        <v>School</v>
      </c>
      <c r="C124" s="2" t="str">
        <f>Raw_schedule!C122</f>
        <v>AllOtherDays (Through 12/11)</v>
      </c>
      <c r="D124" s="2"/>
      <c r="E124" s="2">
        <f>Raw_schedule!D122</f>
        <v>0.05</v>
      </c>
      <c r="F124" s="2">
        <f>Raw_schedule!E122</f>
        <v>0.05</v>
      </c>
      <c r="G124" s="2">
        <f>Raw_schedule!F122</f>
        <v>0.05</v>
      </c>
      <c r="H124" s="2">
        <f>Raw_schedule!G122</f>
        <v>0.05</v>
      </c>
      <c r="I124" s="2">
        <f>Raw_schedule!H122</f>
        <v>0.05</v>
      </c>
      <c r="J124" s="2">
        <f>Raw_schedule!I122</f>
        <v>0.05</v>
      </c>
      <c r="K124" s="2">
        <f>Raw_schedule!J122</f>
        <v>0.05</v>
      </c>
      <c r="L124" s="2">
        <f>Raw_schedule!K122</f>
        <v>0.05</v>
      </c>
      <c r="M124" s="2">
        <f>Raw_schedule!L122</f>
        <v>0.05</v>
      </c>
      <c r="N124" s="2">
        <f>Raw_schedule!M122</f>
        <v>0.05</v>
      </c>
      <c r="O124" s="2">
        <f>Raw_schedule!N122</f>
        <v>0.05</v>
      </c>
      <c r="P124" s="2">
        <f>Raw_schedule!O122</f>
        <v>0.05</v>
      </c>
      <c r="Q124" s="2">
        <f>Raw_schedule!P122</f>
        <v>0.05</v>
      </c>
      <c r="R124" s="2">
        <f>Raw_schedule!Q122</f>
        <v>0.05</v>
      </c>
      <c r="S124" s="2">
        <f>Raw_schedule!R122</f>
        <v>0.05</v>
      </c>
      <c r="T124" s="2">
        <f>Raw_schedule!S122</f>
        <v>0.05</v>
      </c>
      <c r="U124" s="2">
        <f>Raw_schedule!T122</f>
        <v>0.05</v>
      </c>
      <c r="V124" s="2">
        <f>Raw_schedule!U122</f>
        <v>0.05</v>
      </c>
      <c r="W124" s="2">
        <f>Raw_schedule!V122</f>
        <v>0.05</v>
      </c>
      <c r="X124" s="2">
        <f>Raw_schedule!W122</f>
        <v>0.05</v>
      </c>
      <c r="Y124" s="2">
        <f>Raw_schedule!X122</f>
        <v>0.05</v>
      </c>
      <c r="Z124" s="2">
        <f>Raw_schedule!Y122</f>
        <v>0.05</v>
      </c>
      <c r="AA124" s="2">
        <f>Raw_schedule!Z122</f>
        <v>0.05</v>
      </c>
      <c r="AB124" s="2">
        <f>Raw_schedule!AA122</f>
        <v>0.05</v>
      </c>
    </row>
    <row r="125" spans="1:28" x14ac:dyDescent="0.25">
      <c r="A125" s="39" t="str">
        <f>Raw_schedule!B123</f>
        <v>Elec Equip Sch</v>
      </c>
      <c r="B125" s="39" t="str">
        <f>Raw_schedule!A123</f>
        <v>School</v>
      </c>
      <c r="C125" s="2" t="str">
        <f>Raw_schedule!C123</f>
        <v>AllOtherDays (Through 12/31)</v>
      </c>
      <c r="D125" s="2"/>
      <c r="E125" s="2">
        <f>Raw_schedule!D123</f>
        <v>0</v>
      </c>
      <c r="F125" s="2">
        <f>Raw_schedule!E123</f>
        <v>0</v>
      </c>
      <c r="G125" s="2">
        <f>Raw_schedule!F123</f>
        <v>0</v>
      </c>
      <c r="H125" s="2">
        <f>Raw_schedule!G123</f>
        <v>0</v>
      </c>
      <c r="I125" s="2">
        <f>Raw_schedule!H123</f>
        <v>0</v>
      </c>
      <c r="J125" s="2">
        <f>Raw_schedule!I123</f>
        <v>0</v>
      </c>
      <c r="K125" s="2">
        <f>Raw_schedule!J123</f>
        <v>0</v>
      </c>
      <c r="L125" s="2">
        <f>Raw_schedule!K123</f>
        <v>0</v>
      </c>
      <c r="M125" s="2">
        <f>Raw_schedule!L123</f>
        <v>0</v>
      </c>
      <c r="N125" s="2">
        <f>Raw_schedule!M123</f>
        <v>0</v>
      </c>
      <c r="O125" s="2">
        <f>Raw_schedule!N123</f>
        <v>0</v>
      </c>
      <c r="P125" s="2">
        <f>Raw_schedule!O123</f>
        <v>0</v>
      </c>
      <c r="Q125" s="2">
        <f>Raw_schedule!P123</f>
        <v>0</v>
      </c>
      <c r="R125" s="2">
        <f>Raw_schedule!Q123</f>
        <v>0</v>
      </c>
      <c r="S125" s="2">
        <f>Raw_schedule!R123</f>
        <v>0</v>
      </c>
      <c r="T125" s="2">
        <f>Raw_schedule!S123</f>
        <v>0</v>
      </c>
      <c r="U125" s="2">
        <f>Raw_schedule!T123</f>
        <v>0</v>
      </c>
      <c r="V125" s="2">
        <f>Raw_schedule!U123</f>
        <v>0</v>
      </c>
      <c r="W125" s="2">
        <f>Raw_schedule!V123</f>
        <v>0</v>
      </c>
      <c r="X125" s="2">
        <f>Raw_schedule!W123</f>
        <v>0</v>
      </c>
      <c r="Y125" s="2">
        <f>Raw_schedule!X123</f>
        <v>0</v>
      </c>
      <c r="Z125" s="2">
        <f>Raw_schedule!Y123</f>
        <v>0</v>
      </c>
      <c r="AA125" s="2">
        <f>Raw_schedule!Z123</f>
        <v>0</v>
      </c>
      <c r="AB125" s="2">
        <f>Raw_schedule!AA123</f>
        <v>0</v>
      </c>
    </row>
    <row r="126" spans="1:28" x14ac:dyDescent="0.25">
      <c r="A126" s="39" t="str">
        <f>Raw_schedule!B124</f>
        <v>Elec Equip Sch</v>
      </c>
      <c r="B126" s="39" t="str">
        <f>Raw_schedule!A124</f>
        <v>School</v>
      </c>
      <c r="C126" s="2" t="str">
        <f>Raw_schedule!C124</f>
        <v>Saturdays (Through 4/3)</v>
      </c>
      <c r="D126" s="2"/>
      <c r="E126" s="2">
        <f>Raw_schedule!D124</f>
        <v>0.05</v>
      </c>
      <c r="F126" s="2">
        <f>Raw_schedule!E124</f>
        <v>0.05</v>
      </c>
      <c r="G126" s="2">
        <f>Raw_schedule!F124</f>
        <v>0.05</v>
      </c>
      <c r="H126" s="2">
        <f>Raw_schedule!G124</f>
        <v>0.05</v>
      </c>
      <c r="I126" s="2">
        <f>Raw_schedule!H124</f>
        <v>0.05</v>
      </c>
      <c r="J126" s="2">
        <f>Raw_schedule!I124</f>
        <v>0.05</v>
      </c>
      <c r="K126" s="2">
        <f>Raw_schedule!J124</f>
        <v>0.05</v>
      </c>
      <c r="L126" s="2">
        <f>Raw_schedule!K124</f>
        <v>0.05</v>
      </c>
      <c r="M126" s="2">
        <f>Raw_schedule!L124</f>
        <v>0.15</v>
      </c>
      <c r="N126" s="2">
        <f>Raw_schedule!M124</f>
        <v>0.15</v>
      </c>
      <c r="O126" s="2">
        <f>Raw_schedule!N124</f>
        <v>0.15</v>
      </c>
      <c r="P126" s="2">
        <f>Raw_schedule!O124</f>
        <v>0.15</v>
      </c>
      <c r="Q126" s="2">
        <f>Raw_schedule!P124</f>
        <v>0.15</v>
      </c>
      <c r="R126" s="2">
        <f>Raw_schedule!Q124</f>
        <v>0.05</v>
      </c>
      <c r="S126" s="2">
        <f>Raw_schedule!R124</f>
        <v>0.05</v>
      </c>
      <c r="T126" s="2">
        <f>Raw_schedule!S124</f>
        <v>0.05</v>
      </c>
      <c r="U126" s="2">
        <f>Raw_schedule!T124</f>
        <v>0.05</v>
      </c>
      <c r="V126" s="2">
        <f>Raw_schedule!U124</f>
        <v>0.05</v>
      </c>
      <c r="W126" s="2">
        <f>Raw_schedule!V124</f>
        <v>0.05</v>
      </c>
      <c r="X126" s="2">
        <f>Raw_schedule!W124</f>
        <v>0.05</v>
      </c>
      <c r="Y126" s="2">
        <f>Raw_schedule!X124</f>
        <v>0.05</v>
      </c>
      <c r="Z126" s="2">
        <f>Raw_schedule!Y124</f>
        <v>0.05</v>
      </c>
      <c r="AA126" s="2">
        <f>Raw_schedule!Z124</f>
        <v>0.05</v>
      </c>
      <c r="AB126" s="2">
        <f>Raw_schedule!AA124</f>
        <v>0.05</v>
      </c>
    </row>
    <row r="127" spans="1:28" x14ac:dyDescent="0.25">
      <c r="A127" s="39" t="str">
        <f>Raw_schedule!B125</f>
        <v>Elec Equip Sch</v>
      </c>
      <c r="B127" s="39" t="str">
        <f>Raw_schedule!A125</f>
        <v>School</v>
      </c>
      <c r="C127" s="2" t="str">
        <f>Raw_schedule!C125</f>
        <v>Saturdays (Through 5/22)</v>
      </c>
      <c r="D127" s="2"/>
      <c r="E127" s="2">
        <f>Raw_schedule!D125</f>
        <v>0.05</v>
      </c>
      <c r="F127" s="2">
        <f>Raw_schedule!E125</f>
        <v>0.05</v>
      </c>
      <c r="G127" s="2">
        <f>Raw_schedule!F125</f>
        <v>0.05</v>
      </c>
      <c r="H127" s="2">
        <f>Raw_schedule!G125</f>
        <v>0.05</v>
      </c>
      <c r="I127" s="2">
        <f>Raw_schedule!H125</f>
        <v>0.05</v>
      </c>
      <c r="J127" s="2">
        <f>Raw_schedule!I125</f>
        <v>0.05</v>
      </c>
      <c r="K127" s="2">
        <f>Raw_schedule!J125</f>
        <v>0.05</v>
      </c>
      <c r="L127" s="2">
        <f>Raw_schedule!K125</f>
        <v>0.05</v>
      </c>
      <c r="M127" s="2">
        <f>Raw_schedule!L125</f>
        <v>0.15</v>
      </c>
      <c r="N127" s="2">
        <f>Raw_schedule!M125</f>
        <v>0.15</v>
      </c>
      <c r="O127" s="2">
        <f>Raw_schedule!N125</f>
        <v>0.15</v>
      </c>
      <c r="P127" s="2">
        <f>Raw_schedule!O125</f>
        <v>0.15</v>
      </c>
      <c r="Q127" s="2">
        <f>Raw_schedule!P125</f>
        <v>0.15</v>
      </c>
      <c r="R127" s="2">
        <f>Raw_schedule!Q125</f>
        <v>0.05</v>
      </c>
      <c r="S127" s="2">
        <f>Raw_schedule!R125</f>
        <v>0.05</v>
      </c>
      <c r="T127" s="2">
        <f>Raw_schedule!S125</f>
        <v>0.05</v>
      </c>
      <c r="U127" s="2">
        <f>Raw_schedule!T125</f>
        <v>0.05</v>
      </c>
      <c r="V127" s="2">
        <f>Raw_schedule!U125</f>
        <v>0.05</v>
      </c>
      <c r="W127" s="2">
        <f>Raw_schedule!V125</f>
        <v>0.05</v>
      </c>
      <c r="X127" s="2">
        <f>Raw_schedule!W125</f>
        <v>0.05</v>
      </c>
      <c r="Y127" s="2">
        <f>Raw_schedule!X125</f>
        <v>0.05</v>
      </c>
      <c r="Z127" s="2">
        <f>Raw_schedule!Y125</f>
        <v>0.05</v>
      </c>
      <c r="AA127" s="2">
        <f>Raw_schedule!Z125</f>
        <v>0.05</v>
      </c>
      <c r="AB127" s="2">
        <f>Raw_schedule!AA125</f>
        <v>0.05</v>
      </c>
    </row>
    <row r="128" spans="1:28" x14ac:dyDescent="0.25">
      <c r="A128" s="39" t="str">
        <f>Raw_schedule!B126</f>
        <v>Elec Equip Sch</v>
      </c>
      <c r="B128" s="39" t="str">
        <f>Raw_schedule!A126</f>
        <v>School</v>
      </c>
      <c r="C128" s="2" t="str">
        <f>Raw_schedule!C126</f>
        <v>Saturdays (Through 8/7)</v>
      </c>
      <c r="D128" s="2"/>
      <c r="E128" s="2">
        <f>Raw_schedule!D126</f>
        <v>0.05</v>
      </c>
      <c r="F128" s="2">
        <f>Raw_schedule!E126</f>
        <v>0.05</v>
      </c>
      <c r="G128" s="2">
        <f>Raw_schedule!F126</f>
        <v>0.05</v>
      </c>
      <c r="H128" s="2">
        <f>Raw_schedule!G126</f>
        <v>0.05</v>
      </c>
      <c r="I128" s="2">
        <f>Raw_schedule!H126</f>
        <v>0.05</v>
      </c>
      <c r="J128" s="2">
        <f>Raw_schedule!I126</f>
        <v>0.05</v>
      </c>
      <c r="K128" s="2">
        <f>Raw_schedule!J126</f>
        <v>0.05</v>
      </c>
      <c r="L128" s="2">
        <f>Raw_schedule!K126</f>
        <v>0.05</v>
      </c>
      <c r="M128" s="2">
        <f>Raw_schedule!L126</f>
        <v>0.15</v>
      </c>
      <c r="N128" s="2">
        <f>Raw_schedule!M126</f>
        <v>0.15</v>
      </c>
      <c r="O128" s="2">
        <f>Raw_schedule!N126</f>
        <v>0.15</v>
      </c>
      <c r="P128" s="2">
        <f>Raw_schedule!O126</f>
        <v>0.15</v>
      </c>
      <c r="Q128" s="2">
        <f>Raw_schedule!P126</f>
        <v>0.15</v>
      </c>
      <c r="R128" s="2">
        <f>Raw_schedule!Q126</f>
        <v>0.05</v>
      </c>
      <c r="S128" s="2">
        <f>Raw_schedule!R126</f>
        <v>0.05</v>
      </c>
      <c r="T128" s="2">
        <f>Raw_schedule!S126</f>
        <v>0.05</v>
      </c>
      <c r="U128" s="2">
        <f>Raw_schedule!T126</f>
        <v>0.05</v>
      </c>
      <c r="V128" s="2">
        <f>Raw_schedule!U126</f>
        <v>0.05</v>
      </c>
      <c r="W128" s="2">
        <f>Raw_schedule!V126</f>
        <v>0.05</v>
      </c>
      <c r="X128" s="2">
        <f>Raw_schedule!W126</f>
        <v>0.05</v>
      </c>
      <c r="Y128" s="2">
        <f>Raw_schedule!X126</f>
        <v>0.05</v>
      </c>
      <c r="Z128" s="2">
        <f>Raw_schedule!Y126</f>
        <v>0.05</v>
      </c>
      <c r="AA128" s="2">
        <f>Raw_schedule!Z126</f>
        <v>0.05</v>
      </c>
      <c r="AB128" s="2">
        <f>Raw_schedule!AA126</f>
        <v>0.05</v>
      </c>
    </row>
    <row r="129" spans="1:28" x14ac:dyDescent="0.25">
      <c r="A129" s="39" t="str">
        <f>Raw_schedule!B127</f>
        <v>Elec Equip Sch</v>
      </c>
      <c r="B129" s="39" t="str">
        <f>Raw_schedule!A127</f>
        <v>School</v>
      </c>
      <c r="C129" s="2" t="str">
        <f>Raw_schedule!C127</f>
        <v>Saturdays (Through 12/11)</v>
      </c>
      <c r="D129" s="2"/>
      <c r="E129" s="2">
        <f>Raw_schedule!D127</f>
        <v>0.05</v>
      </c>
      <c r="F129" s="2">
        <f>Raw_schedule!E127</f>
        <v>0.05</v>
      </c>
      <c r="G129" s="2">
        <f>Raw_schedule!F127</f>
        <v>0.05</v>
      </c>
      <c r="H129" s="2">
        <f>Raw_schedule!G127</f>
        <v>0.05</v>
      </c>
      <c r="I129" s="2">
        <f>Raw_schedule!H127</f>
        <v>0.05</v>
      </c>
      <c r="J129" s="2">
        <f>Raw_schedule!I127</f>
        <v>0.05</v>
      </c>
      <c r="K129" s="2">
        <f>Raw_schedule!J127</f>
        <v>0.05</v>
      </c>
      <c r="L129" s="2">
        <f>Raw_schedule!K127</f>
        <v>0.05</v>
      </c>
      <c r="M129" s="2">
        <f>Raw_schedule!L127</f>
        <v>0.15</v>
      </c>
      <c r="N129" s="2">
        <f>Raw_schedule!M127</f>
        <v>0.15</v>
      </c>
      <c r="O129" s="2">
        <f>Raw_schedule!N127</f>
        <v>0.15</v>
      </c>
      <c r="P129" s="2">
        <f>Raw_schedule!O127</f>
        <v>0.15</v>
      </c>
      <c r="Q129" s="2">
        <f>Raw_schedule!P127</f>
        <v>0.15</v>
      </c>
      <c r="R129" s="2">
        <f>Raw_schedule!Q127</f>
        <v>0.05</v>
      </c>
      <c r="S129" s="2">
        <f>Raw_schedule!R127</f>
        <v>0.05</v>
      </c>
      <c r="T129" s="2">
        <f>Raw_schedule!S127</f>
        <v>0.05</v>
      </c>
      <c r="U129" s="2">
        <f>Raw_schedule!T127</f>
        <v>0.05</v>
      </c>
      <c r="V129" s="2">
        <f>Raw_schedule!U127</f>
        <v>0.05</v>
      </c>
      <c r="W129" s="2">
        <f>Raw_schedule!V127</f>
        <v>0.05</v>
      </c>
      <c r="X129" s="2">
        <f>Raw_schedule!W127</f>
        <v>0.05</v>
      </c>
      <c r="Y129" s="2">
        <f>Raw_schedule!X127</f>
        <v>0.05</v>
      </c>
      <c r="Z129" s="2">
        <f>Raw_schedule!Y127</f>
        <v>0.05</v>
      </c>
      <c r="AA129" s="2">
        <f>Raw_schedule!Z127</f>
        <v>0.05</v>
      </c>
      <c r="AB129" s="2">
        <f>Raw_schedule!AA127</f>
        <v>0.05</v>
      </c>
    </row>
    <row r="130" spans="1:28" x14ac:dyDescent="0.25">
      <c r="A130" s="39" t="str">
        <f>Raw_schedule!B128</f>
        <v>Elec Equip Sch</v>
      </c>
      <c r="B130" s="39" t="str">
        <f>Raw_schedule!A128</f>
        <v>School</v>
      </c>
      <c r="C130" s="2" t="str">
        <f>Raw_schedule!C128</f>
        <v>Weekdays (Through 4/3)</v>
      </c>
      <c r="D130" s="2"/>
      <c r="E130" s="2">
        <f>Raw_schedule!D128</f>
        <v>0.05</v>
      </c>
      <c r="F130" s="2">
        <f>Raw_schedule!E128</f>
        <v>0.05</v>
      </c>
      <c r="G130" s="2">
        <f>Raw_schedule!F128</f>
        <v>0.05</v>
      </c>
      <c r="H130" s="2">
        <f>Raw_schedule!G128</f>
        <v>0.05</v>
      </c>
      <c r="I130" s="2">
        <f>Raw_schedule!H128</f>
        <v>0.05</v>
      </c>
      <c r="J130" s="2">
        <f>Raw_schedule!I128</f>
        <v>0.05</v>
      </c>
      <c r="K130" s="2">
        <f>Raw_schedule!J128</f>
        <v>0.05</v>
      </c>
      <c r="L130" s="2">
        <f>Raw_schedule!K128</f>
        <v>0.3</v>
      </c>
      <c r="M130" s="2">
        <f>Raw_schedule!L128</f>
        <v>0.85</v>
      </c>
      <c r="N130" s="2">
        <f>Raw_schedule!M128</f>
        <v>0.95</v>
      </c>
      <c r="O130" s="2">
        <f>Raw_schedule!N128</f>
        <v>0.95</v>
      </c>
      <c r="P130" s="2">
        <f>Raw_schedule!O128</f>
        <v>0.95</v>
      </c>
      <c r="Q130" s="2">
        <f>Raw_schedule!P128</f>
        <v>0.8</v>
      </c>
      <c r="R130" s="2">
        <f>Raw_schedule!Q128</f>
        <v>0.8</v>
      </c>
      <c r="S130" s="2">
        <f>Raw_schedule!R128</f>
        <v>0.8</v>
      </c>
      <c r="T130" s="2">
        <f>Raw_schedule!S128</f>
        <v>0.7</v>
      </c>
      <c r="U130" s="2">
        <f>Raw_schedule!T128</f>
        <v>0.5</v>
      </c>
      <c r="V130" s="2">
        <f>Raw_schedule!U128</f>
        <v>0.5</v>
      </c>
      <c r="W130" s="2">
        <f>Raw_schedule!V128</f>
        <v>0.35</v>
      </c>
      <c r="X130" s="2">
        <f>Raw_schedule!W128</f>
        <v>0.35</v>
      </c>
      <c r="Y130" s="2">
        <f>Raw_schedule!X128</f>
        <v>0.35</v>
      </c>
      <c r="Z130" s="2">
        <f>Raw_schedule!Y128</f>
        <v>0.3</v>
      </c>
      <c r="AA130" s="2">
        <f>Raw_schedule!Z128</f>
        <v>0.05</v>
      </c>
      <c r="AB130" s="2">
        <f>Raw_schedule!AA128</f>
        <v>0.05</v>
      </c>
    </row>
    <row r="131" spans="1:28" x14ac:dyDescent="0.25">
      <c r="A131" s="39" t="str">
        <f>Raw_schedule!B129</f>
        <v>Elec Equip Sch</v>
      </c>
      <c r="B131" s="39" t="str">
        <f>Raw_schedule!A129</f>
        <v>School</v>
      </c>
      <c r="C131" s="2" t="str">
        <f>Raw_schedule!C129</f>
        <v>Weekdays (Through 5/22)</v>
      </c>
      <c r="D131" s="2"/>
      <c r="E131" s="2">
        <f>Raw_schedule!D129</f>
        <v>0.05</v>
      </c>
      <c r="F131" s="2">
        <f>Raw_schedule!E129</f>
        <v>0.05</v>
      </c>
      <c r="G131" s="2">
        <f>Raw_schedule!F129</f>
        <v>0.05</v>
      </c>
      <c r="H131" s="2">
        <f>Raw_schedule!G129</f>
        <v>0.05</v>
      </c>
      <c r="I131" s="2">
        <f>Raw_schedule!H129</f>
        <v>0.05</v>
      </c>
      <c r="J131" s="2">
        <f>Raw_schedule!I129</f>
        <v>0.05</v>
      </c>
      <c r="K131" s="2">
        <f>Raw_schedule!J129</f>
        <v>0.05</v>
      </c>
      <c r="L131" s="2">
        <f>Raw_schedule!K129</f>
        <v>0.3</v>
      </c>
      <c r="M131" s="2">
        <f>Raw_schedule!L129</f>
        <v>0.85</v>
      </c>
      <c r="N131" s="2">
        <f>Raw_schedule!M129</f>
        <v>0.95</v>
      </c>
      <c r="O131" s="2">
        <f>Raw_schedule!N129</f>
        <v>0.95</v>
      </c>
      <c r="P131" s="2">
        <f>Raw_schedule!O129</f>
        <v>0.95</v>
      </c>
      <c r="Q131" s="2">
        <f>Raw_schedule!P129</f>
        <v>0.8</v>
      </c>
      <c r="R131" s="2">
        <f>Raw_schedule!Q129</f>
        <v>0.8</v>
      </c>
      <c r="S131" s="2">
        <f>Raw_schedule!R129</f>
        <v>0.8</v>
      </c>
      <c r="T131" s="2">
        <f>Raw_schedule!S129</f>
        <v>0.7</v>
      </c>
      <c r="U131" s="2">
        <f>Raw_schedule!T129</f>
        <v>0.5</v>
      </c>
      <c r="V131" s="2">
        <f>Raw_schedule!U129</f>
        <v>0.5</v>
      </c>
      <c r="W131" s="2">
        <f>Raw_schedule!V129</f>
        <v>0.35</v>
      </c>
      <c r="X131" s="2">
        <f>Raw_schedule!W129</f>
        <v>0.35</v>
      </c>
      <c r="Y131" s="2">
        <f>Raw_schedule!X129</f>
        <v>0.35</v>
      </c>
      <c r="Z131" s="2">
        <f>Raw_schedule!Y129</f>
        <v>0.3</v>
      </c>
      <c r="AA131" s="2">
        <f>Raw_schedule!Z129</f>
        <v>0.05</v>
      </c>
      <c r="AB131" s="2">
        <f>Raw_schedule!AA129</f>
        <v>0.05</v>
      </c>
    </row>
    <row r="132" spans="1:28" x14ac:dyDescent="0.25">
      <c r="A132" s="39" t="str">
        <f>Raw_schedule!B130</f>
        <v>Elec Equip Sch</v>
      </c>
      <c r="B132" s="39" t="str">
        <f>Raw_schedule!A130</f>
        <v>School</v>
      </c>
      <c r="C132" s="2" t="str">
        <f>Raw_schedule!C130</f>
        <v>Weekdays (Through 8/7)</v>
      </c>
      <c r="D132" s="2"/>
      <c r="E132" s="2">
        <f>Raw_schedule!D130</f>
        <v>0.05</v>
      </c>
      <c r="F132" s="2">
        <f>Raw_schedule!E130</f>
        <v>0.05</v>
      </c>
      <c r="G132" s="2">
        <f>Raw_schedule!F130</f>
        <v>0.05</v>
      </c>
      <c r="H132" s="2">
        <f>Raw_schedule!G130</f>
        <v>0.05</v>
      </c>
      <c r="I132" s="2">
        <f>Raw_schedule!H130</f>
        <v>0.05</v>
      </c>
      <c r="J132" s="2">
        <f>Raw_schedule!I130</f>
        <v>0.05</v>
      </c>
      <c r="K132" s="2">
        <f>Raw_schedule!J130</f>
        <v>0.05</v>
      </c>
      <c r="L132" s="2">
        <f>Raw_schedule!K130</f>
        <v>0.3</v>
      </c>
      <c r="M132" s="2">
        <f>Raw_schedule!L130</f>
        <v>0.85</v>
      </c>
      <c r="N132" s="2">
        <f>Raw_schedule!M130</f>
        <v>0.95</v>
      </c>
      <c r="O132" s="2">
        <f>Raw_schedule!N130</f>
        <v>0.95</v>
      </c>
      <c r="P132" s="2">
        <f>Raw_schedule!O130</f>
        <v>0.95</v>
      </c>
      <c r="Q132" s="2">
        <f>Raw_schedule!P130</f>
        <v>0.8</v>
      </c>
      <c r="R132" s="2">
        <f>Raw_schedule!Q130</f>
        <v>0.8</v>
      </c>
      <c r="S132" s="2">
        <f>Raw_schedule!R130</f>
        <v>0.8</v>
      </c>
      <c r="T132" s="2">
        <f>Raw_schedule!S130</f>
        <v>0.7</v>
      </c>
      <c r="U132" s="2">
        <f>Raw_schedule!T130</f>
        <v>0.5</v>
      </c>
      <c r="V132" s="2">
        <f>Raw_schedule!U130</f>
        <v>0.5</v>
      </c>
      <c r="W132" s="2">
        <f>Raw_schedule!V130</f>
        <v>0.35</v>
      </c>
      <c r="X132" s="2">
        <f>Raw_schedule!W130</f>
        <v>0.35</v>
      </c>
      <c r="Y132" s="2">
        <f>Raw_schedule!X130</f>
        <v>0.35</v>
      </c>
      <c r="Z132" s="2">
        <f>Raw_schedule!Y130</f>
        <v>0.3</v>
      </c>
      <c r="AA132" s="2">
        <f>Raw_schedule!Z130</f>
        <v>0.05</v>
      </c>
      <c r="AB132" s="2">
        <f>Raw_schedule!AA130</f>
        <v>0.05</v>
      </c>
    </row>
    <row r="133" spans="1:28" x14ac:dyDescent="0.25">
      <c r="A133" s="39" t="str">
        <f>Raw_schedule!B131</f>
        <v>Elec Equip Sch</v>
      </c>
      <c r="B133" s="39" t="str">
        <f>Raw_schedule!A131</f>
        <v>School</v>
      </c>
      <c r="C133" s="2" t="str">
        <f>Raw_schedule!C131</f>
        <v>Weekdays (Through 12/11)</v>
      </c>
      <c r="D133" s="2"/>
      <c r="E133" s="2">
        <f>Raw_schedule!D131</f>
        <v>0.05</v>
      </c>
      <c r="F133" s="2">
        <f>Raw_schedule!E131</f>
        <v>0.05</v>
      </c>
      <c r="G133" s="2">
        <f>Raw_schedule!F131</f>
        <v>0.05</v>
      </c>
      <c r="H133" s="2">
        <f>Raw_schedule!G131</f>
        <v>0.05</v>
      </c>
      <c r="I133" s="2">
        <f>Raw_schedule!H131</f>
        <v>0.05</v>
      </c>
      <c r="J133" s="2">
        <f>Raw_schedule!I131</f>
        <v>0.05</v>
      </c>
      <c r="K133" s="2">
        <f>Raw_schedule!J131</f>
        <v>0.05</v>
      </c>
      <c r="L133" s="2">
        <f>Raw_schedule!K131</f>
        <v>0.3</v>
      </c>
      <c r="M133" s="2">
        <f>Raw_schedule!L131</f>
        <v>0.85</v>
      </c>
      <c r="N133" s="2">
        <f>Raw_schedule!M131</f>
        <v>0.95</v>
      </c>
      <c r="O133" s="2">
        <f>Raw_schedule!N131</f>
        <v>0.95</v>
      </c>
      <c r="P133" s="2">
        <f>Raw_schedule!O131</f>
        <v>0.95</v>
      </c>
      <c r="Q133" s="2">
        <f>Raw_schedule!P131</f>
        <v>0.8</v>
      </c>
      <c r="R133" s="2">
        <f>Raw_schedule!Q131</f>
        <v>0.8</v>
      </c>
      <c r="S133" s="2">
        <f>Raw_schedule!R131</f>
        <v>0.8</v>
      </c>
      <c r="T133" s="2">
        <f>Raw_schedule!S131</f>
        <v>0.7</v>
      </c>
      <c r="U133" s="2">
        <f>Raw_schedule!T131</f>
        <v>0.5</v>
      </c>
      <c r="V133" s="2">
        <f>Raw_schedule!U131</f>
        <v>0.5</v>
      </c>
      <c r="W133" s="2">
        <f>Raw_schedule!V131</f>
        <v>0.35</v>
      </c>
      <c r="X133" s="2">
        <f>Raw_schedule!W131</f>
        <v>0.35</v>
      </c>
      <c r="Y133" s="2">
        <f>Raw_schedule!X131</f>
        <v>0.35</v>
      </c>
      <c r="Z133" s="2">
        <f>Raw_schedule!Y131</f>
        <v>0.3</v>
      </c>
      <c r="AA133" s="2">
        <f>Raw_schedule!Z131</f>
        <v>0.05</v>
      </c>
      <c r="AB133" s="2">
        <f>Raw_schedule!AA131</f>
        <v>0.05</v>
      </c>
    </row>
    <row r="134" spans="1:28" x14ac:dyDescent="0.25">
      <c r="A134" s="39" t="str">
        <f>Raw_schedule!B132</f>
        <v>Heating Setpoint Schedule</v>
      </c>
      <c r="B134" s="39" t="str">
        <f>Raw_schedule!A132</f>
        <v>School</v>
      </c>
      <c r="C134" s="2" t="str">
        <f>Raw_schedule!C132</f>
        <v>AllOtherDays (Through 1/11)</v>
      </c>
      <c r="D134" s="2"/>
      <c r="E134" s="2">
        <f>Raw_schedule!D132</f>
        <v>60.08</v>
      </c>
      <c r="F134" s="2">
        <f>Raw_schedule!E132</f>
        <v>60.08</v>
      </c>
      <c r="G134" s="2">
        <f>Raw_schedule!F132</f>
        <v>60.08</v>
      </c>
      <c r="H134" s="2">
        <f>Raw_schedule!G132</f>
        <v>60.08</v>
      </c>
      <c r="I134" s="2">
        <f>Raw_schedule!H132</f>
        <v>60.08</v>
      </c>
      <c r="J134" s="2">
        <f>Raw_schedule!I132</f>
        <v>60.08</v>
      </c>
      <c r="K134" s="2">
        <f>Raw_schedule!J132</f>
        <v>60.08</v>
      </c>
      <c r="L134" s="2">
        <f>Raw_schedule!K132</f>
        <v>60.08</v>
      </c>
      <c r="M134" s="2">
        <f>Raw_schedule!L132</f>
        <v>60.08</v>
      </c>
      <c r="N134" s="2">
        <f>Raw_schedule!M132</f>
        <v>60.08</v>
      </c>
      <c r="O134" s="2">
        <f>Raw_schedule!N132</f>
        <v>60.08</v>
      </c>
      <c r="P134" s="2">
        <f>Raw_schedule!O132</f>
        <v>60.08</v>
      </c>
      <c r="Q134" s="2">
        <f>Raw_schedule!P132</f>
        <v>60.08</v>
      </c>
      <c r="R134" s="2">
        <f>Raw_schedule!Q132</f>
        <v>60.08</v>
      </c>
      <c r="S134" s="2">
        <f>Raw_schedule!R132</f>
        <v>60.08</v>
      </c>
      <c r="T134" s="2">
        <f>Raw_schedule!S132</f>
        <v>60.08</v>
      </c>
      <c r="U134" s="2">
        <f>Raw_schedule!T132</f>
        <v>60.08</v>
      </c>
      <c r="V134" s="2">
        <f>Raw_schedule!U132</f>
        <v>60.08</v>
      </c>
      <c r="W134" s="2">
        <f>Raw_schedule!V132</f>
        <v>60.08</v>
      </c>
      <c r="X134" s="2">
        <f>Raw_schedule!W132</f>
        <v>60.08</v>
      </c>
      <c r="Y134" s="2">
        <f>Raw_schedule!X132</f>
        <v>60.08</v>
      </c>
      <c r="Z134" s="2">
        <f>Raw_schedule!Y132</f>
        <v>60.08</v>
      </c>
      <c r="AA134" s="2">
        <f>Raw_schedule!Z132</f>
        <v>60.08</v>
      </c>
      <c r="AB134" s="2">
        <f>Raw_schedule!AA132</f>
        <v>60.08</v>
      </c>
    </row>
    <row r="135" spans="1:28" x14ac:dyDescent="0.25">
      <c r="A135" s="39" t="str">
        <f>Raw_schedule!B133</f>
        <v>Heating Setpoint Schedule</v>
      </c>
      <c r="B135" s="39" t="str">
        <f>Raw_schedule!A133</f>
        <v>School</v>
      </c>
      <c r="C135" s="2" t="str">
        <f>Raw_schedule!C133</f>
        <v>AllOtherDays (Through 4/3)</v>
      </c>
      <c r="D135" s="2"/>
      <c r="E135" s="2">
        <f>Raw_schedule!D133</f>
        <v>60.08</v>
      </c>
      <c r="F135" s="2">
        <f>Raw_schedule!E133</f>
        <v>60.08</v>
      </c>
      <c r="G135" s="2">
        <f>Raw_schedule!F133</f>
        <v>60.08</v>
      </c>
      <c r="H135" s="2">
        <f>Raw_schedule!G133</f>
        <v>60.08</v>
      </c>
      <c r="I135" s="2">
        <f>Raw_schedule!H133</f>
        <v>60.08</v>
      </c>
      <c r="J135" s="2">
        <f>Raw_schedule!I133</f>
        <v>60.08</v>
      </c>
      <c r="K135" s="2">
        <f>Raw_schedule!J133</f>
        <v>60.08</v>
      </c>
      <c r="L135" s="2">
        <f>Raw_schedule!K133</f>
        <v>60.08</v>
      </c>
      <c r="M135" s="2">
        <f>Raw_schedule!L133</f>
        <v>60.08</v>
      </c>
      <c r="N135" s="2">
        <f>Raw_schedule!M133</f>
        <v>60.08</v>
      </c>
      <c r="O135" s="2">
        <f>Raw_schedule!N133</f>
        <v>60.08</v>
      </c>
      <c r="P135" s="2">
        <f>Raw_schedule!O133</f>
        <v>60.08</v>
      </c>
      <c r="Q135" s="2">
        <f>Raw_schedule!P133</f>
        <v>60.08</v>
      </c>
      <c r="R135" s="2">
        <f>Raw_schedule!Q133</f>
        <v>60.08</v>
      </c>
      <c r="S135" s="2">
        <f>Raw_schedule!R133</f>
        <v>60.08</v>
      </c>
      <c r="T135" s="2">
        <f>Raw_schedule!S133</f>
        <v>60.08</v>
      </c>
      <c r="U135" s="2">
        <f>Raw_schedule!T133</f>
        <v>60.08</v>
      </c>
      <c r="V135" s="2">
        <f>Raw_schedule!U133</f>
        <v>60.08</v>
      </c>
      <c r="W135" s="2">
        <f>Raw_schedule!V133</f>
        <v>60.08</v>
      </c>
      <c r="X135" s="2">
        <f>Raw_schedule!W133</f>
        <v>60.08</v>
      </c>
      <c r="Y135" s="2">
        <f>Raw_schedule!X133</f>
        <v>60.08</v>
      </c>
      <c r="Z135" s="2">
        <f>Raw_schedule!Y133</f>
        <v>60.08</v>
      </c>
      <c r="AA135" s="2">
        <f>Raw_schedule!Z133</f>
        <v>60.08</v>
      </c>
      <c r="AB135" s="2">
        <f>Raw_schedule!AA133</f>
        <v>60.08</v>
      </c>
    </row>
    <row r="136" spans="1:28" x14ac:dyDescent="0.25">
      <c r="A136" s="39" t="str">
        <f>Raw_schedule!B134</f>
        <v>Heating Setpoint Schedule</v>
      </c>
      <c r="B136" s="39" t="str">
        <f>Raw_schedule!A134</f>
        <v>School</v>
      </c>
      <c r="C136" s="2" t="str">
        <f>Raw_schedule!C134</f>
        <v>AllOtherDays (Through 4/12)</v>
      </c>
      <c r="D136" s="2"/>
      <c r="E136" s="2">
        <f>Raw_schedule!D134</f>
        <v>60.08</v>
      </c>
      <c r="F136" s="2">
        <f>Raw_schedule!E134</f>
        <v>60.08</v>
      </c>
      <c r="G136" s="2">
        <f>Raw_schedule!F134</f>
        <v>60.08</v>
      </c>
      <c r="H136" s="2">
        <f>Raw_schedule!G134</f>
        <v>60.08</v>
      </c>
      <c r="I136" s="2">
        <f>Raw_schedule!H134</f>
        <v>60.08</v>
      </c>
      <c r="J136" s="2">
        <f>Raw_schedule!I134</f>
        <v>60.08</v>
      </c>
      <c r="K136" s="2">
        <f>Raw_schedule!J134</f>
        <v>60.08</v>
      </c>
      <c r="L136" s="2">
        <f>Raw_schedule!K134</f>
        <v>60.08</v>
      </c>
      <c r="M136" s="2">
        <f>Raw_schedule!L134</f>
        <v>60.08</v>
      </c>
      <c r="N136" s="2">
        <f>Raw_schedule!M134</f>
        <v>60.08</v>
      </c>
      <c r="O136" s="2">
        <f>Raw_schedule!N134</f>
        <v>60.08</v>
      </c>
      <c r="P136" s="2">
        <f>Raw_schedule!O134</f>
        <v>60.08</v>
      </c>
      <c r="Q136" s="2">
        <f>Raw_schedule!P134</f>
        <v>60.08</v>
      </c>
      <c r="R136" s="2">
        <f>Raw_schedule!Q134</f>
        <v>60.08</v>
      </c>
      <c r="S136" s="2">
        <f>Raw_schedule!R134</f>
        <v>60.08</v>
      </c>
      <c r="T136" s="2">
        <f>Raw_schedule!S134</f>
        <v>60.08</v>
      </c>
      <c r="U136" s="2">
        <f>Raw_schedule!T134</f>
        <v>60.08</v>
      </c>
      <c r="V136" s="2">
        <f>Raw_schedule!U134</f>
        <v>60.08</v>
      </c>
      <c r="W136" s="2">
        <f>Raw_schedule!V134</f>
        <v>60.08</v>
      </c>
      <c r="X136" s="2">
        <f>Raw_schedule!W134</f>
        <v>60.08</v>
      </c>
      <c r="Y136" s="2">
        <f>Raw_schedule!X134</f>
        <v>60.08</v>
      </c>
      <c r="Z136" s="2">
        <f>Raw_schedule!Y134</f>
        <v>60.08</v>
      </c>
      <c r="AA136" s="2">
        <f>Raw_schedule!Z134</f>
        <v>60.08</v>
      </c>
      <c r="AB136" s="2">
        <f>Raw_schedule!AA134</f>
        <v>60.08</v>
      </c>
    </row>
    <row r="137" spans="1:28" x14ac:dyDescent="0.25">
      <c r="A137" s="39" t="str">
        <f>Raw_schedule!B135</f>
        <v>Heating Setpoint Schedule</v>
      </c>
      <c r="B137" s="39" t="str">
        <f>Raw_schedule!A135</f>
        <v>School</v>
      </c>
      <c r="C137" s="2" t="str">
        <f>Raw_schedule!C135</f>
        <v>AllOtherDays (Through 5/22)</v>
      </c>
      <c r="D137" s="2"/>
      <c r="E137" s="2">
        <f>Raw_schedule!D135</f>
        <v>60.08</v>
      </c>
      <c r="F137" s="2">
        <f>Raw_schedule!E135</f>
        <v>60.08</v>
      </c>
      <c r="G137" s="2">
        <f>Raw_schedule!F135</f>
        <v>60.08</v>
      </c>
      <c r="H137" s="2">
        <f>Raw_schedule!G135</f>
        <v>60.08</v>
      </c>
      <c r="I137" s="2">
        <f>Raw_schedule!H135</f>
        <v>60.08</v>
      </c>
      <c r="J137" s="2">
        <f>Raw_schedule!I135</f>
        <v>60.08</v>
      </c>
      <c r="K137" s="2">
        <f>Raw_schedule!J135</f>
        <v>60.08</v>
      </c>
      <c r="L137" s="2">
        <f>Raw_schedule!K135</f>
        <v>60.08</v>
      </c>
      <c r="M137" s="2">
        <f>Raw_schedule!L135</f>
        <v>60.08</v>
      </c>
      <c r="N137" s="2">
        <f>Raw_schedule!M135</f>
        <v>60.08</v>
      </c>
      <c r="O137" s="2">
        <f>Raw_schedule!N135</f>
        <v>60.08</v>
      </c>
      <c r="P137" s="2">
        <f>Raw_schedule!O135</f>
        <v>60.08</v>
      </c>
      <c r="Q137" s="2">
        <f>Raw_schedule!P135</f>
        <v>60.08</v>
      </c>
      <c r="R137" s="2">
        <f>Raw_schedule!Q135</f>
        <v>60.08</v>
      </c>
      <c r="S137" s="2">
        <f>Raw_schedule!R135</f>
        <v>60.08</v>
      </c>
      <c r="T137" s="2">
        <f>Raw_schedule!S135</f>
        <v>60.08</v>
      </c>
      <c r="U137" s="2">
        <f>Raw_schedule!T135</f>
        <v>60.08</v>
      </c>
      <c r="V137" s="2">
        <f>Raw_schedule!U135</f>
        <v>60.08</v>
      </c>
      <c r="W137" s="2">
        <f>Raw_schedule!V135</f>
        <v>60.08</v>
      </c>
      <c r="X137" s="2">
        <f>Raw_schedule!W135</f>
        <v>60.08</v>
      </c>
      <c r="Y137" s="2">
        <f>Raw_schedule!X135</f>
        <v>60.08</v>
      </c>
      <c r="Z137" s="2">
        <f>Raw_schedule!Y135</f>
        <v>60.08</v>
      </c>
      <c r="AA137" s="2">
        <f>Raw_schedule!Z135</f>
        <v>60.08</v>
      </c>
      <c r="AB137" s="2">
        <f>Raw_schedule!AA135</f>
        <v>60.08</v>
      </c>
    </row>
    <row r="138" spans="1:28" x14ac:dyDescent="0.25">
      <c r="A138" s="39" t="str">
        <f>Raw_schedule!B136</f>
        <v>Heating Setpoint Schedule</v>
      </c>
      <c r="B138" s="39" t="str">
        <f>Raw_schedule!A136</f>
        <v>School</v>
      </c>
      <c r="C138" s="2" t="str">
        <f>Raw_schedule!C136</f>
        <v>AllOtherDays (Through 5/31)</v>
      </c>
      <c r="D138" s="2"/>
      <c r="E138" s="2">
        <f>Raw_schedule!D136</f>
        <v>60.08</v>
      </c>
      <c r="F138" s="2">
        <f>Raw_schedule!E136</f>
        <v>60.08</v>
      </c>
      <c r="G138" s="2">
        <f>Raw_schedule!F136</f>
        <v>60.08</v>
      </c>
      <c r="H138" s="2">
        <f>Raw_schedule!G136</f>
        <v>60.08</v>
      </c>
      <c r="I138" s="2">
        <f>Raw_schedule!H136</f>
        <v>60.08</v>
      </c>
      <c r="J138" s="2">
        <f>Raw_schedule!I136</f>
        <v>60.08</v>
      </c>
      <c r="K138" s="2">
        <f>Raw_schedule!J136</f>
        <v>60.08</v>
      </c>
      <c r="L138" s="2">
        <f>Raw_schedule!K136</f>
        <v>60.08</v>
      </c>
      <c r="M138" s="2">
        <f>Raw_schedule!L136</f>
        <v>60.08</v>
      </c>
      <c r="N138" s="2">
        <f>Raw_schedule!M136</f>
        <v>60.08</v>
      </c>
      <c r="O138" s="2">
        <f>Raw_schedule!N136</f>
        <v>60.08</v>
      </c>
      <c r="P138" s="2">
        <f>Raw_schedule!O136</f>
        <v>60.08</v>
      </c>
      <c r="Q138" s="2">
        <f>Raw_schedule!P136</f>
        <v>60.08</v>
      </c>
      <c r="R138" s="2">
        <f>Raw_schedule!Q136</f>
        <v>60.08</v>
      </c>
      <c r="S138" s="2">
        <f>Raw_schedule!R136</f>
        <v>60.08</v>
      </c>
      <c r="T138" s="2">
        <f>Raw_schedule!S136</f>
        <v>60.08</v>
      </c>
      <c r="U138" s="2">
        <f>Raw_schedule!T136</f>
        <v>60.08</v>
      </c>
      <c r="V138" s="2">
        <f>Raw_schedule!U136</f>
        <v>60.08</v>
      </c>
      <c r="W138" s="2">
        <f>Raw_schedule!V136</f>
        <v>60.08</v>
      </c>
      <c r="X138" s="2">
        <f>Raw_schedule!W136</f>
        <v>60.08</v>
      </c>
      <c r="Y138" s="2">
        <f>Raw_schedule!X136</f>
        <v>60.08</v>
      </c>
      <c r="Z138" s="2">
        <f>Raw_schedule!Y136</f>
        <v>60.08</v>
      </c>
      <c r="AA138" s="2">
        <f>Raw_schedule!Z136</f>
        <v>60.08</v>
      </c>
      <c r="AB138" s="2">
        <f>Raw_schedule!AA136</f>
        <v>60.08</v>
      </c>
    </row>
    <row r="139" spans="1:28" x14ac:dyDescent="0.25">
      <c r="A139" s="39" t="str">
        <f>Raw_schedule!B137</f>
        <v>Heating Setpoint Schedule</v>
      </c>
      <c r="B139" s="39" t="str">
        <f>Raw_schedule!A137</f>
        <v>School</v>
      </c>
      <c r="C139" s="2" t="str">
        <f>Raw_schedule!C137</f>
        <v>AllOtherDays (Through 8/7)</v>
      </c>
      <c r="D139" s="2"/>
      <c r="E139" s="2">
        <f>Raw_schedule!D137</f>
        <v>60.08</v>
      </c>
      <c r="F139" s="2">
        <f>Raw_schedule!E137</f>
        <v>60.08</v>
      </c>
      <c r="G139" s="2">
        <f>Raw_schedule!F137</f>
        <v>60.08</v>
      </c>
      <c r="H139" s="2">
        <f>Raw_schedule!G137</f>
        <v>60.08</v>
      </c>
      <c r="I139" s="2">
        <f>Raw_schedule!H137</f>
        <v>60.08</v>
      </c>
      <c r="J139" s="2">
        <f>Raw_schedule!I137</f>
        <v>60.08</v>
      </c>
      <c r="K139" s="2">
        <f>Raw_schedule!J137</f>
        <v>60.08</v>
      </c>
      <c r="L139" s="2">
        <f>Raw_schedule!K137</f>
        <v>60.08</v>
      </c>
      <c r="M139" s="2">
        <f>Raw_schedule!L137</f>
        <v>60.08</v>
      </c>
      <c r="N139" s="2">
        <f>Raw_schedule!M137</f>
        <v>60.08</v>
      </c>
      <c r="O139" s="2">
        <f>Raw_schedule!N137</f>
        <v>60.08</v>
      </c>
      <c r="P139" s="2">
        <f>Raw_schedule!O137</f>
        <v>60.08</v>
      </c>
      <c r="Q139" s="2">
        <f>Raw_schedule!P137</f>
        <v>60.08</v>
      </c>
      <c r="R139" s="2">
        <f>Raw_schedule!Q137</f>
        <v>60.08</v>
      </c>
      <c r="S139" s="2">
        <f>Raw_schedule!R137</f>
        <v>60.08</v>
      </c>
      <c r="T139" s="2">
        <f>Raw_schedule!S137</f>
        <v>60.08</v>
      </c>
      <c r="U139" s="2">
        <f>Raw_schedule!T137</f>
        <v>60.08</v>
      </c>
      <c r="V139" s="2">
        <f>Raw_schedule!U137</f>
        <v>60.08</v>
      </c>
      <c r="W139" s="2">
        <f>Raw_schedule!V137</f>
        <v>60.08</v>
      </c>
      <c r="X139" s="2">
        <f>Raw_schedule!W137</f>
        <v>60.08</v>
      </c>
      <c r="Y139" s="2">
        <f>Raw_schedule!X137</f>
        <v>60.08</v>
      </c>
      <c r="Z139" s="2">
        <f>Raw_schedule!Y137</f>
        <v>60.08</v>
      </c>
      <c r="AA139" s="2">
        <f>Raw_schedule!Z137</f>
        <v>60.08</v>
      </c>
      <c r="AB139" s="2">
        <f>Raw_schedule!AA137</f>
        <v>60.08</v>
      </c>
    </row>
    <row r="140" spans="1:28" x14ac:dyDescent="0.25">
      <c r="A140" s="39" t="str">
        <f>Raw_schedule!B138</f>
        <v>Heating Setpoint Schedule</v>
      </c>
      <c r="B140" s="39" t="str">
        <f>Raw_schedule!A138</f>
        <v>School</v>
      </c>
      <c r="C140" s="2" t="str">
        <f>Raw_schedule!C138</f>
        <v>AllOtherDays (Through 8/16)</v>
      </c>
      <c r="D140" s="2"/>
      <c r="E140" s="2">
        <f>Raw_schedule!D138</f>
        <v>60.08</v>
      </c>
      <c r="F140" s="2">
        <f>Raw_schedule!E138</f>
        <v>60.08</v>
      </c>
      <c r="G140" s="2">
        <f>Raw_schedule!F138</f>
        <v>60.08</v>
      </c>
      <c r="H140" s="2">
        <f>Raw_schedule!G138</f>
        <v>60.08</v>
      </c>
      <c r="I140" s="2">
        <f>Raw_schedule!H138</f>
        <v>60.08</v>
      </c>
      <c r="J140" s="2">
        <f>Raw_schedule!I138</f>
        <v>60.08</v>
      </c>
      <c r="K140" s="2">
        <f>Raw_schedule!J138</f>
        <v>60.08</v>
      </c>
      <c r="L140" s="2">
        <f>Raw_schedule!K138</f>
        <v>60.08</v>
      </c>
      <c r="M140" s="2">
        <f>Raw_schedule!L138</f>
        <v>60.08</v>
      </c>
      <c r="N140" s="2">
        <f>Raw_schedule!M138</f>
        <v>60.08</v>
      </c>
      <c r="O140" s="2">
        <f>Raw_schedule!N138</f>
        <v>60.08</v>
      </c>
      <c r="P140" s="2">
        <f>Raw_schedule!O138</f>
        <v>60.08</v>
      </c>
      <c r="Q140" s="2">
        <f>Raw_schedule!P138</f>
        <v>60.08</v>
      </c>
      <c r="R140" s="2">
        <f>Raw_schedule!Q138</f>
        <v>60.08</v>
      </c>
      <c r="S140" s="2">
        <f>Raw_schedule!R138</f>
        <v>60.08</v>
      </c>
      <c r="T140" s="2">
        <f>Raw_schedule!S138</f>
        <v>60.08</v>
      </c>
      <c r="U140" s="2">
        <f>Raw_schedule!T138</f>
        <v>60.08</v>
      </c>
      <c r="V140" s="2">
        <f>Raw_schedule!U138</f>
        <v>60.08</v>
      </c>
      <c r="W140" s="2">
        <f>Raw_schedule!V138</f>
        <v>60.08</v>
      </c>
      <c r="X140" s="2">
        <f>Raw_schedule!W138</f>
        <v>60.08</v>
      </c>
      <c r="Y140" s="2">
        <f>Raw_schedule!X138</f>
        <v>60.08</v>
      </c>
      <c r="Z140" s="2">
        <f>Raw_schedule!Y138</f>
        <v>60.08</v>
      </c>
      <c r="AA140" s="2">
        <f>Raw_schedule!Z138</f>
        <v>60.08</v>
      </c>
      <c r="AB140" s="2">
        <f>Raw_schedule!AA138</f>
        <v>60.08</v>
      </c>
    </row>
    <row r="141" spans="1:28" x14ac:dyDescent="0.25">
      <c r="A141" s="39" t="str">
        <f>Raw_schedule!B139</f>
        <v>Heating Setpoint Schedule</v>
      </c>
      <c r="B141" s="39" t="str">
        <f>Raw_schedule!A139</f>
        <v>School</v>
      </c>
      <c r="C141" s="2" t="str">
        <f>Raw_schedule!C139</f>
        <v>AllOtherDays (Through 12/11)</v>
      </c>
      <c r="D141" s="2"/>
      <c r="E141" s="2">
        <f>Raw_schedule!D139</f>
        <v>60.08</v>
      </c>
      <c r="F141" s="2">
        <f>Raw_schedule!E139</f>
        <v>60.08</v>
      </c>
      <c r="G141" s="2">
        <f>Raw_schedule!F139</f>
        <v>60.08</v>
      </c>
      <c r="H141" s="2">
        <f>Raw_schedule!G139</f>
        <v>60.08</v>
      </c>
      <c r="I141" s="2">
        <f>Raw_schedule!H139</f>
        <v>60.08</v>
      </c>
      <c r="J141" s="2">
        <f>Raw_schedule!I139</f>
        <v>60.08</v>
      </c>
      <c r="K141" s="2">
        <f>Raw_schedule!J139</f>
        <v>60.08</v>
      </c>
      <c r="L141" s="2">
        <f>Raw_schedule!K139</f>
        <v>60.08</v>
      </c>
      <c r="M141" s="2">
        <f>Raw_schedule!L139</f>
        <v>60.08</v>
      </c>
      <c r="N141" s="2">
        <f>Raw_schedule!M139</f>
        <v>60.08</v>
      </c>
      <c r="O141" s="2">
        <f>Raw_schedule!N139</f>
        <v>60.08</v>
      </c>
      <c r="P141" s="2">
        <f>Raw_schedule!O139</f>
        <v>60.08</v>
      </c>
      <c r="Q141" s="2">
        <f>Raw_schedule!P139</f>
        <v>60.08</v>
      </c>
      <c r="R141" s="2">
        <f>Raw_schedule!Q139</f>
        <v>60.08</v>
      </c>
      <c r="S141" s="2">
        <f>Raw_schedule!R139</f>
        <v>60.08</v>
      </c>
      <c r="T141" s="2">
        <f>Raw_schedule!S139</f>
        <v>60.08</v>
      </c>
      <c r="U141" s="2">
        <f>Raw_schedule!T139</f>
        <v>60.08</v>
      </c>
      <c r="V141" s="2">
        <f>Raw_schedule!U139</f>
        <v>60.08</v>
      </c>
      <c r="W141" s="2">
        <f>Raw_schedule!V139</f>
        <v>60.08</v>
      </c>
      <c r="X141" s="2">
        <f>Raw_schedule!W139</f>
        <v>60.08</v>
      </c>
      <c r="Y141" s="2">
        <f>Raw_schedule!X139</f>
        <v>60.08</v>
      </c>
      <c r="Z141" s="2">
        <f>Raw_schedule!Y139</f>
        <v>60.08</v>
      </c>
      <c r="AA141" s="2">
        <f>Raw_schedule!Z139</f>
        <v>60.08</v>
      </c>
      <c r="AB141" s="2">
        <f>Raw_schedule!AA139</f>
        <v>60.08</v>
      </c>
    </row>
    <row r="142" spans="1:28" x14ac:dyDescent="0.25">
      <c r="A142" s="39" t="str">
        <f>Raw_schedule!B140</f>
        <v>Heating Setpoint Schedule</v>
      </c>
      <c r="B142" s="39" t="str">
        <f>Raw_schedule!A140</f>
        <v>School</v>
      </c>
      <c r="C142" s="2" t="str">
        <f>Raw_schedule!C140</f>
        <v>AllOtherDays (Through 12/31)</v>
      </c>
      <c r="D142" s="2"/>
      <c r="E142" s="2">
        <f>Raw_schedule!D140</f>
        <v>60.08</v>
      </c>
      <c r="F142" s="2">
        <f>Raw_schedule!E140</f>
        <v>60.08</v>
      </c>
      <c r="G142" s="2">
        <f>Raw_schedule!F140</f>
        <v>60.08</v>
      </c>
      <c r="H142" s="2">
        <f>Raw_schedule!G140</f>
        <v>60.08</v>
      </c>
      <c r="I142" s="2">
        <f>Raw_schedule!H140</f>
        <v>60.08</v>
      </c>
      <c r="J142" s="2">
        <f>Raw_schedule!I140</f>
        <v>60.08</v>
      </c>
      <c r="K142" s="2">
        <f>Raw_schedule!J140</f>
        <v>60.08</v>
      </c>
      <c r="L142" s="2">
        <f>Raw_schedule!K140</f>
        <v>60.08</v>
      </c>
      <c r="M142" s="2">
        <f>Raw_schedule!L140</f>
        <v>60.08</v>
      </c>
      <c r="N142" s="2">
        <f>Raw_schedule!M140</f>
        <v>60.08</v>
      </c>
      <c r="O142" s="2">
        <f>Raw_schedule!N140</f>
        <v>60.08</v>
      </c>
      <c r="P142" s="2">
        <f>Raw_schedule!O140</f>
        <v>60.08</v>
      </c>
      <c r="Q142" s="2">
        <f>Raw_schedule!P140</f>
        <v>60.08</v>
      </c>
      <c r="R142" s="2">
        <f>Raw_schedule!Q140</f>
        <v>60.08</v>
      </c>
      <c r="S142" s="2">
        <f>Raw_schedule!R140</f>
        <v>60.08</v>
      </c>
      <c r="T142" s="2">
        <f>Raw_schedule!S140</f>
        <v>60.08</v>
      </c>
      <c r="U142" s="2">
        <f>Raw_schedule!T140</f>
        <v>60.08</v>
      </c>
      <c r="V142" s="2">
        <f>Raw_schedule!U140</f>
        <v>60.08</v>
      </c>
      <c r="W142" s="2">
        <f>Raw_schedule!V140</f>
        <v>60.08</v>
      </c>
      <c r="X142" s="2">
        <f>Raw_schedule!W140</f>
        <v>60.08</v>
      </c>
      <c r="Y142" s="2">
        <f>Raw_schedule!X140</f>
        <v>60.08</v>
      </c>
      <c r="Z142" s="2">
        <f>Raw_schedule!Y140</f>
        <v>60.08</v>
      </c>
      <c r="AA142" s="2">
        <f>Raw_schedule!Z140</f>
        <v>60.08</v>
      </c>
      <c r="AB142" s="2">
        <f>Raw_schedule!AA140</f>
        <v>60.08</v>
      </c>
    </row>
    <row r="143" spans="1:28" x14ac:dyDescent="0.25">
      <c r="A143" s="39" t="str">
        <f>Raw_schedule!B141</f>
        <v>Heating Setpoint Schedule</v>
      </c>
      <c r="B143" s="39" t="str">
        <f>Raw_schedule!A141</f>
        <v>School</v>
      </c>
      <c r="C143" s="2" t="str">
        <f>Raw_schedule!C141</f>
        <v>Saturdays (Through 4/3)</v>
      </c>
      <c r="D143" s="2"/>
      <c r="E143" s="2">
        <f>Raw_schedule!D141</f>
        <v>60.08</v>
      </c>
      <c r="F143" s="2">
        <f>Raw_schedule!E141</f>
        <v>60.08</v>
      </c>
      <c r="G143" s="2">
        <f>Raw_schedule!F141</f>
        <v>60.08</v>
      </c>
      <c r="H143" s="2">
        <f>Raw_schedule!G141</f>
        <v>60.08</v>
      </c>
      <c r="I143" s="2">
        <f>Raw_schedule!H141</f>
        <v>60.08</v>
      </c>
      <c r="J143" s="2">
        <f>Raw_schedule!I141</f>
        <v>60.08</v>
      </c>
      <c r="K143" s="2">
        <f>Raw_schedule!J141</f>
        <v>60.08</v>
      </c>
      <c r="L143" s="2">
        <f>Raw_schedule!K141</f>
        <v>69.98</v>
      </c>
      <c r="M143" s="2">
        <f>Raw_schedule!L141</f>
        <v>69.98</v>
      </c>
      <c r="N143" s="2">
        <f>Raw_schedule!M141</f>
        <v>69.98</v>
      </c>
      <c r="O143" s="2">
        <f>Raw_schedule!N141</f>
        <v>69.98</v>
      </c>
      <c r="P143" s="2">
        <f>Raw_schedule!O141</f>
        <v>69.98</v>
      </c>
      <c r="Q143" s="2">
        <f>Raw_schedule!P141</f>
        <v>69.98</v>
      </c>
      <c r="R143" s="2">
        <f>Raw_schedule!Q141</f>
        <v>60.08</v>
      </c>
      <c r="S143" s="2">
        <f>Raw_schedule!R141</f>
        <v>60.08</v>
      </c>
      <c r="T143" s="2">
        <f>Raw_schedule!S141</f>
        <v>60.08</v>
      </c>
      <c r="U143" s="2">
        <f>Raw_schedule!T141</f>
        <v>60.08</v>
      </c>
      <c r="V143" s="2">
        <f>Raw_schedule!U141</f>
        <v>60.08</v>
      </c>
      <c r="W143" s="2">
        <f>Raw_schedule!V141</f>
        <v>60.08</v>
      </c>
      <c r="X143" s="2">
        <f>Raw_schedule!W141</f>
        <v>60.08</v>
      </c>
      <c r="Y143" s="2">
        <f>Raw_schedule!X141</f>
        <v>60.08</v>
      </c>
      <c r="Z143" s="2">
        <f>Raw_schedule!Y141</f>
        <v>60.08</v>
      </c>
      <c r="AA143" s="2">
        <f>Raw_schedule!Z141</f>
        <v>60.08</v>
      </c>
      <c r="AB143" s="2">
        <f>Raw_schedule!AA141</f>
        <v>60.08</v>
      </c>
    </row>
    <row r="144" spans="1:28" x14ac:dyDescent="0.25">
      <c r="A144" s="39" t="str">
        <f>Raw_schedule!B142</f>
        <v>Heating Setpoint Schedule</v>
      </c>
      <c r="B144" s="39" t="str">
        <f>Raw_schedule!A142</f>
        <v>School</v>
      </c>
      <c r="C144" s="2" t="str">
        <f>Raw_schedule!C142</f>
        <v>Saturdays (Through 5/22)</v>
      </c>
      <c r="D144" s="2"/>
      <c r="E144" s="2">
        <f>Raw_schedule!D142</f>
        <v>60.08</v>
      </c>
      <c r="F144" s="2">
        <f>Raw_schedule!E142</f>
        <v>60.08</v>
      </c>
      <c r="G144" s="2">
        <f>Raw_schedule!F142</f>
        <v>60.08</v>
      </c>
      <c r="H144" s="2">
        <f>Raw_schedule!G142</f>
        <v>60.08</v>
      </c>
      <c r="I144" s="2">
        <f>Raw_schedule!H142</f>
        <v>60.08</v>
      </c>
      <c r="J144" s="2">
        <f>Raw_schedule!I142</f>
        <v>60.08</v>
      </c>
      <c r="K144" s="2">
        <f>Raw_schedule!J142</f>
        <v>60.08</v>
      </c>
      <c r="L144" s="2">
        <f>Raw_schedule!K142</f>
        <v>69.98</v>
      </c>
      <c r="M144" s="2">
        <f>Raw_schedule!L142</f>
        <v>69.98</v>
      </c>
      <c r="N144" s="2">
        <f>Raw_schedule!M142</f>
        <v>69.98</v>
      </c>
      <c r="O144" s="2">
        <f>Raw_schedule!N142</f>
        <v>69.98</v>
      </c>
      <c r="P144" s="2">
        <f>Raw_schedule!O142</f>
        <v>69.98</v>
      </c>
      <c r="Q144" s="2">
        <f>Raw_schedule!P142</f>
        <v>69.98</v>
      </c>
      <c r="R144" s="2">
        <f>Raw_schedule!Q142</f>
        <v>60.08</v>
      </c>
      <c r="S144" s="2">
        <f>Raw_schedule!R142</f>
        <v>60.08</v>
      </c>
      <c r="T144" s="2">
        <f>Raw_schedule!S142</f>
        <v>60.08</v>
      </c>
      <c r="U144" s="2">
        <f>Raw_schedule!T142</f>
        <v>60.08</v>
      </c>
      <c r="V144" s="2">
        <f>Raw_schedule!U142</f>
        <v>60.08</v>
      </c>
      <c r="W144" s="2">
        <f>Raw_schedule!V142</f>
        <v>60.08</v>
      </c>
      <c r="X144" s="2">
        <f>Raw_schedule!W142</f>
        <v>60.08</v>
      </c>
      <c r="Y144" s="2">
        <f>Raw_schedule!X142</f>
        <v>60.08</v>
      </c>
      <c r="Z144" s="2">
        <f>Raw_schedule!Y142</f>
        <v>60.08</v>
      </c>
      <c r="AA144" s="2">
        <f>Raw_schedule!Z142</f>
        <v>60.08</v>
      </c>
      <c r="AB144" s="2">
        <f>Raw_schedule!AA142</f>
        <v>60.08</v>
      </c>
    </row>
    <row r="145" spans="1:28" x14ac:dyDescent="0.25">
      <c r="A145" s="39" t="str">
        <f>Raw_schedule!B143</f>
        <v>Heating Setpoint Schedule</v>
      </c>
      <c r="B145" s="39" t="str">
        <f>Raw_schedule!A143</f>
        <v>School</v>
      </c>
      <c r="C145" s="2" t="str">
        <f>Raw_schedule!C143</f>
        <v>Saturdays (Through 8/7)</v>
      </c>
      <c r="D145" s="2"/>
      <c r="E145" s="2">
        <f>Raw_schedule!D143</f>
        <v>60.08</v>
      </c>
      <c r="F145" s="2">
        <f>Raw_schedule!E143</f>
        <v>60.08</v>
      </c>
      <c r="G145" s="2">
        <f>Raw_schedule!F143</f>
        <v>60.08</v>
      </c>
      <c r="H145" s="2">
        <f>Raw_schedule!G143</f>
        <v>60.08</v>
      </c>
      <c r="I145" s="2">
        <f>Raw_schedule!H143</f>
        <v>60.08</v>
      </c>
      <c r="J145" s="2">
        <f>Raw_schedule!I143</f>
        <v>60.08</v>
      </c>
      <c r="K145" s="2">
        <f>Raw_schedule!J143</f>
        <v>60.08</v>
      </c>
      <c r="L145" s="2">
        <f>Raw_schedule!K143</f>
        <v>69.98</v>
      </c>
      <c r="M145" s="2">
        <f>Raw_schedule!L143</f>
        <v>69.98</v>
      </c>
      <c r="N145" s="2">
        <f>Raw_schedule!M143</f>
        <v>69.98</v>
      </c>
      <c r="O145" s="2">
        <f>Raw_schedule!N143</f>
        <v>69.98</v>
      </c>
      <c r="P145" s="2">
        <f>Raw_schedule!O143</f>
        <v>69.98</v>
      </c>
      <c r="Q145" s="2">
        <f>Raw_schedule!P143</f>
        <v>69.98</v>
      </c>
      <c r="R145" s="2">
        <f>Raw_schedule!Q143</f>
        <v>60.08</v>
      </c>
      <c r="S145" s="2">
        <f>Raw_schedule!R143</f>
        <v>60.08</v>
      </c>
      <c r="T145" s="2">
        <f>Raw_schedule!S143</f>
        <v>60.08</v>
      </c>
      <c r="U145" s="2">
        <f>Raw_schedule!T143</f>
        <v>60.08</v>
      </c>
      <c r="V145" s="2">
        <f>Raw_schedule!U143</f>
        <v>60.08</v>
      </c>
      <c r="W145" s="2">
        <f>Raw_schedule!V143</f>
        <v>60.08</v>
      </c>
      <c r="X145" s="2">
        <f>Raw_schedule!W143</f>
        <v>60.08</v>
      </c>
      <c r="Y145" s="2">
        <f>Raw_schedule!X143</f>
        <v>60.08</v>
      </c>
      <c r="Z145" s="2">
        <f>Raw_schedule!Y143</f>
        <v>60.08</v>
      </c>
      <c r="AA145" s="2">
        <f>Raw_schedule!Z143</f>
        <v>60.08</v>
      </c>
      <c r="AB145" s="2">
        <f>Raw_schedule!AA143</f>
        <v>60.08</v>
      </c>
    </row>
    <row r="146" spans="1:28" x14ac:dyDescent="0.25">
      <c r="A146" s="39" t="str">
        <f>Raw_schedule!B144</f>
        <v>Heating Setpoint Schedule</v>
      </c>
      <c r="B146" s="39" t="str">
        <f>Raw_schedule!A144</f>
        <v>School</v>
      </c>
      <c r="C146" s="2" t="str">
        <f>Raw_schedule!C144</f>
        <v>Saturdays (Through 12/11)</v>
      </c>
      <c r="D146" s="2"/>
      <c r="E146" s="2">
        <f>Raw_schedule!D144</f>
        <v>60.08</v>
      </c>
      <c r="F146" s="2">
        <f>Raw_schedule!E144</f>
        <v>60.08</v>
      </c>
      <c r="G146" s="2">
        <f>Raw_schedule!F144</f>
        <v>60.08</v>
      </c>
      <c r="H146" s="2">
        <f>Raw_schedule!G144</f>
        <v>60.08</v>
      </c>
      <c r="I146" s="2">
        <f>Raw_schedule!H144</f>
        <v>60.08</v>
      </c>
      <c r="J146" s="2">
        <f>Raw_schedule!I144</f>
        <v>60.08</v>
      </c>
      <c r="K146" s="2">
        <f>Raw_schedule!J144</f>
        <v>60.08</v>
      </c>
      <c r="L146" s="2">
        <f>Raw_schedule!K144</f>
        <v>69.98</v>
      </c>
      <c r="M146" s="2">
        <f>Raw_schedule!L144</f>
        <v>69.98</v>
      </c>
      <c r="N146" s="2">
        <f>Raw_schedule!M144</f>
        <v>69.98</v>
      </c>
      <c r="O146" s="2">
        <f>Raw_schedule!N144</f>
        <v>69.98</v>
      </c>
      <c r="P146" s="2">
        <f>Raw_schedule!O144</f>
        <v>69.98</v>
      </c>
      <c r="Q146" s="2">
        <f>Raw_schedule!P144</f>
        <v>69.98</v>
      </c>
      <c r="R146" s="2">
        <f>Raw_schedule!Q144</f>
        <v>60.08</v>
      </c>
      <c r="S146" s="2">
        <f>Raw_schedule!R144</f>
        <v>60.08</v>
      </c>
      <c r="T146" s="2">
        <f>Raw_schedule!S144</f>
        <v>60.08</v>
      </c>
      <c r="U146" s="2">
        <f>Raw_schedule!T144</f>
        <v>60.08</v>
      </c>
      <c r="V146" s="2">
        <f>Raw_schedule!U144</f>
        <v>60.08</v>
      </c>
      <c r="W146" s="2">
        <f>Raw_schedule!V144</f>
        <v>60.08</v>
      </c>
      <c r="X146" s="2">
        <f>Raw_schedule!W144</f>
        <v>60.08</v>
      </c>
      <c r="Y146" s="2">
        <f>Raw_schedule!X144</f>
        <v>60.08</v>
      </c>
      <c r="Z146" s="2">
        <f>Raw_schedule!Y144</f>
        <v>60.08</v>
      </c>
      <c r="AA146" s="2">
        <f>Raw_schedule!Z144</f>
        <v>60.08</v>
      </c>
      <c r="AB146" s="2">
        <f>Raw_schedule!AA144</f>
        <v>60.08</v>
      </c>
    </row>
    <row r="147" spans="1:28" x14ac:dyDescent="0.25">
      <c r="A147" s="39" t="str">
        <f>Raw_schedule!B145</f>
        <v>Heating Setpoint Schedule</v>
      </c>
      <c r="B147" s="39" t="str">
        <f>Raw_schedule!A145</f>
        <v>School</v>
      </c>
      <c r="C147" s="2" t="str">
        <f>Raw_schedule!C145</f>
        <v>Weekdays (Through 4/3)</v>
      </c>
      <c r="D147" s="2"/>
      <c r="E147" s="2">
        <f>Raw_schedule!D145</f>
        <v>60.08</v>
      </c>
      <c r="F147" s="2">
        <f>Raw_schedule!E145</f>
        <v>60.08</v>
      </c>
      <c r="G147" s="2">
        <f>Raw_schedule!F145</f>
        <v>60.08</v>
      </c>
      <c r="H147" s="2">
        <f>Raw_schedule!G145</f>
        <v>60.08</v>
      </c>
      <c r="I147" s="2">
        <f>Raw_schedule!H145</f>
        <v>60.08</v>
      </c>
      <c r="J147" s="2">
        <f>Raw_schedule!I145</f>
        <v>60.08</v>
      </c>
      <c r="K147" s="2">
        <f>Raw_schedule!J145</f>
        <v>69.98</v>
      </c>
      <c r="L147" s="2">
        <f>Raw_schedule!K145</f>
        <v>69.98</v>
      </c>
      <c r="M147" s="2">
        <f>Raw_schedule!L145</f>
        <v>69.98</v>
      </c>
      <c r="N147" s="2">
        <f>Raw_schedule!M145</f>
        <v>69.98</v>
      </c>
      <c r="O147" s="2">
        <f>Raw_schedule!N145</f>
        <v>69.98</v>
      </c>
      <c r="P147" s="2">
        <f>Raw_schedule!O145</f>
        <v>69.98</v>
      </c>
      <c r="Q147" s="2">
        <f>Raw_schedule!P145</f>
        <v>69.98</v>
      </c>
      <c r="R147" s="2">
        <f>Raw_schedule!Q145</f>
        <v>69.98</v>
      </c>
      <c r="S147" s="2">
        <f>Raw_schedule!R145</f>
        <v>69.98</v>
      </c>
      <c r="T147" s="2">
        <f>Raw_schedule!S145</f>
        <v>69.98</v>
      </c>
      <c r="U147" s="2">
        <f>Raw_schedule!T145</f>
        <v>69.98</v>
      </c>
      <c r="V147" s="2">
        <f>Raw_schedule!U145</f>
        <v>69.98</v>
      </c>
      <c r="W147" s="2">
        <f>Raw_schedule!V145</f>
        <v>69.98</v>
      </c>
      <c r="X147" s="2">
        <f>Raw_schedule!W145</f>
        <v>69.98</v>
      </c>
      <c r="Y147" s="2">
        <f>Raw_schedule!X145</f>
        <v>69.98</v>
      </c>
      <c r="Z147" s="2">
        <f>Raw_schedule!Y145</f>
        <v>69.98</v>
      </c>
      <c r="AA147" s="2">
        <f>Raw_schedule!Z145</f>
        <v>60.08</v>
      </c>
      <c r="AB147" s="2">
        <f>Raw_schedule!AA145</f>
        <v>60.08</v>
      </c>
    </row>
    <row r="148" spans="1:28" x14ac:dyDescent="0.25">
      <c r="A148" s="39" t="str">
        <f>Raw_schedule!B146</f>
        <v>Heating Setpoint Schedule</v>
      </c>
      <c r="B148" s="39" t="str">
        <f>Raw_schedule!A146</f>
        <v>School</v>
      </c>
      <c r="C148" s="2" t="str">
        <f>Raw_schedule!C146</f>
        <v>Weekdays (Through 5/22)</v>
      </c>
      <c r="D148" s="2"/>
      <c r="E148" s="2">
        <f>Raw_schedule!D146</f>
        <v>60.08</v>
      </c>
      <c r="F148" s="2">
        <f>Raw_schedule!E146</f>
        <v>60.08</v>
      </c>
      <c r="G148" s="2">
        <f>Raw_schedule!F146</f>
        <v>60.08</v>
      </c>
      <c r="H148" s="2">
        <f>Raw_schedule!G146</f>
        <v>60.08</v>
      </c>
      <c r="I148" s="2">
        <f>Raw_schedule!H146</f>
        <v>60.08</v>
      </c>
      <c r="J148" s="2">
        <f>Raw_schedule!I146</f>
        <v>60.08</v>
      </c>
      <c r="K148" s="2">
        <f>Raw_schedule!J146</f>
        <v>69.98</v>
      </c>
      <c r="L148" s="2">
        <f>Raw_schedule!K146</f>
        <v>69.98</v>
      </c>
      <c r="M148" s="2">
        <f>Raw_schedule!L146</f>
        <v>69.98</v>
      </c>
      <c r="N148" s="2">
        <f>Raw_schedule!M146</f>
        <v>69.98</v>
      </c>
      <c r="O148" s="2">
        <f>Raw_schedule!N146</f>
        <v>69.98</v>
      </c>
      <c r="P148" s="2">
        <f>Raw_schedule!O146</f>
        <v>69.98</v>
      </c>
      <c r="Q148" s="2">
        <f>Raw_schedule!P146</f>
        <v>69.98</v>
      </c>
      <c r="R148" s="2">
        <f>Raw_schedule!Q146</f>
        <v>69.98</v>
      </c>
      <c r="S148" s="2">
        <f>Raw_schedule!R146</f>
        <v>69.98</v>
      </c>
      <c r="T148" s="2">
        <f>Raw_schedule!S146</f>
        <v>69.98</v>
      </c>
      <c r="U148" s="2">
        <f>Raw_schedule!T146</f>
        <v>69.98</v>
      </c>
      <c r="V148" s="2">
        <f>Raw_schedule!U146</f>
        <v>69.98</v>
      </c>
      <c r="W148" s="2">
        <f>Raw_schedule!V146</f>
        <v>69.98</v>
      </c>
      <c r="X148" s="2">
        <f>Raw_schedule!W146</f>
        <v>69.98</v>
      </c>
      <c r="Y148" s="2">
        <f>Raw_schedule!X146</f>
        <v>69.98</v>
      </c>
      <c r="Z148" s="2">
        <f>Raw_schedule!Y146</f>
        <v>69.98</v>
      </c>
      <c r="AA148" s="2">
        <f>Raw_schedule!Z146</f>
        <v>60.08</v>
      </c>
      <c r="AB148" s="2">
        <f>Raw_schedule!AA146</f>
        <v>60.08</v>
      </c>
    </row>
    <row r="149" spans="1:28" x14ac:dyDescent="0.25">
      <c r="A149" s="39" t="str">
        <f>Raw_schedule!B147</f>
        <v>Heating Setpoint Schedule</v>
      </c>
      <c r="B149" s="39" t="str">
        <f>Raw_schedule!A147</f>
        <v>School</v>
      </c>
      <c r="C149" s="2" t="str">
        <f>Raw_schedule!C147</f>
        <v>Weekdays (Through 8/7)</v>
      </c>
      <c r="D149" s="2"/>
      <c r="E149" s="2">
        <f>Raw_schedule!D147</f>
        <v>60.08</v>
      </c>
      <c r="F149" s="2">
        <f>Raw_schedule!E147</f>
        <v>60.08</v>
      </c>
      <c r="G149" s="2">
        <f>Raw_schedule!F147</f>
        <v>60.08</v>
      </c>
      <c r="H149" s="2">
        <f>Raw_schedule!G147</f>
        <v>60.08</v>
      </c>
      <c r="I149" s="2">
        <f>Raw_schedule!H147</f>
        <v>60.08</v>
      </c>
      <c r="J149" s="2">
        <f>Raw_schedule!I147</f>
        <v>60.08</v>
      </c>
      <c r="K149" s="2">
        <f>Raw_schedule!J147</f>
        <v>69.98</v>
      </c>
      <c r="L149" s="2">
        <f>Raw_schedule!K147</f>
        <v>69.98</v>
      </c>
      <c r="M149" s="2">
        <f>Raw_schedule!L147</f>
        <v>69.98</v>
      </c>
      <c r="N149" s="2">
        <f>Raw_schedule!M147</f>
        <v>69.98</v>
      </c>
      <c r="O149" s="2">
        <f>Raw_schedule!N147</f>
        <v>69.98</v>
      </c>
      <c r="P149" s="2">
        <f>Raw_schedule!O147</f>
        <v>69.98</v>
      </c>
      <c r="Q149" s="2">
        <f>Raw_schedule!P147</f>
        <v>69.98</v>
      </c>
      <c r="R149" s="2">
        <f>Raw_schedule!Q147</f>
        <v>69.98</v>
      </c>
      <c r="S149" s="2">
        <f>Raw_schedule!R147</f>
        <v>69.98</v>
      </c>
      <c r="T149" s="2">
        <f>Raw_schedule!S147</f>
        <v>69.98</v>
      </c>
      <c r="U149" s="2">
        <f>Raw_schedule!T147</f>
        <v>69.98</v>
      </c>
      <c r="V149" s="2">
        <f>Raw_schedule!U147</f>
        <v>69.98</v>
      </c>
      <c r="W149" s="2">
        <f>Raw_schedule!V147</f>
        <v>69.98</v>
      </c>
      <c r="X149" s="2">
        <f>Raw_schedule!W147</f>
        <v>69.98</v>
      </c>
      <c r="Y149" s="2">
        <f>Raw_schedule!X147</f>
        <v>69.98</v>
      </c>
      <c r="Z149" s="2">
        <f>Raw_schedule!Y147</f>
        <v>69.98</v>
      </c>
      <c r="AA149" s="2">
        <f>Raw_schedule!Z147</f>
        <v>60.08</v>
      </c>
      <c r="AB149" s="2">
        <f>Raw_schedule!AA147</f>
        <v>60.08</v>
      </c>
    </row>
    <row r="150" spans="1:28" x14ac:dyDescent="0.25">
      <c r="A150" s="39" t="str">
        <f>Raw_schedule!B148</f>
        <v>Heating Setpoint Schedule</v>
      </c>
      <c r="B150" s="39" t="str">
        <f>Raw_schedule!A148</f>
        <v>School</v>
      </c>
      <c r="C150" s="2" t="str">
        <f>Raw_schedule!C148</f>
        <v>Weekdays (Through 12/11)</v>
      </c>
      <c r="D150" s="2"/>
      <c r="E150" s="2">
        <f>Raw_schedule!D148</f>
        <v>60.08</v>
      </c>
      <c r="F150" s="2">
        <f>Raw_schedule!E148</f>
        <v>60.08</v>
      </c>
      <c r="G150" s="2">
        <f>Raw_schedule!F148</f>
        <v>60.08</v>
      </c>
      <c r="H150" s="2">
        <f>Raw_schedule!G148</f>
        <v>60.08</v>
      </c>
      <c r="I150" s="2">
        <f>Raw_schedule!H148</f>
        <v>60.08</v>
      </c>
      <c r="J150" s="2">
        <f>Raw_schedule!I148</f>
        <v>60.08</v>
      </c>
      <c r="K150" s="2">
        <f>Raw_schedule!J148</f>
        <v>69.98</v>
      </c>
      <c r="L150" s="2">
        <f>Raw_schedule!K148</f>
        <v>69.98</v>
      </c>
      <c r="M150" s="2">
        <f>Raw_schedule!L148</f>
        <v>69.98</v>
      </c>
      <c r="N150" s="2">
        <f>Raw_schedule!M148</f>
        <v>69.98</v>
      </c>
      <c r="O150" s="2">
        <f>Raw_schedule!N148</f>
        <v>69.98</v>
      </c>
      <c r="P150" s="2">
        <f>Raw_schedule!O148</f>
        <v>69.98</v>
      </c>
      <c r="Q150" s="2">
        <f>Raw_schedule!P148</f>
        <v>69.98</v>
      </c>
      <c r="R150" s="2">
        <f>Raw_schedule!Q148</f>
        <v>69.98</v>
      </c>
      <c r="S150" s="2">
        <f>Raw_schedule!R148</f>
        <v>69.98</v>
      </c>
      <c r="T150" s="2">
        <f>Raw_schedule!S148</f>
        <v>69.98</v>
      </c>
      <c r="U150" s="2">
        <f>Raw_schedule!T148</f>
        <v>69.98</v>
      </c>
      <c r="V150" s="2">
        <f>Raw_schedule!U148</f>
        <v>69.98</v>
      </c>
      <c r="W150" s="2">
        <f>Raw_schedule!V148</f>
        <v>69.98</v>
      </c>
      <c r="X150" s="2">
        <f>Raw_schedule!W148</f>
        <v>69.98</v>
      </c>
      <c r="Y150" s="2">
        <f>Raw_schedule!X148</f>
        <v>69.98</v>
      </c>
      <c r="Z150" s="2">
        <f>Raw_schedule!Y148</f>
        <v>69.98</v>
      </c>
      <c r="AA150" s="2">
        <f>Raw_schedule!Z148</f>
        <v>60.08</v>
      </c>
      <c r="AB150" s="2">
        <f>Raw_schedule!AA148</f>
        <v>60.08</v>
      </c>
    </row>
    <row r="151" spans="1:28" x14ac:dyDescent="0.25">
      <c r="A151" s="39" t="str">
        <f>Raw_schedule!B149</f>
        <v>Infiltration Schedule</v>
      </c>
      <c r="B151" s="39" t="str">
        <f>Raw_schedule!A149</f>
        <v>School</v>
      </c>
      <c r="C151" s="2" t="str">
        <f>Raw_schedule!C149</f>
        <v>AllDays</v>
      </c>
      <c r="D151" s="2"/>
      <c r="E151" s="2">
        <f>Raw_schedule!D149</f>
        <v>1</v>
      </c>
      <c r="F151" s="2">
        <f>Raw_schedule!E149</f>
        <v>1</v>
      </c>
      <c r="G151" s="2">
        <f>Raw_schedule!F149</f>
        <v>1</v>
      </c>
      <c r="H151" s="2">
        <f>Raw_schedule!G149</f>
        <v>1</v>
      </c>
      <c r="I151" s="2">
        <f>Raw_schedule!H149</f>
        <v>1</v>
      </c>
      <c r="J151" s="2">
        <f>Raw_schedule!I149</f>
        <v>1</v>
      </c>
      <c r="K151" s="2">
        <f>Raw_schedule!J149</f>
        <v>1</v>
      </c>
      <c r="L151" s="2">
        <f>Raw_schedule!K149</f>
        <v>1</v>
      </c>
      <c r="M151" s="2">
        <f>Raw_schedule!L149</f>
        <v>1</v>
      </c>
      <c r="N151" s="2">
        <f>Raw_schedule!M149</f>
        <v>1</v>
      </c>
      <c r="O151" s="2">
        <f>Raw_schedule!N149</f>
        <v>1</v>
      </c>
      <c r="P151" s="2">
        <f>Raw_schedule!O149</f>
        <v>1</v>
      </c>
      <c r="Q151" s="2">
        <f>Raw_schedule!P149</f>
        <v>1</v>
      </c>
      <c r="R151" s="2">
        <f>Raw_schedule!Q149</f>
        <v>1</v>
      </c>
      <c r="S151" s="2">
        <f>Raw_schedule!R149</f>
        <v>1</v>
      </c>
      <c r="T151" s="2">
        <f>Raw_schedule!S149</f>
        <v>1</v>
      </c>
      <c r="U151" s="2">
        <f>Raw_schedule!T149</f>
        <v>1</v>
      </c>
      <c r="V151" s="2">
        <f>Raw_schedule!U149</f>
        <v>1</v>
      </c>
      <c r="W151" s="2">
        <f>Raw_schedule!V149</f>
        <v>1</v>
      </c>
      <c r="X151" s="2">
        <f>Raw_schedule!W149</f>
        <v>1</v>
      </c>
      <c r="Y151" s="2">
        <f>Raw_schedule!X149</f>
        <v>1</v>
      </c>
      <c r="Z151" s="2">
        <f>Raw_schedule!Y149</f>
        <v>1</v>
      </c>
      <c r="AA151" s="2">
        <f>Raw_schedule!Z149</f>
        <v>1</v>
      </c>
      <c r="AB151" s="2">
        <f>Raw_schedule!AA149</f>
        <v>1</v>
      </c>
    </row>
    <row r="152" spans="1:28" x14ac:dyDescent="0.25">
      <c r="A152" s="39" t="str">
        <f>Raw_schedule!B150</f>
        <v>Lighting Schedule</v>
      </c>
      <c r="B152" s="39" t="str">
        <f>Raw_schedule!A150</f>
        <v>School</v>
      </c>
      <c r="C152" s="2" t="str">
        <f>Raw_schedule!C150</f>
        <v>AllOtherDays (Through 1/11)</v>
      </c>
      <c r="D152" s="2"/>
      <c r="E152" s="2">
        <f>Raw_schedule!D150</f>
        <v>0</v>
      </c>
      <c r="F152" s="2">
        <f>Raw_schedule!E150</f>
        <v>0</v>
      </c>
      <c r="G152" s="2">
        <f>Raw_schedule!F150</f>
        <v>0</v>
      </c>
      <c r="H152" s="2">
        <f>Raw_schedule!G150</f>
        <v>0</v>
      </c>
      <c r="I152" s="2">
        <f>Raw_schedule!H150</f>
        <v>0</v>
      </c>
      <c r="J152" s="2">
        <f>Raw_schedule!I150</f>
        <v>0</v>
      </c>
      <c r="K152" s="2">
        <f>Raw_schedule!J150</f>
        <v>0</v>
      </c>
      <c r="L152" s="2">
        <f>Raw_schedule!K150</f>
        <v>0</v>
      </c>
      <c r="M152" s="2">
        <f>Raw_schedule!L150</f>
        <v>0</v>
      </c>
      <c r="N152" s="2">
        <f>Raw_schedule!M150</f>
        <v>0</v>
      </c>
      <c r="O152" s="2">
        <f>Raw_schedule!N150</f>
        <v>0</v>
      </c>
      <c r="P152" s="2">
        <f>Raw_schedule!O150</f>
        <v>0</v>
      </c>
      <c r="Q152" s="2">
        <f>Raw_schedule!P150</f>
        <v>0</v>
      </c>
      <c r="R152" s="2">
        <f>Raw_schedule!Q150</f>
        <v>0</v>
      </c>
      <c r="S152" s="2">
        <f>Raw_schedule!R150</f>
        <v>0</v>
      </c>
      <c r="T152" s="2">
        <f>Raw_schedule!S150</f>
        <v>0</v>
      </c>
      <c r="U152" s="2">
        <f>Raw_schedule!T150</f>
        <v>0</v>
      </c>
      <c r="V152" s="2">
        <f>Raw_schedule!U150</f>
        <v>0</v>
      </c>
      <c r="W152" s="2">
        <f>Raw_schedule!V150</f>
        <v>0</v>
      </c>
      <c r="X152" s="2">
        <f>Raw_schedule!W150</f>
        <v>0</v>
      </c>
      <c r="Y152" s="2">
        <f>Raw_schedule!X150</f>
        <v>0</v>
      </c>
      <c r="Z152" s="2">
        <f>Raw_schedule!Y150</f>
        <v>0</v>
      </c>
      <c r="AA152" s="2">
        <f>Raw_schedule!Z150</f>
        <v>0</v>
      </c>
      <c r="AB152" s="2">
        <f>Raw_schedule!AA150</f>
        <v>0</v>
      </c>
    </row>
    <row r="153" spans="1:28" x14ac:dyDescent="0.25">
      <c r="A153" s="39" t="str">
        <f>Raw_schedule!B151</f>
        <v>Lighting Schedule</v>
      </c>
      <c r="B153" s="39" t="str">
        <f>Raw_schedule!A151</f>
        <v>School</v>
      </c>
      <c r="C153" s="2" t="str">
        <f>Raw_schedule!C151</f>
        <v>AllOtherDays (Through 4/3)</v>
      </c>
      <c r="D153" s="2"/>
      <c r="E153" s="2">
        <f>Raw_schedule!D151</f>
        <v>0.05</v>
      </c>
      <c r="F153" s="2">
        <f>Raw_schedule!E151</f>
        <v>0.05</v>
      </c>
      <c r="G153" s="2">
        <f>Raw_schedule!F151</f>
        <v>0.05</v>
      </c>
      <c r="H153" s="2">
        <f>Raw_schedule!G151</f>
        <v>0.05</v>
      </c>
      <c r="I153" s="2">
        <f>Raw_schedule!H151</f>
        <v>0.05</v>
      </c>
      <c r="J153" s="2">
        <f>Raw_schedule!I151</f>
        <v>0.05</v>
      </c>
      <c r="K153" s="2">
        <f>Raw_schedule!J151</f>
        <v>0.05</v>
      </c>
      <c r="L153" s="2">
        <f>Raw_schedule!K151</f>
        <v>0.05</v>
      </c>
      <c r="M153" s="2">
        <f>Raw_schedule!L151</f>
        <v>0.05</v>
      </c>
      <c r="N153" s="2">
        <f>Raw_schedule!M151</f>
        <v>0.05</v>
      </c>
      <c r="O153" s="2">
        <f>Raw_schedule!N151</f>
        <v>0.05</v>
      </c>
      <c r="P153" s="2">
        <f>Raw_schedule!O151</f>
        <v>0.05</v>
      </c>
      <c r="Q153" s="2">
        <f>Raw_schedule!P151</f>
        <v>0.05</v>
      </c>
      <c r="R153" s="2">
        <f>Raw_schedule!Q151</f>
        <v>0.05</v>
      </c>
      <c r="S153" s="2">
        <f>Raw_schedule!R151</f>
        <v>0.05</v>
      </c>
      <c r="T153" s="2">
        <f>Raw_schedule!S151</f>
        <v>0.05</v>
      </c>
      <c r="U153" s="2">
        <f>Raw_schedule!T151</f>
        <v>0.05</v>
      </c>
      <c r="V153" s="2">
        <f>Raw_schedule!U151</f>
        <v>0.05</v>
      </c>
      <c r="W153" s="2">
        <f>Raw_schedule!V151</f>
        <v>0.05</v>
      </c>
      <c r="X153" s="2">
        <f>Raw_schedule!W151</f>
        <v>0.05</v>
      </c>
      <c r="Y153" s="2">
        <f>Raw_schedule!X151</f>
        <v>0.05</v>
      </c>
      <c r="Z153" s="2">
        <f>Raw_schedule!Y151</f>
        <v>0.05</v>
      </c>
      <c r="AA153" s="2">
        <f>Raw_schedule!Z151</f>
        <v>0.05</v>
      </c>
      <c r="AB153" s="2">
        <f>Raw_schedule!AA151</f>
        <v>0.05</v>
      </c>
    </row>
    <row r="154" spans="1:28" x14ac:dyDescent="0.25">
      <c r="A154" s="39" t="str">
        <f>Raw_schedule!B152</f>
        <v>Lighting Schedule</v>
      </c>
      <c r="B154" s="39" t="str">
        <f>Raw_schedule!A152</f>
        <v>School</v>
      </c>
      <c r="C154" s="2" t="str">
        <f>Raw_schedule!C152</f>
        <v>AllOtherDays (Through 4/12)</v>
      </c>
      <c r="D154" s="2"/>
      <c r="E154" s="2">
        <f>Raw_schedule!D152</f>
        <v>0</v>
      </c>
      <c r="F154" s="2">
        <f>Raw_schedule!E152</f>
        <v>0</v>
      </c>
      <c r="G154" s="2">
        <f>Raw_schedule!F152</f>
        <v>0</v>
      </c>
      <c r="H154" s="2">
        <f>Raw_schedule!G152</f>
        <v>0</v>
      </c>
      <c r="I154" s="2">
        <f>Raw_schedule!H152</f>
        <v>0</v>
      </c>
      <c r="J154" s="2">
        <f>Raw_schedule!I152</f>
        <v>0</v>
      </c>
      <c r="K154" s="2">
        <f>Raw_schedule!J152</f>
        <v>0</v>
      </c>
      <c r="L154" s="2">
        <f>Raw_schedule!K152</f>
        <v>0</v>
      </c>
      <c r="M154" s="2">
        <f>Raw_schedule!L152</f>
        <v>0</v>
      </c>
      <c r="N154" s="2">
        <f>Raw_schedule!M152</f>
        <v>0</v>
      </c>
      <c r="O154" s="2">
        <f>Raw_schedule!N152</f>
        <v>0</v>
      </c>
      <c r="P154" s="2">
        <f>Raw_schedule!O152</f>
        <v>0</v>
      </c>
      <c r="Q154" s="2">
        <f>Raw_schedule!P152</f>
        <v>0</v>
      </c>
      <c r="R154" s="2">
        <f>Raw_schedule!Q152</f>
        <v>0</v>
      </c>
      <c r="S154" s="2">
        <f>Raw_schedule!R152</f>
        <v>0</v>
      </c>
      <c r="T154" s="2">
        <f>Raw_schedule!S152</f>
        <v>0</v>
      </c>
      <c r="U154" s="2">
        <f>Raw_schedule!T152</f>
        <v>0</v>
      </c>
      <c r="V154" s="2">
        <f>Raw_schedule!U152</f>
        <v>0</v>
      </c>
      <c r="W154" s="2">
        <f>Raw_schedule!V152</f>
        <v>0</v>
      </c>
      <c r="X154" s="2">
        <f>Raw_schedule!W152</f>
        <v>0</v>
      </c>
      <c r="Y154" s="2">
        <f>Raw_schedule!X152</f>
        <v>0</v>
      </c>
      <c r="Z154" s="2">
        <f>Raw_schedule!Y152</f>
        <v>0</v>
      </c>
      <c r="AA154" s="2">
        <f>Raw_schedule!Z152</f>
        <v>0</v>
      </c>
      <c r="AB154" s="2">
        <f>Raw_schedule!AA152</f>
        <v>0</v>
      </c>
    </row>
    <row r="155" spans="1:28" x14ac:dyDescent="0.25">
      <c r="A155" s="39" t="str">
        <f>Raw_schedule!B153</f>
        <v>Lighting Schedule</v>
      </c>
      <c r="B155" s="39" t="str">
        <f>Raw_schedule!A153</f>
        <v>School</v>
      </c>
      <c r="C155" s="2" t="str">
        <f>Raw_schedule!C153</f>
        <v>AllOtherDays (Through 5/22)</v>
      </c>
      <c r="D155" s="2"/>
      <c r="E155" s="2">
        <f>Raw_schedule!D153</f>
        <v>0.05</v>
      </c>
      <c r="F155" s="2">
        <f>Raw_schedule!E153</f>
        <v>0.05</v>
      </c>
      <c r="G155" s="2">
        <f>Raw_schedule!F153</f>
        <v>0.05</v>
      </c>
      <c r="H155" s="2">
        <f>Raw_schedule!G153</f>
        <v>0.05</v>
      </c>
      <c r="I155" s="2">
        <f>Raw_schedule!H153</f>
        <v>0.05</v>
      </c>
      <c r="J155" s="2">
        <f>Raw_schedule!I153</f>
        <v>0.05</v>
      </c>
      <c r="K155" s="2">
        <f>Raw_schedule!J153</f>
        <v>0.05</v>
      </c>
      <c r="L155" s="2">
        <f>Raw_schedule!K153</f>
        <v>0.05</v>
      </c>
      <c r="M155" s="2">
        <f>Raw_schedule!L153</f>
        <v>0.05</v>
      </c>
      <c r="N155" s="2">
        <f>Raw_schedule!M153</f>
        <v>0.05</v>
      </c>
      <c r="O155" s="2">
        <f>Raw_schedule!N153</f>
        <v>0.05</v>
      </c>
      <c r="P155" s="2">
        <f>Raw_schedule!O153</f>
        <v>0.05</v>
      </c>
      <c r="Q155" s="2">
        <f>Raw_schedule!P153</f>
        <v>0.05</v>
      </c>
      <c r="R155" s="2">
        <f>Raw_schedule!Q153</f>
        <v>0.05</v>
      </c>
      <c r="S155" s="2">
        <f>Raw_schedule!R153</f>
        <v>0.05</v>
      </c>
      <c r="T155" s="2">
        <f>Raw_schedule!S153</f>
        <v>0.05</v>
      </c>
      <c r="U155" s="2">
        <f>Raw_schedule!T153</f>
        <v>0.05</v>
      </c>
      <c r="V155" s="2">
        <f>Raw_schedule!U153</f>
        <v>0.05</v>
      </c>
      <c r="W155" s="2">
        <f>Raw_schedule!V153</f>
        <v>0.05</v>
      </c>
      <c r="X155" s="2">
        <f>Raw_schedule!W153</f>
        <v>0.05</v>
      </c>
      <c r="Y155" s="2">
        <f>Raw_schedule!X153</f>
        <v>0.05</v>
      </c>
      <c r="Z155" s="2">
        <f>Raw_schedule!Y153</f>
        <v>0.05</v>
      </c>
      <c r="AA155" s="2">
        <f>Raw_schedule!Z153</f>
        <v>0.05</v>
      </c>
      <c r="AB155" s="2">
        <f>Raw_schedule!AA153</f>
        <v>0.05</v>
      </c>
    </row>
    <row r="156" spans="1:28" x14ac:dyDescent="0.25">
      <c r="A156" s="39" t="str">
        <f>Raw_schedule!B154</f>
        <v>Lighting Schedule</v>
      </c>
      <c r="B156" s="39" t="str">
        <f>Raw_schedule!A154</f>
        <v>School</v>
      </c>
      <c r="C156" s="2" t="str">
        <f>Raw_schedule!C154</f>
        <v>AllOtherDays (Through 5/31)</v>
      </c>
      <c r="D156" s="2"/>
      <c r="E156" s="2">
        <f>Raw_schedule!D154</f>
        <v>0</v>
      </c>
      <c r="F156" s="2">
        <f>Raw_schedule!E154</f>
        <v>0</v>
      </c>
      <c r="G156" s="2">
        <f>Raw_schedule!F154</f>
        <v>0</v>
      </c>
      <c r="H156" s="2">
        <f>Raw_schedule!G154</f>
        <v>0</v>
      </c>
      <c r="I156" s="2">
        <f>Raw_schedule!H154</f>
        <v>0</v>
      </c>
      <c r="J156" s="2">
        <f>Raw_schedule!I154</f>
        <v>0</v>
      </c>
      <c r="K156" s="2">
        <f>Raw_schedule!J154</f>
        <v>0</v>
      </c>
      <c r="L156" s="2">
        <f>Raw_schedule!K154</f>
        <v>0</v>
      </c>
      <c r="M156" s="2">
        <f>Raw_schedule!L154</f>
        <v>0</v>
      </c>
      <c r="N156" s="2">
        <f>Raw_schedule!M154</f>
        <v>0</v>
      </c>
      <c r="O156" s="2">
        <f>Raw_schedule!N154</f>
        <v>0</v>
      </c>
      <c r="P156" s="2">
        <f>Raw_schedule!O154</f>
        <v>0</v>
      </c>
      <c r="Q156" s="2">
        <f>Raw_schedule!P154</f>
        <v>0</v>
      </c>
      <c r="R156" s="2">
        <f>Raw_schedule!Q154</f>
        <v>0</v>
      </c>
      <c r="S156" s="2">
        <f>Raw_schedule!R154</f>
        <v>0</v>
      </c>
      <c r="T156" s="2">
        <f>Raw_schedule!S154</f>
        <v>0</v>
      </c>
      <c r="U156" s="2">
        <f>Raw_schedule!T154</f>
        <v>0</v>
      </c>
      <c r="V156" s="2">
        <f>Raw_schedule!U154</f>
        <v>0</v>
      </c>
      <c r="W156" s="2">
        <f>Raw_schedule!V154</f>
        <v>0</v>
      </c>
      <c r="X156" s="2">
        <f>Raw_schedule!W154</f>
        <v>0</v>
      </c>
      <c r="Y156" s="2">
        <f>Raw_schedule!X154</f>
        <v>0</v>
      </c>
      <c r="Z156" s="2">
        <f>Raw_schedule!Y154</f>
        <v>0</v>
      </c>
      <c r="AA156" s="2">
        <f>Raw_schedule!Z154</f>
        <v>0</v>
      </c>
      <c r="AB156" s="2">
        <f>Raw_schedule!AA154</f>
        <v>0</v>
      </c>
    </row>
    <row r="157" spans="1:28" x14ac:dyDescent="0.25">
      <c r="A157" s="39" t="str">
        <f>Raw_schedule!B155</f>
        <v>Lighting Schedule</v>
      </c>
      <c r="B157" s="39" t="str">
        <f>Raw_schedule!A155</f>
        <v>School</v>
      </c>
      <c r="C157" s="2" t="str">
        <f>Raw_schedule!C155</f>
        <v>AllOtherDays (Through 8/7)</v>
      </c>
      <c r="D157" s="2"/>
      <c r="E157" s="2">
        <f>Raw_schedule!D155</f>
        <v>0.05</v>
      </c>
      <c r="F157" s="2">
        <f>Raw_schedule!E155</f>
        <v>0.05</v>
      </c>
      <c r="G157" s="2">
        <f>Raw_schedule!F155</f>
        <v>0.05</v>
      </c>
      <c r="H157" s="2">
        <f>Raw_schedule!G155</f>
        <v>0.05</v>
      </c>
      <c r="I157" s="2">
        <f>Raw_schedule!H155</f>
        <v>0.05</v>
      </c>
      <c r="J157" s="2">
        <f>Raw_schedule!I155</f>
        <v>0.05</v>
      </c>
      <c r="K157" s="2">
        <f>Raw_schedule!J155</f>
        <v>0.05</v>
      </c>
      <c r="L157" s="2">
        <f>Raw_schedule!K155</f>
        <v>0.05</v>
      </c>
      <c r="M157" s="2">
        <f>Raw_schedule!L155</f>
        <v>0.05</v>
      </c>
      <c r="N157" s="2">
        <f>Raw_schedule!M155</f>
        <v>0.05</v>
      </c>
      <c r="O157" s="2">
        <f>Raw_schedule!N155</f>
        <v>0.05</v>
      </c>
      <c r="P157" s="2">
        <f>Raw_schedule!O155</f>
        <v>0.05</v>
      </c>
      <c r="Q157" s="2">
        <f>Raw_schedule!P155</f>
        <v>0.05</v>
      </c>
      <c r="R157" s="2">
        <f>Raw_schedule!Q155</f>
        <v>0.05</v>
      </c>
      <c r="S157" s="2">
        <f>Raw_schedule!R155</f>
        <v>0.05</v>
      </c>
      <c r="T157" s="2">
        <f>Raw_schedule!S155</f>
        <v>0.05</v>
      </c>
      <c r="U157" s="2">
        <f>Raw_schedule!T155</f>
        <v>0.05</v>
      </c>
      <c r="V157" s="2">
        <f>Raw_schedule!U155</f>
        <v>0.05</v>
      </c>
      <c r="W157" s="2">
        <f>Raw_schedule!V155</f>
        <v>0.05</v>
      </c>
      <c r="X157" s="2">
        <f>Raw_schedule!W155</f>
        <v>0.05</v>
      </c>
      <c r="Y157" s="2">
        <f>Raw_schedule!X155</f>
        <v>0.05</v>
      </c>
      <c r="Z157" s="2">
        <f>Raw_schedule!Y155</f>
        <v>0.05</v>
      </c>
      <c r="AA157" s="2">
        <f>Raw_schedule!Z155</f>
        <v>0.05</v>
      </c>
      <c r="AB157" s="2">
        <f>Raw_schedule!AA155</f>
        <v>0.05</v>
      </c>
    </row>
    <row r="158" spans="1:28" x14ac:dyDescent="0.25">
      <c r="A158" s="39" t="str">
        <f>Raw_schedule!B156</f>
        <v>Lighting Schedule</v>
      </c>
      <c r="B158" s="39" t="str">
        <f>Raw_schedule!A156</f>
        <v>School</v>
      </c>
      <c r="C158" s="2" t="str">
        <f>Raw_schedule!C156</f>
        <v>AllOtherDays (Through 8/16)</v>
      </c>
      <c r="D158" s="2"/>
      <c r="E158" s="2">
        <f>Raw_schedule!D156</f>
        <v>0</v>
      </c>
      <c r="F158" s="2">
        <f>Raw_schedule!E156</f>
        <v>0</v>
      </c>
      <c r="G158" s="2">
        <f>Raw_schedule!F156</f>
        <v>0</v>
      </c>
      <c r="H158" s="2">
        <f>Raw_schedule!G156</f>
        <v>0</v>
      </c>
      <c r="I158" s="2">
        <f>Raw_schedule!H156</f>
        <v>0</v>
      </c>
      <c r="J158" s="2">
        <f>Raw_schedule!I156</f>
        <v>0</v>
      </c>
      <c r="K158" s="2">
        <f>Raw_schedule!J156</f>
        <v>0</v>
      </c>
      <c r="L158" s="2">
        <f>Raw_schedule!K156</f>
        <v>0</v>
      </c>
      <c r="M158" s="2">
        <f>Raw_schedule!L156</f>
        <v>0</v>
      </c>
      <c r="N158" s="2">
        <f>Raw_schedule!M156</f>
        <v>0</v>
      </c>
      <c r="O158" s="2">
        <f>Raw_schedule!N156</f>
        <v>0</v>
      </c>
      <c r="P158" s="2">
        <f>Raw_schedule!O156</f>
        <v>0</v>
      </c>
      <c r="Q158" s="2">
        <f>Raw_schedule!P156</f>
        <v>0</v>
      </c>
      <c r="R158" s="2">
        <f>Raw_schedule!Q156</f>
        <v>0</v>
      </c>
      <c r="S158" s="2">
        <f>Raw_schedule!R156</f>
        <v>0</v>
      </c>
      <c r="T158" s="2">
        <f>Raw_schedule!S156</f>
        <v>0</v>
      </c>
      <c r="U158" s="2">
        <f>Raw_schedule!T156</f>
        <v>0</v>
      </c>
      <c r="V158" s="2">
        <f>Raw_schedule!U156</f>
        <v>0</v>
      </c>
      <c r="W158" s="2">
        <f>Raw_schedule!V156</f>
        <v>0</v>
      </c>
      <c r="X158" s="2">
        <f>Raw_schedule!W156</f>
        <v>0</v>
      </c>
      <c r="Y158" s="2">
        <f>Raw_schedule!X156</f>
        <v>0</v>
      </c>
      <c r="Z158" s="2">
        <f>Raw_schedule!Y156</f>
        <v>0</v>
      </c>
      <c r="AA158" s="2">
        <f>Raw_schedule!Z156</f>
        <v>0</v>
      </c>
      <c r="AB158" s="2">
        <f>Raw_schedule!AA156</f>
        <v>0</v>
      </c>
    </row>
    <row r="159" spans="1:28" x14ac:dyDescent="0.25">
      <c r="A159" s="39" t="str">
        <f>Raw_schedule!B157</f>
        <v>Lighting Schedule</v>
      </c>
      <c r="B159" s="39" t="str">
        <f>Raw_schedule!A157</f>
        <v>School</v>
      </c>
      <c r="C159" s="2" t="str">
        <f>Raw_schedule!C157</f>
        <v>AllOtherDays (Through 12/11)</v>
      </c>
      <c r="D159" s="2"/>
      <c r="E159" s="2">
        <f>Raw_schedule!D157</f>
        <v>0.05</v>
      </c>
      <c r="F159" s="2">
        <f>Raw_schedule!E157</f>
        <v>0.05</v>
      </c>
      <c r="G159" s="2">
        <f>Raw_schedule!F157</f>
        <v>0.05</v>
      </c>
      <c r="H159" s="2">
        <f>Raw_schedule!G157</f>
        <v>0.05</v>
      </c>
      <c r="I159" s="2">
        <f>Raw_schedule!H157</f>
        <v>0.05</v>
      </c>
      <c r="J159" s="2">
        <f>Raw_schedule!I157</f>
        <v>0.05</v>
      </c>
      <c r="K159" s="2">
        <f>Raw_schedule!J157</f>
        <v>0.05</v>
      </c>
      <c r="L159" s="2">
        <f>Raw_schedule!K157</f>
        <v>0.05</v>
      </c>
      <c r="M159" s="2">
        <f>Raw_schedule!L157</f>
        <v>0.05</v>
      </c>
      <c r="N159" s="2">
        <f>Raw_schedule!M157</f>
        <v>0.05</v>
      </c>
      <c r="O159" s="2">
        <f>Raw_schedule!N157</f>
        <v>0.05</v>
      </c>
      <c r="P159" s="2">
        <f>Raw_schedule!O157</f>
        <v>0.05</v>
      </c>
      <c r="Q159" s="2">
        <f>Raw_schedule!P157</f>
        <v>0.05</v>
      </c>
      <c r="R159" s="2">
        <f>Raw_schedule!Q157</f>
        <v>0.05</v>
      </c>
      <c r="S159" s="2">
        <f>Raw_schedule!R157</f>
        <v>0.05</v>
      </c>
      <c r="T159" s="2">
        <f>Raw_schedule!S157</f>
        <v>0.05</v>
      </c>
      <c r="U159" s="2">
        <f>Raw_schedule!T157</f>
        <v>0.05</v>
      </c>
      <c r="V159" s="2">
        <f>Raw_schedule!U157</f>
        <v>0.05</v>
      </c>
      <c r="W159" s="2">
        <f>Raw_schedule!V157</f>
        <v>0.05</v>
      </c>
      <c r="X159" s="2">
        <f>Raw_schedule!W157</f>
        <v>0.05</v>
      </c>
      <c r="Y159" s="2">
        <f>Raw_schedule!X157</f>
        <v>0.05</v>
      </c>
      <c r="Z159" s="2">
        <f>Raw_schedule!Y157</f>
        <v>0.05</v>
      </c>
      <c r="AA159" s="2">
        <f>Raw_schedule!Z157</f>
        <v>0.05</v>
      </c>
      <c r="AB159" s="2">
        <f>Raw_schedule!AA157</f>
        <v>0.05</v>
      </c>
    </row>
    <row r="160" spans="1:28" x14ac:dyDescent="0.25">
      <c r="A160" s="39" t="str">
        <f>Raw_schedule!B158</f>
        <v>Lighting Schedule</v>
      </c>
      <c r="B160" s="39" t="str">
        <f>Raw_schedule!A158</f>
        <v>School</v>
      </c>
      <c r="C160" s="2" t="str">
        <f>Raw_schedule!C158</f>
        <v>AllOtherDays (Through 12/31)</v>
      </c>
      <c r="D160" s="2"/>
      <c r="E160" s="2">
        <f>Raw_schedule!D158</f>
        <v>0</v>
      </c>
      <c r="F160" s="2">
        <f>Raw_schedule!E158</f>
        <v>0</v>
      </c>
      <c r="G160" s="2">
        <f>Raw_schedule!F158</f>
        <v>0</v>
      </c>
      <c r="H160" s="2">
        <f>Raw_schedule!G158</f>
        <v>0</v>
      </c>
      <c r="I160" s="2">
        <f>Raw_schedule!H158</f>
        <v>0</v>
      </c>
      <c r="J160" s="2">
        <f>Raw_schedule!I158</f>
        <v>0</v>
      </c>
      <c r="K160" s="2">
        <f>Raw_schedule!J158</f>
        <v>0</v>
      </c>
      <c r="L160" s="2">
        <f>Raw_schedule!K158</f>
        <v>0</v>
      </c>
      <c r="M160" s="2">
        <f>Raw_schedule!L158</f>
        <v>0</v>
      </c>
      <c r="N160" s="2">
        <f>Raw_schedule!M158</f>
        <v>0</v>
      </c>
      <c r="O160" s="2">
        <f>Raw_schedule!N158</f>
        <v>0</v>
      </c>
      <c r="P160" s="2">
        <f>Raw_schedule!O158</f>
        <v>0</v>
      </c>
      <c r="Q160" s="2">
        <f>Raw_schedule!P158</f>
        <v>0</v>
      </c>
      <c r="R160" s="2">
        <f>Raw_schedule!Q158</f>
        <v>0</v>
      </c>
      <c r="S160" s="2">
        <f>Raw_schedule!R158</f>
        <v>0</v>
      </c>
      <c r="T160" s="2">
        <f>Raw_schedule!S158</f>
        <v>0</v>
      </c>
      <c r="U160" s="2">
        <f>Raw_schedule!T158</f>
        <v>0</v>
      </c>
      <c r="V160" s="2">
        <f>Raw_schedule!U158</f>
        <v>0</v>
      </c>
      <c r="W160" s="2">
        <f>Raw_schedule!V158</f>
        <v>0</v>
      </c>
      <c r="X160" s="2">
        <f>Raw_schedule!W158</f>
        <v>0</v>
      </c>
      <c r="Y160" s="2">
        <f>Raw_schedule!X158</f>
        <v>0</v>
      </c>
      <c r="Z160" s="2">
        <f>Raw_schedule!Y158</f>
        <v>0</v>
      </c>
      <c r="AA160" s="2">
        <f>Raw_schedule!Z158</f>
        <v>0</v>
      </c>
      <c r="AB160" s="2">
        <f>Raw_schedule!AA158</f>
        <v>0</v>
      </c>
    </row>
    <row r="161" spans="1:28" x14ac:dyDescent="0.25">
      <c r="A161" s="39" t="str">
        <f>Raw_schedule!B159</f>
        <v>Lighting Schedule</v>
      </c>
      <c r="B161" s="39" t="str">
        <f>Raw_schedule!A159</f>
        <v>School</v>
      </c>
      <c r="C161" s="2" t="str">
        <f>Raw_schedule!C159</f>
        <v>Saturdays (Through 4/3)</v>
      </c>
      <c r="D161" s="2"/>
      <c r="E161" s="2">
        <f>Raw_schedule!D159</f>
        <v>0.05</v>
      </c>
      <c r="F161" s="2">
        <f>Raw_schedule!E159</f>
        <v>0.05</v>
      </c>
      <c r="G161" s="2">
        <f>Raw_schedule!F159</f>
        <v>0.05</v>
      </c>
      <c r="H161" s="2">
        <f>Raw_schedule!G159</f>
        <v>0.05</v>
      </c>
      <c r="I161" s="2">
        <f>Raw_schedule!H159</f>
        <v>0.05</v>
      </c>
      <c r="J161" s="2">
        <f>Raw_schedule!I159</f>
        <v>0.05</v>
      </c>
      <c r="K161" s="2">
        <f>Raw_schedule!J159</f>
        <v>0.05</v>
      </c>
      <c r="L161" s="2">
        <f>Raw_schedule!K159</f>
        <v>0.05</v>
      </c>
      <c r="M161" s="2">
        <f>Raw_schedule!L159</f>
        <v>0.15</v>
      </c>
      <c r="N161" s="2">
        <f>Raw_schedule!M159</f>
        <v>0.15</v>
      </c>
      <c r="O161" s="2">
        <f>Raw_schedule!N159</f>
        <v>0.15</v>
      </c>
      <c r="P161" s="2">
        <f>Raw_schedule!O159</f>
        <v>0.15</v>
      </c>
      <c r="Q161" s="2">
        <f>Raw_schedule!P159</f>
        <v>0.15</v>
      </c>
      <c r="R161" s="2">
        <f>Raw_schedule!Q159</f>
        <v>0.05</v>
      </c>
      <c r="S161" s="2">
        <f>Raw_schedule!R159</f>
        <v>0.05</v>
      </c>
      <c r="T161" s="2">
        <f>Raw_schedule!S159</f>
        <v>0.05</v>
      </c>
      <c r="U161" s="2">
        <f>Raw_schedule!T159</f>
        <v>0.05</v>
      </c>
      <c r="V161" s="2">
        <f>Raw_schedule!U159</f>
        <v>0.05</v>
      </c>
      <c r="W161" s="2">
        <f>Raw_schedule!V159</f>
        <v>0.05</v>
      </c>
      <c r="X161" s="2">
        <f>Raw_schedule!W159</f>
        <v>0.05</v>
      </c>
      <c r="Y161" s="2">
        <f>Raw_schedule!X159</f>
        <v>0.05</v>
      </c>
      <c r="Z161" s="2">
        <f>Raw_schedule!Y159</f>
        <v>0.05</v>
      </c>
      <c r="AA161" s="2">
        <f>Raw_schedule!Z159</f>
        <v>0.05</v>
      </c>
      <c r="AB161" s="2">
        <f>Raw_schedule!AA159</f>
        <v>0.05</v>
      </c>
    </row>
    <row r="162" spans="1:28" x14ac:dyDescent="0.25">
      <c r="A162" s="39" t="str">
        <f>Raw_schedule!B160</f>
        <v>Lighting Schedule</v>
      </c>
      <c r="B162" s="39" t="str">
        <f>Raw_schedule!A160</f>
        <v>School</v>
      </c>
      <c r="C162" s="2" t="str">
        <f>Raw_schedule!C160</f>
        <v>Saturdays (Through 5/22)</v>
      </c>
      <c r="D162" s="2"/>
      <c r="E162" s="2">
        <f>Raw_schedule!D160</f>
        <v>0.05</v>
      </c>
      <c r="F162" s="2">
        <f>Raw_schedule!E160</f>
        <v>0.05</v>
      </c>
      <c r="G162" s="2">
        <f>Raw_schedule!F160</f>
        <v>0.05</v>
      </c>
      <c r="H162" s="2">
        <f>Raw_schedule!G160</f>
        <v>0.05</v>
      </c>
      <c r="I162" s="2">
        <f>Raw_schedule!H160</f>
        <v>0.05</v>
      </c>
      <c r="J162" s="2">
        <f>Raw_schedule!I160</f>
        <v>0.05</v>
      </c>
      <c r="K162" s="2">
        <f>Raw_schedule!J160</f>
        <v>0.05</v>
      </c>
      <c r="L162" s="2">
        <f>Raw_schedule!K160</f>
        <v>0.05</v>
      </c>
      <c r="M162" s="2">
        <f>Raw_schedule!L160</f>
        <v>0.15</v>
      </c>
      <c r="N162" s="2">
        <f>Raw_schedule!M160</f>
        <v>0.15</v>
      </c>
      <c r="O162" s="2">
        <f>Raw_schedule!N160</f>
        <v>0.15</v>
      </c>
      <c r="P162" s="2">
        <f>Raw_schedule!O160</f>
        <v>0.15</v>
      </c>
      <c r="Q162" s="2">
        <f>Raw_schedule!P160</f>
        <v>0.15</v>
      </c>
      <c r="R162" s="2">
        <f>Raw_schedule!Q160</f>
        <v>0.05</v>
      </c>
      <c r="S162" s="2">
        <f>Raw_schedule!R160</f>
        <v>0.05</v>
      </c>
      <c r="T162" s="2">
        <f>Raw_schedule!S160</f>
        <v>0.05</v>
      </c>
      <c r="U162" s="2">
        <f>Raw_schedule!T160</f>
        <v>0.05</v>
      </c>
      <c r="V162" s="2">
        <f>Raw_schedule!U160</f>
        <v>0.05</v>
      </c>
      <c r="W162" s="2">
        <f>Raw_schedule!V160</f>
        <v>0.05</v>
      </c>
      <c r="X162" s="2">
        <f>Raw_schedule!W160</f>
        <v>0.05</v>
      </c>
      <c r="Y162" s="2">
        <f>Raw_schedule!X160</f>
        <v>0.05</v>
      </c>
      <c r="Z162" s="2">
        <f>Raw_schedule!Y160</f>
        <v>0.05</v>
      </c>
      <c r="AA162" s="2">
        <f>Raw_schedule!Z160</f>
        <v>0.05</v>
      </c>
      <c r="AB162" s="2">
        <f>Raw_schedule!AA160</f>
        <v>0.05</v>
      </c>
    </row>
    <row r="163" spans="1:28" x14ac:dyDescent="0.25">
      <c r="A163" s="39" t="str">
        <f>Raw_schedule!B161</f>
        <v>Lighting Schedule</v>
      </c>
      <c r="B163" s="39" t="str">
        <f>Raw_schedule!A161</f>
        <v>School</v>
      </c>
      <c r="C163" s="2" t="str">
        <f>Raw_schedule!C161</f>
        <v>Saturdays (Through 8/7)</v>
      </c>
      <c r="D163" s="2"/>
      <c r="E163" s="2">
        <f>Raw_schedule!D161</f>
        <v>0.05</v>
      </c>
      <c r="F163" s="2">
        <f>Raw_schedule!E161</f>
        <v>0.05</v>
      </c>
      <c r="G163" s="2">
        <f>Raw_schedule!F161</f>
        <v>0.05</v>
      </c>
      <c r="H163" s="2">
        <f>Raw_schedule!G161</f>
        <v>0.05</v>
      </c>
      <c r="I163" s="2">
        <f>Raw_schedule!H161</f>
        <v>0.05</v>
      </c>
      <c r="J163" s="2">
        <f>Raw_schedule!I161</f>
        <v>0.05</v>
      </c>
      <c r="K163" s="2">
        <f>Raw_schedule!J161</f>
        <v>0.05</v>
      </c>
      <c r="L163" s="2">
        <f>Raw_schedule!K161</f>
        <v>0.05</v>
      </c>
      <c r="M163" s="2">
        <f>Raw_schedule!L161</f>
        <v>0.15</v>
      </c>
      <c r="N163" s="2">
        <f>Raw_schedule!M161</f>
        <v>0.15</v>
      </c>
      <c r="O163" s="2">
        <f>Raw_schedule!N161</f>
        <v>0.15</v>
      </c>
      <c r="P163" s="2">
        <f>Raw_schedule!O161</f>
        <v>0.15</v>
      </c>
      <c r="Q163" s="2">
        <f>Raw_schedule!P161</f>
        <v>0.15</v>
      </c>
      <c r="R163" s="2">
        <f>Raw_schedule!Q161</f>
        <v>0.05</v>
      </c>
      <c r="S163" s="2">
        <f>Raw_schedule!R161</f>
        <v>0.05</v>
      </c>
      <c r="T163" s="2">
        <f>Raw_schedule!S161</f>
        <v>0.05</v>
      </c>
      <c r="U163" s="2">
        <f>Raw_schedule!T161</f>
        <v>0.05</v>
      </c>
      <c r="V163" s="2">
        <f>Raw_schedule!U161</f>
        <v>0.05</v>
      </c>
      <c r="W163" s="2">
        <f>Raw_schedule!V161</f>
        <v>0.05</v>
      </c>
      <c r="X163" s="2">
        <f>Raw_schedule!W161</f>
        <v>0.05</v>
      </c>
      <c r="Y163" s="2">
        <f>Raw_schedule!X161</f>
        <v>0.05</v>
      </c>
      <c r="Z163" s="2">
        <f>Raw_schedule!Y161</f>
        <v>0.05</v>
      </c>
      <c r="AA163" s="2">
        <f>Raw_schedule!Z161</f>
        <v>0.05</v>
      </c>
      <c r="AB163" s="2">
        <f>Raw_schedule!AA161</f>
        <v>0.05</v>
      </c>
    </row>
    <row r="164" spans="1:28" x14ac:dyDescent="0.25">
      <c r="A164" s="39" t="str">
        <f>Raw_schedule!B162</f>
        <v>Lighting Schedule</v>
      </c>
      <c r="B164" s="39" t="str">
        <f>Raw_schedule!A162</f>
        <v>School</v>
      </c>
      <c r="C164" s="2" t="str">
        <f>Raw_schedule!C162</f>
        <v>Saturdays (Through 12/11)</v>
      </c>
      <c r="D164" s="2"/>
      <c r="E164" s="2">
        <f>Raw_schedule!D162</f>
        <v>0.05</v>
      </c>
      <c r="F164" s="2">
        <f>Raw_schedule!E162</f>
        <v>0.05</v>
      </c>
      <c r="G164" s="2">
        <f>Raw_schedule!F162</f>
        <v>0.05</v>
      </c>
      <c r="H164" s="2">
        <f>Raw_schedule!G162</f>
        <v>0.05</v>
      </c>
      <c r="I164" s="2">
        <f>Raw_schedule!H162</f>
        <v>0.05</v>
      </c>
      <c r="J164" s="2">
        <f>Raw_schedule!I162</f>
        <v>0.05</v>
      </c>
      <c r="K164" s="2">
        <f>Raw_schedule!J162</f>
        <v>0.05</v>
      </c>
      <c r="L164" s="2">
        <f>Raw_schedule!K162</f>
        <v>0.05</v>
      </c>
      <c r="M164" s="2">
        <f>Raw_schedule!L162</f>
        <v>0.15</v>
      </c>
      <c r="N164" s="2">
        <f>Raw_schedule!M162</f>
        <v>0.15</v>
      </c>
      <c r="O164" s="2">
        <f>Raw_schedule!N162</f>
        <v>0.15</v>
      </c>
      <c r="P164" s="2">
        <f>Raw_schedule!O162</f>
        <v>0.15</v>
      </c>
      <c r="Q164" s="2">
        <f>Raw_schedule!P162</f>
        <v>0.15</v>
      </c>
      <c r="R164" s="2">
        <f>Raw_schedule!Q162</f>
        <v>0.05</v>
      </c>
      <c r="S164" s="2">
        <f>Raw_schedule!R162</f>
        <v>0.05</v>
      </c>
      <c r="T164" s="2">
        <f>Raw_schedule!S162</f>
        <v>0.05</v>
      </c>
      <c r="U164" s="2">
        <f>Raw_schedule!T162</f>
        <v>0.05</v>
      </c>
      <c r="V164" s="2">
        <f>Raw_schedule!U162</f>
        <v>0.05</v>
      </c>
      <c r="W164" s="2">
        <f>Raw_schedule!V162</f>
        <v>0.05</v>
      </c>
      <c r="X164" s="2">
        <f>Raw_schedule!W162</f>
        <v>0.05</v>
      </c>
      <c r="Y164" s="2">
        <f>Raw_schedule!X162</f>
        <v>0.05</v>
      </c>
      <c r="Z164" s="2">
        <f>Raw_schedule!Y162</f>
        <v>0.05</v>
      </c>
      <c r="AA164" s="2">
        <f>Raw_schedule!Z162</f>
        <v>0.05</v>
      </c>
      <c r="AB164" s="2">
        <f>Raw_schedule!AA162</f>
        <v>0.05</v>
      </c>
    </row>
    <row r="165" spans="1:28" x14ac:dyDescent="0.25">
      <c r="A165" s="39" t="str">
        <f>Raw_schedule!B163</f>
        <v>Lighting Schedule</v>
      </c>
      <c r="B165" s="39" t="str">
        <f>Raw_schedule!A163</f>
        <v>School</v>
      </c>
      <c r="C165" s="2" t="str">
        <f>Raw_schedule!C163</f>
        <v>Weekdays (Through 4/3)</v>
      </c>
      <c r="D165" s="2"/>
      <c r="E165" s="2">
        <f>Raw_schedule!D163</f>
        <v>0.05</v>
      </c>
      <c r="F165" s="2">
        <f>Raw_schedule!E163</f>
        <v>0.05</v>
      </c>
      <c r="G165" s="2">
        <f>Raw_schedule!F163</f>
        <v>0.05</v>
      </c>
      <c r="H165" s="2">
        <f>Raw_schedule!G163</f>
        <v>0.05</v>
      </c>
      <c r="I165" s="2">
        <f>Raw_schedule!H163</f>
        <v>0.05</v>
      </c>
      <c r="J165" s="2">
        <f>Raw_schedule!I163</f>
        <v>0.05</v>
      </c>
      <c r="K165" s="2">
        <f>Raw_schedule!J163</f>
        <v>0.05</v>
      </c>
      <c r="L165" s="2">
        <f>Raw_schedule!K163</f>
        <v>0.3</v>
      </c>
      <c r="M165" s="2">
        <f>Raw_schedule!L163</f>
        <v>0.6</v>
      </c>
      <c r="N165" s="2">
        <f>Raw_schedule!M163</f>
        <v>0.65</v>
      </c>
      <c r="O165" s="2">
        <f>Raw_schedule!N163</f>
        <v>0.65</v>
      </c>
      <c r="P165" s="2">
        <f>Raw_schedule!O163</f>
        <v>0.65</v>
      </c>
      <c r="Q165" s="2">
        <f>Raw_schedule!P163</f>
        <v>0.55000000000000004</v>
      </c>
      <c r="R165" s="2">
        <f>Raw_schedule!Q163</f>
        <v>0.55000000000000004</v>
      </c>
      <c r="S165" s="2">
        <f>Raw_schedule!R163</f>
        <v>0.55000000000000004</v>
      </c>
      <c r="T165" s="2">
        <f>Raw_schedule!S163</f>
        <v>0.5</v>
      </c>
      <c r="U165" s="2">
        <f>Raw_schedule!T163</f>
        <v>0.35</v>
      </c>
      <c r="V165" s="2">
        <f>Raw_schedule!U163</f>
        <v>0.35</v>
      </c>
      <c r="W165" s="2">
        <f>Raw_schedule!V163</f>
        <v>0.35</v>
      </c>
      <c r="X165" s="2">
        <f>Raw_schedule!W163</f>
        <v>0.35</v>
      </c>
      <c r="Y165" s="2">
        <f>Raw_schedule!X163</f>
        <v>0.35</v>
      </c>
      <c r="Z165" s="2">
        <f>Raw_schedule!Y163</f>
        <v>0.3</v>
      </c>
      <c r="AA165" s="2">
        <f>Raw_schedule!Z163</f>
        <v>0.05</v>
      </c>
      <c r="AB165" s="2">
        <f>Raw_schedule!AA163</f>
        <v>0.05</v>
      </c>
    </row>
    <row r="166" spans="1:28" x14ac:dyDescent="0.25">
      <c r="A166" s="39" t="str">
        <f>Raw_schedule!B164</f>
        <v>Lighting Schedule</v>
      </c>
      <c r="B166" s="39" t="str">
        <f>Raw_schedule!A164</f>
        <v>School</v>
      </c>
      <c r="C166" s="2" t="str">
        <f>Raw_schedule!C164</f>
        <v>Weekdays (Through 5/22)</v>
      </c>
      <c r="D166" s="2"/>
      <c r="E166" s="2">
        <f>Raw_schedule!D164</f>
        <v>0.05</v>
      </c>
      <c r="F166" s="2">
        <f>Raw_schedule!E164</f>
        <v>0.05</v>
      </c>
      <c r="G166" s="2">
        <f>Raw_schedule!F164</f>
        <v>0.05</v>
      </c>
      <c r="H166" s="2">
        <f>Raw_schedule!G164</f>
        <v>0.05</v>
      </c>
      <c r="I166" s="2">
        <f>Raw_schedule!H164</f>
        <v>0.05</v>
      </c>
      <c r="J166" s="2">
        <f>Raw_schedule!I164</f>
        <v>0.05</v>
      </c>
      <c r="K166" s="2">
        <f>Raw_schedule!J164</f>
        <v>0.05</v>
      </c>
      <c r="L166" s="2">
        <f>Raw_schedule!K164</f>
        <v>0.3</v>
      </c>
      <c r="M166" s="2">
        <f>Raw_schedule!L164</f>
        <v>0.6</v>
      </c>
      <c r="N166" s="2">
        <f>Raw_schedule!M164</f>
        <v>0.65</v>
      </c>
      <c r="O166" s="2">
        <f>Raw_schedule!N164</f>
        <v>0.65</v>
      </c>
      <c r="P166" s="2">
        <f>Raw_schedule!O164</f>
        <v>0.65</v>
      </c>
      <c r="Q166" s="2">
        <f>Raw_schedule!P164</f>
        <v>0.55000000000000004</v>
      </c>
      <c r="R166" s="2">
        <f>Raw_schedule!Q164</f>
        <v>0.55000000000000004</v>
      </c>
      <c r="S166" s="2">
        <f>Raw_schedule!R164</f>
        <v>0.55000000000000004</v>
      </c>
      <c r="T166" s="2">
        <f>Raw_schedule!S164</f>
        <v>0.5</v>
      </c>
      <c r="U166" s="2">
        <f>Raw_schedule!T164</f>
        <v>0.35</v>
      </c>
      <c r="V166" s="2">
        <f>Raw_schedule!U164</f>
        <v>0.35</v>
      </c>
      <c r="W166" s="2">
        <f>Raw_schedule!V164</f>
        <v>0.35</v>
      </c>
      <c r="X166" s="2">
        <f>Raw_schedule!W164</f>
        <v>0.35</v>
      </c>
      <c r="Y166" s="2">
        <f>Raw_schedule!X164</f>
        <v>0.35</v>
      </c>
      <c r="Z166" s="2">
        <f>Raw_schedule!Y164</f>
        <v>0.3</v>
      </c>
      <c r="AA166" s="2">
        <f>Raw_schedule!Z164</f>
        <v>0.05</v>
      </c>
      <c r="AB166" s="2">
        <f>Raw_schedule!AA164</f>
        <v>0.05</v>
      </c>
    </row>
    <row r="167" spans="1:28" x14ac:dyDescent="0.25">
      <c r="A167" s="39" t="str">
        <f>Raw_schedule!B165</f>
        <v>Lighting Schedule</v>
      </c>
      <c r="B167" s="39" t="str">
        <f>Raw_schedule!A165</f>
        <v>School</v>
      </c>
      <c r="C167" s="2" t="str">
        <f>Raw_schedule!C165</f>
        <v>Weekdays (Through 8/7)</v>
      </c>
      <c r="D167" s="2"/>
      <c r="E167" s="2">
        <f>Raw_schedule!D165</f>
        <v>0.05</v>
      </c>
      <c r="F167" s="2">
        <f>Raw_schedule!E165</f>
        <v>0.05</v>
      </c>
      <c r="G167" s="2">
        <f>Raw_schedule!F165</f>
        <v>0.05</v>
      </c>
      <c r="H167" s="2">
        <f>Raw_schedule!G165</f>
        <v>0.05</v>
      </c>
      <c r="I167" s="2">
        <f>Raw_schedule!H165</f>
        <v>0.05</v>
      </c>
      <c r="J167" s="2">
        <f>Raw_schedule!I165</f>
        <v>0.05</v>
      </c>
      <c r="K167" s="2">
        <f>Raw_schedule!J165</f>
        <v>0.05</v>
      </c>
      <c r="L167" s="2">
        <f>Raw_schedule!K165</f>
        <v>0.3</v>
      </c>
      <c r="M167" s="2">
        <f>Raw_schedule!L165</f>
        <v>0.6</v>
      </c>
      <c r="N167" s="2">
        <f>Raw_schedule!M165</f>
        <v>0.65</v>
      </c>
      <c r="O167" s="2">
        <f>Raw_schedule!N165</f>
        <v>0.65</v>
      </c>
      <c r="P167" s="2">
        <f>Raw_schedule!O165</f>
        <v>0.65</v>
      </c>
      <c r="Q167" s="2">
        <f>Raw_schedule!P165</f>
        <v>0.55000000000000004</v>
      </c>
      <c r="R167" s="2">
        <f>Raw_schedule!Q165</f>
        <v>0.55000000000000004</v>
      </c>
      <c r="S167" s="2">
        <f>Raw_schedule!R165</f>
        <v>0.55000000000000004</v>
      </c>
      <c r="T167" s="2">
        <f>Raw_schedule!S165</f>
        <v>0.5</v>
      </c>
      <c r="U167" s="2">
        <f>Raw_schedule!T165</f>
        <v>0.35</v>
      </c>
      <c r="V167" s="2">
        <f>Raw_schedule!U165</f>
        <v>0.35</v>
      </c>
      <c r="W167" s="2">
        <f>Raw_schedule!V165</f>
        <v>0.35</v>
      </c>
      <c r="X167" s="2">
        <f>Raw_schedule!W165</f>
        <v>0.35</v>
      </c>
      <c r="Y167" s="2">
        <f>Raw_schedule!X165</f>
        <v>0.35</v>
      </c>
      <c r="Z167" s="2">
        <f>Raw_schedule!Y165</f>
        <v>0.3</v>
      </c>
      <c r="AA167" s="2">
        <f>Raw_schedule!Z165</f>
        <v>0.05</v>
      </c>
      <c r="AB167" s="2">
        <f>Raw_schedule!AA165</f>
        <v>0.05</v>
      </c>
    </row>
    <row r="168" spans="1:28" x14ac:dyDescent="0.25">
      <c r="A168" s="39" t="str">
        <f>Raw_schedule!B166</f>
        <v>Lighting Schedule</v>
      </c>
      <c r="B168" s="39" t="str">
        <f>Raw_schedule!A166</f>
        <v>School</v>
      </c>
      <c r="C168" s="2" t="str">
        <f>Raw_schedule!C166</f>
        <v>Weekdays (Through 12/11)</v>
      </c>
      <c r="D168" s="2"/>
      <c r="E168" s="2">
        <f>Raw_schedule!D166</f>
        <v>0.05</v>
      </c>
      <c r="F168" s="2">
        <f>Raw_schedule!E166</f>
        <v>0.05</v>
      </c>
      <c r="G168" s="2">
        <f>Raw_schedule!F166</f>
        <v>0.05</v>
      </c>
      <c r="H168" s="2">
        <f>Raw_schedule!G166</f>
        <v>0.05</v>
      </c>
      <c r="I168" s="2">
        <f>Raw_schedule!H166</f>
        <v>0.05</v>
      </c>
      <c r="J168" s="2">
        <f>Raw_schedule!I166</f>
        <v>0.05</v>
      </c>
      <c r="K168" s="2">
        <f>Raw_schedule!J166</f>
        <v>0.05</v>
      </c>
      <c r="L168" s="2">
        <f>Raw_schedule!K166</f>
        <v>0.3</v>
      </c>
      <c r="M168" s="2">
        <f>Raw_schedule!L166</f>
        <v>0.6</v>
      </c>
      <c r="N168" s="2">
        <f>Raw_schedule!M166</f>
        <v>0.65</v>
      </c>
      <c r="O168" s="2">
        <f>Raw_schedule!N166</f>
        <v>0.65</v>
      </c>
      <c r="P168" s="2">
        <f>Raw_schedule!O166</f>
        <v>0.65</v>
      </c>
      <c r="Q168" s="2">
        <f>Raw_schedule!P166</f>
        <v>0.55000000000000004</v>
      </c>
      <c r="R168" s="2">
        <f>Raw_schedule!Q166</f>
        <v>0.55000000000000004</v>
      </c>
      <c r="S168" s="2">
        <f>Raw_schedule!R166</f>
        <v>0.55000000000000004</v>
      </c>
      <c r="T168" s="2">
        <f>Raw_schedule!S166</f>
        <v>0.5</v>
      </c>
      <c r="U168" s="2">
        <f>Raw_schedule!T166</f>
        <v>0.35</v>
      </c>
      <c r="V168" s="2">
        <f>Raw_schedule!U166</f>
        <v>0.35</v>
      </c>
      <c r="W168" s="2">
        <f>Raw_schedule!V166</f>
        <v>0.35</v>
      </c>
      <c r="X168" s="2">
        <f>Raw_schedule!W166</f>
        <v>0.35</v>
      </c>
      <c r="Y168" s="2">
        <f>Raw_schedule!X166</f>
        <v>0.35</v>
      </c>
      <c r="Z168" s="2">
        <f>Raw_schedule!Y166</f>
        <v>0.3</v>
      </c>
      <c r="AA168" s="2">
        <f>Raw_schedule!Z166</f>
        <v>0.05</v>
      </c>
      <c r="AB168" s="2">
        <f>Raw_schedule!AA166</f>
        <v>0.05</v>
      </c>
    </row>
    <row r="169" spans="1:28" x14ac:dyDescent="0.25">
      <c r="A169" s="39" t="str">
        <f>Raw_schedule!B167</f>
        <v>OA Schedule</v>
      </c>
      <c r="B169" s="39" t="str">
        <f>Raw_schedule!A167</f>
        <v>School</v>
      </c>
      <c r="C169" s="2" t="str">
        <f>Raw_schedule!C167</f>
        <v>AllOtherDays (Through 1/11)</v>
      </c>
      <c r="D169" s="2"/>
      <c r="E169" s="2">
        <f>Raw_schedule!D167</f>
        <v>0</v>
      </c>
      <c r="F169" s="2">
        <f>Raw_schedule!E167</f>
        <v>0</v>
      </c>
      <c r="G169" s="2">
        <f>Raw_schedule!F167</f>
        <v>0</v>
      </c>
      <c r="H169" s="2">
        <f>Raw_schedule!G167</f>
        <v>0</v>
      </c>
      <c r="I169" s="2">
        <f>Raw_schedule!H167</f>
        <v>0</v>
      </c>
      <c r="J169" s="2">
        <f>Raw_schedule!I167</f>
        <v>0</v>
      </c>
      <c r="K169" s="2">
        <f>Raw_schedule!J167</f>
        <v>0</v>
      </c>
      <c r="L169" s="2">
        <f>Raw_schedule!K167</f>
        <v>0</v>
      </c>
      <c r="M169" s="2">
        <f>Raw_schedule!L167</f>
        <v>0</v>
      </c>
      <c r="N169" s="2">
        <f>Raw_schedule!M167</f>
        <v>0</v>
      </c>
      <c r="O169" s="2">
        <f>Raw_schedule!N167</f>
        <v>0</v>
      </c>
      <c r="P169" s="2">
        <f>Raw_schedule!O167</f>
        <v>0</v>
      </c>
      <c r="Q169" s="2">
        <f>Raw_schedule!P167</f>
        <v>0</v>
      </c>
      <c r="R169" s="2">
        <f>Raw_schedule!Q167</f>
        <v>0</v>
      </c>
      <c r="S169" s="2">
        <f>Raw_schedule!R167</f>
        <v>0</v>
      </c>
      <c r="T169" s="2">
        <f>Raw_schedule!S167</f>
        <v>0</v>
      </c>
      <c r="U169" s="2">
        <f>Raw_schedule!T167</f>
        <v>0</v>
      </c>
      <c r="V169" s="2">
        <f>Raw_schedule!U167</f>
        <v>0</v>
      </c>
      <c r="W169" s="2">
        <f>Raw_schedule!V167</f>
        <v>0</v>
      </c>
      <c r="X169" s="2">
        <f>Raw_schedule!W167</f>
        <v>0</v>
      </c>
      <c r="Y169" s="2">
        <f>Raw_schedule!X167</f>
        <v>0</v>
      </c>
      <c r="Z169" s="2">
        <f>Raw_schedule!Y167</f>
        <v>0</v>
      </c>
      <c r="AA169" s="2">
        <f>Raw_schedule!Z167</f>
        <v>0</v>
      </c>
      <c r="AB169" s="2">
        <f>Raw_schedule!AA167</f>
        <v>0</v>
      </c>
    </row>
    <row r="170" spans="1:28" x14ac:dyDescent="0.25">
      <c r="A170" s="39" t="str">
        <f>Raw_schedule!B168</f>
        <v>OA Schedule</v>
      </c>
      <c r="B170" s="39" t="str">
        <f>Raw_schedule!A168</f>
        <v>School</v>
      </c>
      <c r="C170" s="2" t="str">
        <f>Raw_schedule!C168</f>
        <v>AllOtherDays (Through 4/3)</v>
      </c>
      <c r="D170" s="2"/>
      <c r="E170" s="2">
        <f>Raw_schedule!D168</f>
        <v>0</v>
      </c>
      <c r="F170" s="2">
        <f>Raw_schedule!E168</f>
        <v>0</v>
      </c>
      <c r="G170" s="2">
        <f>Raw_schedule!F168</f>
        <v>0</v>
      </c>
      <c r="H170" s="2">
        <f>Raw_schedule!G168</f>
        <v>0</v>
      </c>
      <c r="I170" s="2">
        <f>Raw_schedule!H168</f>
        <v>0</v>
      </c>
      <c r="J170" s="2">
        <f>Raw_schedule!I168</f>
        <v>0</v>
      </c>
      <c r="K170" s="2">
        <f>Raw_schedule!J168</f>
        <v>0</v>
      </c>
      <c r="L170" s="2">
        <f>Raw_schedule!K168</f>
        <v>0</v>
      </c>
      <c r="M170" s="2">
        <f>Raw_schedule!L168</f>
        <v>0</v>
      </c>
      <c r="N170" s="2">
        <f>Raw_schedule!M168</f>
        <v>0</v>
      </c>
      <c r="O170" s="2">
        <f>Raw_schedule!N168</f>
        <v>0</v>
      </c>
      <c r="P170" s="2">
        <f>Raw_schedule!O168</f>
        <v>0</v>
      </c>
      <c r="Q170" s="2">
        <f>Raw_schedule!P168</f>
        <v>0</v>
      </c>
      <c r="R170" s="2">
        <f>Raw_schedule!Q168</f>
        <v>0</v>
      </c>
      <c r="S170" s="2">
        <f>Raw_schedule!R168</f>
        <v>0</v>
      </c>
      <c r="T170" s="2">
        <f>Raw_schedule!S168</f>
        <v>0</v>
      </c>
      <c r="U170" s="2">
        <f>Raw_schedule!T168</f>
        <v>0</v>
      </c>
      <c r="V170" s="2">
        <f>Raw_schedule!U168</f>
        <v>0</v>
      </c>
      <c r="W170" s="2">
        <f>Raw_schedule!V168</f>
        <v>0</v>
      </c>
      <c r="X170" s="2">
        <f>Raw_schedule!W168</f>
        <v>0</v>
      </c>
      <c r="Y170" s="2">
        <f>Raw_schedule!X168</f>
        <v>0</v>
      </c>
      <c r="Z170" s="2">
        <f>Raw_schedule!Y168</f>
        <v>0</v>
      </c>
      <c r="AA170" s="2">
        <f>Raw_schedule!Z168</f>
        <v>0</v>
      </c>
      <c r="AB170" s="2">
        <f>Raw_schedule!AA168</f>
        <v>0</v>
      </c>
    </row>
    <row r="171" spans="1:28" x14ac:dyDescent="0.25">
      <c r="A171" s="39" t="str">
        <f>Raw_schedule!B169</f>
        <v>OA Schedule</v>
      </c>
      <c r="B171" s="39" t="str">
        <f>Raw_schedule!A169</f>
        <v>School</v>
      </c>
      <c r="C171" s="2" t="str">
        <f>Raw_schedule!C169</f>
        <v>AllOtherDays (Through 4/12)</v>
      </c>
      <c r="D171" s="2"/>
      <c r="E171" s="2">
        <f>Raw_schedule!D169</f>
        <v>0</v>
      </c>
      <c r="F171" s="2">
        <f>Raw_schedule!E169</f>
        <v>0</v>
      </c>
      <c r="G171" s="2">
        <f>Raw_schedule!F169</f>
        <v>0</v>
      </c>
      <c r="H171" s="2">
        <f>Raw_schedule!G169</f>
        <v>0</v>
      </c>
      <c r="I171" s="2">
        <f>Raw_schedule!H169</f>
        <v>0</v>
      </c>
      <c r="J171" s="2">
        <f>Raw_schedule!I169</f>
        <v>0</v>
      </c>
      <c r="K171" s="2">
        <f>Raw_schedule!J169</f>
        <v>0</v>
      </c>
      <c r="L171" s="2">
        <f>Raw_schedule!K169</f>
        <v>0</v>
      </c>
      <c r="M171" s="2">
        <f>Raw_schedule!L169</f>
        <v>0</v>
      </c>
      <c r="N171" s="2">
        <f>Raw_schedule!M169</f>
        <v>0</v>
      </c>
      <c r="O171" s="2">
        <f>Raw_schedule!N169</f>
        <v>0</v>
      </c>
      <c r="P171" s="2">
        <f>Raw_schedule!O169</f>
        <v>0</v>
      </c>
      <c r="Q171" s="2">
        <f>Raw_schedule!P169</f>
        <v>0</v>
      </c>
      <c r="R171" s="2">
        <f>Raw_schedule!Q169</f>
        <v>0</v>
      </c>
      <c r="S171" s="2">
        <f>Raw_schedule!R169</f>
        <v>0</v>
      </c>
      <c r="T171" s="2">
        <f>Raw_schedule!S169</f>
        <v>0</v>
      </c>
      <c r="U171" s="2">
        <f>Raw_schedule!T169</f>
        <v>0</v>
      </c>
      <c r="V171" s="2">
        <f>Raw_schedule!U169</f>
        <v>0</v>
      </c>
      <c r="W171" s="2">
        <f>Raw_schedule!V169</f>
        <v>0</v>
      </c>
      <c r="X171" s="2">
        <f>Raw_schedule!W169</f>
        <v>0</v>
      </c>
      <c r="Y171" s="2">
        <f>Raw_schedule!X169</f>
        <v>0</v>
      </c>
      <c r="Z171" s="2">
        <f>Raw_schedule!Y169</f>
        <v>0</v>
      </c>
      <c r="AA171" s="2">
        <f>Raw_schedule!Z169</f>
        <v>0</v>
      </c>
      <c r="AB171" s="2">
        <f>Raw_schedule!AA169</f>
        <v>0</v>
      </c>
    </row>
    <row r="172" spans="1:28" x14ac:dyDescent="0.25">
      <c r="A172" s="39" t="str">
        <f>Raw_schedule!B170</f>
        <v>OA Schedule</v>
      </c>
      <c r="B172" s="39" t="str">
        <f>Raw_schedule!A170</f>
        <v>School</v>
      </c>
      <c r="C172" s="2" t="str">
        <f>Raw_schedule!C170</f>
        <v>AllOtherDays (Through 5/22)</v>
      </c>
      <c r="D172" s="2"/>
      <c r="E172" s="2">
        <f>Raw_schedule!D170</f>
        <v>0</v>
      </c>
      <c r="F172" s="2">
        <f>Raw_schedule!E170</f>
        <v>0</v>
      </c>
      <c r="G172" s="2">
        <f>Raw_schedule!F170</f>
        <v>0</v>
      </c>
      <c r="H172" s="2">
        <f>Raw_schedule!G170</f>
        <v>0</v>
      </c>
      <c r="I172" s="2">
        <f>Raw_schedule!H170</f>
        <v>0</v>
      </c>
      <c r="J172" s="2">
        <f>Raw_schedule!I170</f>
        <v>0</v>
      </c>
      <c r="K172" s="2">
        <f>Raw_schedule!J170</f>
        <v>0</v>
      </c>
      <c r="L172" s="2">
        <f>Raw_schedule!K170</f>
        <v>0</v>
      </c>
      <c r="M172" s="2">
        <f>Raw_schedule!L170</f>
        <v>0</v>
      </c>
      <c r="N172" s="2">
        <f>Raw_schedule!M170</f>
        <v>0</v>
      </c>
      <c r="O172" s="2">
        <f>Raw_schedule!N170</f>
        <v>0</v>
      </c>
      <c r="P172" s="2">
        <f>Raw_schedule!O170</f>
        <v>0</v>
      </c>
      <c r="Q172" s="2">
        <f>Raw_schedule!P170</f>
        <v>0</v>
      </c>
      <c r="R172" s="2">
        <f>Raw_schedule!Q170</f>
        <v>0</v>
      </c>
      <c r="S172" s="2">
        <f>Raw_schedule!R170</f>
        <v>0</v>
      </c>
      <c r="T172" s="2">
        <f>Raw_schedule!S170</f>
        <v>0</v>
      </c>
      <c r="U172" s="2">
        <f>Raw_schedule!T170</f>
        <v>0</v>
      </c>
      <c r="V172" s="2">
        <f>Raw_schedule!U170</f>
        <v>0</v>
      </c>
      <c r="W172" s="2">
        <f>Raw_schedule!V170</f>
        <v>0</v>
      </c>
      <c r="X172" s="2">
        <f>Raw_schedule!W170</f>
        <v>0</v>
      </c>
      <c r="Y172" s="2">
        <f>Raw_schedule!X170</f>
        <v>0</v>
      </c>
      <c r="Z172" s="2">
        <f>Raw_schedule!Y170</f>
        <v>0</v>
      </c>
      <c r="AA172" s="2">
        <f>Raw_schedule!Z170</f>
        <v>0</v>
      </c>
      <c r="AB172" s="2">
        <f>Raw_schedule!AA170</f>
        <v>0</v>
      </c>
    </row>
    <row r="173" spans="1:28" x14ac:dyDescent="0.25">
      <c r="A173" s="39" t="str">
        <f>Raw_schedule!B171</f>
        <v>OA Schedule</v>
      </c>
      <c r="B173" s="39" t="str">
        <f>Raw_schedule!A171</f>
        <v>School</v>
      </c>
      <c r="C173" s="2" t="str">
        <f>Raw_schedule!C171</f>
        <v>AllOtherDays (Through 5/31)</v>
      </c>
      <c r="D173" s="2"/>
      <c r="E173" s="2">
        <f>Raw_schedule!D171</f>
        <v>0</v>
      </c>
      <c r="F173" s="2">
        <f>Raw_schedule!E171</f>
        <v>0</v>
      </c>
      <c r="G173" s="2">
        <f>Raw_schedule!F171</f>
        <v>0</v>
      </c>
      <c r="H173" s="2">
        <f>Raw_schedule!G171</f>
        <v>0</v>
      </c>
      <c r="I173" s="2">
        <f>Raw_schedule!H171</f>
        <v>0</v>
      </c>
      <c r="J173" s="2">
        <f>Raw_schedule!I171</f>
        <v>0</v>
      </c>
      <c r="K173" s="2">
        <f>Raw_schedule!J171</f>
        <v>0</v>
      </c>
      <c r="L173" s="2">
        <f>Raw_schedule!K171</f>
        <v>0</v>
      </c>
      <c r="M173" s="2">
        <f>Raw_schedule!L171</f>
        <v>0</v>
      </c>
      <c r="N173" s="2">
        <f>Raw_schedule!M171</f>
        <v>0</v>
      </c>
      <c r="O173" s="2">
        <f>Raw_schedule!N171</f>
        <v>0</v>
      </c>
      <c r="P173" s="2">
        <f>Raw_schedule!O171</f>
        <v>0</v>
      </c>
      <c r="Q173" s="2">
        <f>Raw_schedule!P171</f>
        <v>0</v>
      </c>
      <c r="R173" s="2">
        <f>Raw_schedule!Q171</f>
        <v>0</v>
      </c>
      <c r="S173" s="2">
        <f>Raw_schedule!R171</f>
        <v>0</v>
      </c>
      <c r="T173" s="2">
        <f>Raw_schedule!S171</f>
        <v>0</v>
      </c>
      <c r="U173" s="2">
        <f>Raw_schedule!T171</f>
        <v>0</v>
      </c>
      <c r="V173" s="2">
        <f>Raw_schedule!U171</f>
        <v>0</v>
      </c>
      <c r="W173" s="2">
        <f>Raw_schedule!V171</f>
        <v>0</v>
      </c>
      <c r="X173" s="2">
        <f>Raw_schedule!W171</f>
        <v>0</v>
      </c>
      <c r="Y173" s="2">
        <f>Raw_schedule!X171</f>
        <v>0</v>
      </c>
      <c r="Z173" s="2">
        <f>Raw_schedule!Y171</f>
        <v>0</v>
      </c>
      <c r="AA173" s="2">
        <f>Raw_schedule!Z171</f>
        <v>0</v>
      </c>
      <c r="AB173" s="2">
        <f>Raw_schedule!AA171</f>
        <v>0</v>
      </c>
    </row>
    <row r="174" spans="1:28" x14ac:dyDescent="0.25">
      <c r="A174" s="39" t="str">
        <f>Raw_schedule!B172</f>
        <v>OA Schedule</v>
      </c>
      <c r="B174" s="39" t="str">
        <f>Raw_schedule!A172</f>
        <v>School</v>
      </c>
      <c r="C174" s="2" t="str">
        <f>Raw_schedule!C172</f>
        <v>AllOtherDays (Through 8/7)</v>
      </c>
      <c r="D174" s="2"/>
      <c r="E174" s="2">
        <f>Raw_schedule!D172</f>
        <v>0</v>
      </c>
      <c r="F174" s="2">
        <f>Raw_schedule!E172</f>
        <v>0</v>
      </c>
      <c r="G174" s="2">
        <f>Raw_schedule!F172</f>
        <v>0</v>
      </c>
      <c r="H174" s="2">
        <f>Raw_schedule!G172</f>
        <v>0</v>
      </c>
      <c r="I174" s="2">
        <f>Raw_schedule!H172</f>
        <v>0</v>
      </c>
      <c r="J174" s="2">
        <f>Raw_schedule!I172</f>
        <v>0</v>
      </c>
      <c r="K174" s="2">
        <f>Raw_schedule!J172</f>
        <v>0</v>
      </c>
      <c r="L174" s="2">
        <f>Raw_schedule!K172</f>
        <v>0</v>
      </c>
      <c r="M174" s="2">
        <f>Raw_schedule!L172</f>
        <v>0</v>
      </c>
      <c r="N174" s="2">
        <f>Raw_schedule!M172</f>
        <v>0</v>
      </c>
      <c r="O174" s="2">
        <f>Raw_schedule!N172</f>
        <v>0</v>
      </c>
      <c r="P174" s="2">
        <f>Raw_schedule!O172</f>
        <v>0</v>
      </c>
      <c r="Q174" s="2">
        <f>Raw_schedule!P172</f>
        <v>0</v>
      </c>
      <c r="R174" s="2">
        <f>Raw_schedule!Q172</f>
        <v>0</v>
      </c>
      <c r="S174" s="2">
        <f>Raw_schedule!R172</f>
        <v>0</v>
      </c>
      <c r="T174" s="2">
        <f>Raw_schedule!S172</f>
        <v>0</v>
      </c>
      <c r="U174" s="2">
        <f>Raw_schedule!T172</f>
        <v>0</v>
      </c>
      <c r="V174" s="2">
        <f>Raw_schedule!U172</f>
        <v>0</v>
      </c>
      <c r="W174" s="2">
        <f>Raw_schedule!V172</f>
        <v>0</v>
      </c>
      <c r="X174" s="2">
        <f>Raw_schedule!W172</f>
        <v>0</v>
      </c>
      <c r="Y174" s="2">
        <f>Raw_schedule!X172</f>
        <v>0</v>
      </c>
      <c r="Z174" s="2">
        <f>Raw_schedule!Y172</f>
        <v>0</v>
      </c>
      <c r="AA174" s="2">
        <f>Raw_schedule!Z172</f>
        <v>0</v>
      </c>
      <c r="AB174" s="2">
        <f>Raw_schedule!AA172</f>
        <v>0</v>
      </c>
    </row>
    <row r="175" spans="1:28" x14ac:dyDescent="0.25">
      <c r="A175" s="39" t="str">
        <f>Raw_schedule!B173</f>
        <v>OA Schedule</v>
      </c>
      <c r="B175" s="39" t="str">
        <f>Raw_schedule!A173</f>
        <v>School</v>
      </c>
      <c r="C175" s="2" t="str">
        <f>Raw_schedule!C173</f>
        <v>AllOtherDays (Through 8/16)</v>
      </c>
      <c r="D175" s="2"/>
      <c r="E175" s="2">
        <f>Raw_schedule!D173</f>
        <v>0</v>
      </c>
      <c r="F175" s="2">
        <f>Raw_schedule!E173</f>
        <v>0</v>
      </c>
      <c r="G175" s="2">
        <f>Raw_schedule!F173</f>
        <v>0</v>
      </c>
      <c r="H175" s="2">
        <f>Raw_schedule!G173</f>
        <v>0</v>
      </c>
      <c r="I175" s="2">
        <f>Raw_schedule!H173</f>
        <v>0</v>
      </c>
      <c r="J175" s="2">
        <f>Raw_schedule!I173</f>
        <v>0</v>
      </c>
      <c r="K175" s="2">
        <f>Raw_schedule!J173</f>
        <v>0</v>
      </c>
      <c r="L175" s="2">
        <f>Raw_schedule!K173</f>
        <v>0</v>
      </c>
      <c r="M175" s="2">
        <f>Raw_schedule!L173</f>
        <v>0</v>
      </c>
      <c r="N175" s="2">
        <f>Raw_schedule!M173</f>
        <v>0</v>
      </c>
      <c r="O175" s="2">
        <f>Raw_schedule!N173</f>
        <v>0</v>
      </c>
      <c r="P175" s="2">
        <f>Raw_schedule!O173</f>
        <v>0</v>
      </c>
      <c r="Q175" s="2">
        <f>Raw_schedule!P173</f>
        <v>0</v>
      </c>
      <c r="R175" s="2">
        <f>Raw_schedule!Q173</f>
        <v>0</v>
      </c>
      <c r="S175" s="2">
        <f>Raw_schedule!R173</f>
        <v>0</v>
      </c>
      <c r="T175" s="2">
        <f>Raw_schedule!S173</f>
        <v>0</v>
      </c>
      <c r="U175" s="2">
        <f>Raw_schedule!T173</f>
        <v>0</v>
      </c>
      <c r="V175" s="2">
        <f>Raw_schedule!U173</f>
        <v>0</v>
      </c>
      <c r="W175" s="2">
        <f>Raw_schedule!V173</f>
        <v>0</v>
      </c>
      <c r="X175" s="2">
        <f>Raw_schedule!W173</f>
        <v>0</v>
      </c>
      <c r="Y175" s="2">
        <f>Raw_schedule!X173</f>
        <v>0</v>
      </c>
      <c r="Z175" s="2">
        <f>Raw_schedule!Y173</f>
        <v>0</v>
      </c>
      <c r="AA175" s="2">
        <f>Raw_schedule!Z173</f>
        <v>0</v>
      </c>
      <c r="AB175" s="2">
        <f>Raw_schedule!AA173</f>
        <v>0</v>
      </c>
    </row>
    <row r="176" spans="1:28" x14ac:dyDescent="0.25">
      <c r="A176" s="39" t="str">
        <f>Raw_schedule!B174</f>
        <v>OA Schedule</v>
      </c>
      <c r="B176" s="39" t="str">
        <f>Raw_schedule!A174</f>
        <v>School</v>
      </c>
      <c r="C176" s="2" t="str">
        <f>Raw_schedule!C174</f>
        <v>AllOtherDays (Through 12/11)</v>
      </c>
      <c r="D176" s="2"/>
      <c r="E176" s="2">
        <f>Raw_schedule!D174</f>
        <v>0</v>
      </c>
      <c r="F176" s="2">
        <f>Raw_schedule!E174</f>
        <v>0</v>
      </c>
      <c r="G176" s="2">
        <f>Raw_schedule!F174</f>
        <v>0</v>
      </c>
      <c r="H176" s="2">
        <f>Raw_schedule!G174</f>
        <v>0</v>
      </c>
      <c r="I176" s="2">
        <f>Raw_schedule!H174</f>
        <v>0</v>
      </c>
      <c r="J176" s="2">
        <f>Raw_schedule!I174</f>
        <v>0</v>
      </c>
      <c r="K176" s="2">
        <f>Raw_schedule!J174</f>
        <v>0</v>
      </c>
      <c r="L176" s="2">
        <f>Raw_schedule!K174</f>
        <v>0</v>
      </c>
      <c r="M176" s="2">
        <f>Raw_schedule!L174</f>
        <v>0</v>
      </c>
      <c r="N176" s="2">
        <f>Raw_schedule!M174</f>
        <v>0</v>
      </c>
      <c r="O176" s="2">
        <f>Raw_schedule!N174</f>
        <v>0</v>
      </c>
      <c r="P176" s="2">
        <f>Raw_schedule!O174</f>
        <v>0</v>
      </c>
      <c r="Q176" s="2">
        <f>Raw_schedule!P174</f>
        <v>0</v>
      </c>
      <c r="R176" s="2">
        <f>Raw_schedule!Q174</f>
        <v>0</v>
      </c>
      <c r="S176" s="2">
        <f>Raw_schedule!R174</f>
        <v>0</v>
      </c>
      <c r="T176" s="2">
        <f>Raw_schedule!S174</f>
        <v>0</v>
      </c>
      <c r="U176" s="2">
        <f>Raw_schedule!T174</f>
        <v>0</v>
      </c>
      <c r="V176" s="2">
        <f>Raw_schedule!U174</f>
        <v>0</v>
      </c>
      <c r="W176" s="2">
        <f>Raw_schedule!V174</f>
        <v>0</v>
      </c>
      <c r="X176" s="2">
        <f>Raw_schedule!W174</f>
        <v>0</v>
      </c>
      <c r="Y176" s="2">
        <f>Raw_schedule!X174</f>
        <v>0</v>
      </c>
      <c r="Z176" s="2">
        <f>Raw_schedule!Y174</f>
        <v>0</v>
      </c>
      <c r="AA176" s="2">
        <f>Raw_schedule!Z174</f>
        <v>0</v>
      </c>
      <c r="AB176" s="2">
        <f>Raw_schedule!AA174</f>
        <v>0</v>
      </c>
    </row>
    <row r="177" spans="1:28" x14ac:dyDescent="0.25">
      <c r="A177" s="39" t="str">
        <f>Raw_schedule!B175</f>
        <v>OA Schedule</v>
      </c>
      <c r="B177" s="39" t="str">
        <f>Raw_schedule!A175</f>
        <v>School</v>
      </c>
      <c r="C177" s="2" t="str">
        <f>Raw_schedule!C175</f>
        <v>AllOtherDays (Through 12/31)</v>
      </c>
      <c r="D177" s="2"/>
      <c r="E177" s="2">
        <f>Raw_schedule!D175</f>
        <v>0</v>
      </c>
      <c r="F177" s="2">
        <f>Raw_schedule!E175</f>
        <v>0</v>
      </c>
      <c r="G177" s="2">
        <f>Raw_schedule!F175</f>
        <v>0</v>
      </c>
      <c r="H177" s="2">
        <f>Raw_schedule!G175</f>
        <v>0</v>
      </c>
      <c r="I177" s="2">
        <f>Raw_schedule!H175</f>
        <v>0</v>
      </c>
      <c r="J177" s="2">
        <f>Raw_schedule!I175</f>
        <v>0</v>
      </c>
      <c r="K177" s="2">
        <f>Raw_schedule!J175</f>
        <v>0</v>
      </c>
      <c r="L177" s="2">
        <f>Raw_schedule!K175</f>
        <v>0</v>
      </c>
      <c r="M177" s="2">
        <f>Raw_schedule!L175</f>
        <v>0</v>
      </c>
      <c r="N177" s="2">
        <f>Raw_schedule!M175</f>
        <v>0</v>
      </c>
      <c r="O177" s="2">
        <f>Raw_schedule!N175</f>
        <v>0</v>
      </c>
      <c r="P177" s="2">
        <f>Raw_schedule!O175</f>
        <v>0</v>
      </c>
      <c r="Q177" s="2">
        <f>Raw_schedule!P175</f>
        <v>0</v>
      </c>
      <c r="R177" s="2">
        <f>Raw_schedule!Q175</f>
        <v>0</v>
      </c>
      <c r="S177" s="2">
        <f>Raw_schedule!R175</f>
        <v>0</v>
      </c>
      <c r="T177" s="2">
        <f>Raw_schedule!S175</f>
        <v>0</v>
      </c>
      <c r="U177" s="2">
        <f>Raw_schedule!T175</f>
        <v>0</v>
      </c>
      <c r="V177" s="2">
        <f>Raw_schedule!U175</f>
        <v>0</v>
      </c>
      <c r="W177" s="2">
        <f>Raw_schedule!V175</f>
        <v>0</v>
      </c>
      <c r="X177" s="2">
        <f>Raw_schedule!W175</f>
        <v>0</v>
      </c>
      <c r="Y177" s="2">
        <f>Raw_schedule!X175</f>
        <v>0</v>
      </c>
      <c r="Z177" s="2">
        <f>Raw_schedule!Y175</f>
        <v>0</v>
      </c>
      <c r="AA177" s="2">
        <f>Raw_schedule!Z175</f>
        <v>0</v>
      </c>
      <c r="AB177" s="2">
        <f>Raw_schedule!AA175</f>
        <v>0</v>
      </c>
    </row>
    <row r="178" spans="1:28" x14ac:dyDescent="0.25">
      <c r="A178" s="39" t="str">
        <f>Raw_schedule!B176</f>
        <v>OA Schedule</v>
      </c>
      <c r="B178" s="39" t="str">
        <f>Raw_schedule!A176</f>
        <v>School</v>
      </c>
      <c r="C178" s="2" t="str">
        <f>Raw_schedule!C176</f>
        <v>Saturdays (Through 4/3)</v>
      </c>
      <c r="D178" s="2"/>
      <c r="E178" s="2">
        <f>Raw_schedule!D176</f>
        <v>0</v>
      </c>
      <c r="F178" s="2">
        <f>Raw_schedule!E176</f>
        <v>0</v>
      </c>
      <c r="G178" s="2">
        <f>Raw_schedule!F176</f>
        <v>0</v>
      </c>
      <c r="H178" s="2">
        <f>Raw_schedule!G176</f>
        <v>0</v>
      </c>
      <c r="I178" s="2">
        <f>Raw_schedule!H176</f>
        <v>0</v>
      </c>
      <c r="J178" s="2">
        <f>Raw_schedule!I176</f>
        <v>0</v>
      </c>
      <c r="K178" s="2">
        <f>Raw_schedule!J176</f>
        <v>0</v>
      </c>
      <c r="L178" s="2">
        <f>Raw_schedule!K176</f>
        <v>1</v>
      </c>
      <c r="M178" s="2">
        <f>Raw_schedule!L176</f>
        <v>1</v>
      </c>
      <c r="N178" s="2">
        <f>Raw_schedule!M176</f>
        <v>1</v>
      </c>
      <c r="O178" s="2">
        <f>Raw_schedule!N176</f>
        <v>1</v>
      </c>
      <c r="P178" s="2">
        <f>Raw_schedule!O176</f>
        <v>1</v>
      </c>
      <c r="Q178" s="2">
        <f>Raw_schedule!P176</f>
        <v>1</v>
      </c>
      <c r="R178" s="2">
        <f>Raw_schedule!Q176</f>
        <v>0</v>
      </c>
      <c r="S178" s="2">
        <f>Raw_schedule!R176</f>
        <v>0</v>
      </c>
      <c r="T178" s="2">
        <f>Raw_schedule!S176</f>
        <v>0</v>
      </c>
      <c r="U178" s="2">
        <f>Raw_schedule!T176</f>
        <v>0</v>
      </c>
      <c r="V178" s="2">
        <f>Raw_schedule!U176</f>
        <v>0</v>
      </c>
      <c r="W178" s="2">
        <f>Raw_schedule!V176</f>
        <v>0</v>
      </c>
      <c r="X178" s="2">
        <f>Raw_schedule!W176</f>
        <v>0</v>
      </c>
      <c r="Y178" s="2">
        <f>Raw_schedule!X176</f>
        <v>0</v>
      </c>
      <c r="Z178" s="2">
        <f>Raw_schedule!Y176</f>
        <v>0</v>
      </c>
      <c r="AA178" s="2">
        <f>Raw_schedule!Z176</f>
        <v>0</v>
      </c>
      <c r="AB178" s="2">
        <f>Raw_schedule!AA176</f>
        <v>0</v>
      </c>
    </row>
    <row r="179" spans="1:28" x14ac:dyDescent="0.25">
      <c r="A179" s="39" t="str">
        <f>Raw_schedule!B177</f>
        <v>OA Schedule</v>
      </c>
      <c r="B179" s="39" t="str">
        <f>Raw_schedule!A177</f>
        <v>School</v>
      </c>
      <c r="C179" s="2" t="str">
        <f>Raw_schedule!C177</f>
        <v>Saturdays (Through 5/22)</v>
      </c>
      <c r="D179" s="2"/>
      <c r="E179" s="2">
        <f>Raw_schedule!D177</f>
        <v>0</v>
      </c>
      <c r="F179" s="2">
        <f>Raw_schedule!E177</f>
        <v>0</v>
      </c>
      <c r="G179" s="2">
        <f>Raw_schedule!F177</f>
        <v>0</v>
      </c>
      <c r="H179" s="2">
        <f>Raw_schedule!G177</f>
        <v>0</v>
      </c>
      <c r="I179" s="2">
        <f>Raw_schedule!H177</f>
        <v>0</v>
      </c>
      <c r="J179" s="2">
        <f>Raw_schedule!I177</f>
        <v>0</v>
      </c>
      <c r="K179" s="2">
        <f>Raw_schedule!J177</f>
        <v>0</v>
      </c>
      <c r="L179" s="2">
        <f>Raw_schedule!K177</f>
        <v>1</v>
      </c>
      <c r="M179" s="2">
        <f>Raw_schedule!L177</f>
        <v>1</v>
      </c>
      <c r="N179" s="2">
        <f>Raw_schedule!M177</f>
        <v>1</v>
      </c>
      <c r="O179" s="2">
        <f>Raw_schedule!N177</f>
        <v>1</v>
      </c>
      <c r="P179" s="2">
        <f>Raw_schedule!O177</f>
        <v>1</v>
      </c>
      <c r="Q179" s="2">
        <f>Raw_schedule!P177</f>
        <v>1</v>
      </c>
      <c r="R179" s="2">
        <f>Raw_schedule!Q177</f>
        <v>0</v>
      </c>
      <c r="S179" s="2">
        <f>Raw_schedule!R177</f>
        <v>0</v>
      </c>
      <c r="T179" s="2">
        <f>Raw_schedule!S177</f>
        <v>0</v>
      </c>
      <c r="U179" s="2">
        <f>Raw_schedule!T177</f>
        <v>0</v>
      </c>
      <c r="V179" s="2">
        <f>Raw_schedule!U177</f>
        <v>0</v>
      </c>
      <c r="W179" s="2">
        <f>Raw_schedule!V177</f>
        <v>0</v>
      </c>
      <c r="X179" s="2">
        <f>Raw_schedule!W177</f>
        <v>0</v>
      </c>
      <c r="Y179" s="2">
        <f>Raw_schedule!X177</f>
        <v>0</v>
      </c>
      <c r="Z179" s="2">
        <f>Raw_schedule!Y177</f>
        <v>0</v>
      </c>
      <c r="AA179" s="2">
        <f>Raw_schedule!Z177</f>
        <v>0</v>
      </c>
      <c r="AB179" s="2">
        <f>Raw_schedule!AA177</f>
        <v>0</v>
      </c>
    </row>
    <row r="180" spans="1:28" x14ac:dyDescent="0.25">
      <c r="A180" s="39" t="str">
        <f>Raw_schedule!B178</f>
        <v>OA Schedule</v>
      </c>
      <c r="B180" s="39" t="str">
        <f>Raw_schedule!A178</f>
        <v>School</v>
      </c>
      <c r="C180" s="2" t="str">
        <f>Raw_schedule!C178</f>
        <v>Saturdays (Through 8/7)</v>
      </c>
      <c r="D180" s="2"/>
      <c r="E180" s="2">
        <f>Raw_schedule!D178</f>
        <v>0</v>
      </c>
      <c r="F180" s="2">
        <f>Raw_schedule!E178</f>
        <v>0</v>
      </c>
      <c r="G180" s="2">
        <f>Raw_schedule!F178</f>
        <v>0</v>
      </c>
      <c r="H180" s="2">
        <f>Raw_schedule!G178</f>
        <v>0</v>
      </c>
      <c r="I180" s="2">
        <f>Raw_schedule!H178</f>
        <v>0</v>
      </c>
      <c r="J180" s="2">
        <f>Raw_schedule!I178</f>
        <v>0</v>
      </c>
      <c r="K180" s="2">
        <f>Raw_schedule!J178</f>
        <v>0</v>
      </c>
      <c r="L180" s="2">
        <f>Raw_schedule!K178</f>
        <v>1</v>
      </c>
      <c r="M180" s="2">
        <f>Raw_schedule!L178</f>
        <v>1</v>
      </c>
      <c r="N180" s="2">
        <f>Raw_schedule!M178</f>
        <v>1</v>
      </c>
      <c r="O180" s="2">
        <f>Raw_schedule!N178</f>
        <v>1</v>
      </c>
      <c r="P180" s="2">
        <f>Raw_schedule!O178</f>
        <v>1</v>
      </c>
      <c r="Q180" s="2">
        <f>Raw_schedule!P178</f>
        <v>1</v>
      </c>
      <c r="R180" s="2">
        <f>Raw_schedule!Q178</f>
        <v>0</v>
      </c>
      <c r="S180" s="2">
        <f>Raw_schedule!R178</f>
        <v>0</v>
      </c>
      <c r="T180" s="2">
        <f>Raw_schedule!S178</f>
        <v>0</v>
      </c>
      <c r="U180" s="2">
        <f>Raw_schedule!T178</f>
        <v>0</v>
      </c>
      <c r="V180" s="2">
        <f>Raw_schedule!U178</f>
        <v>0</v>
      </c>
      <c r="W180" s="2">
        <f>Raw_schedule!V178</f>
        <v>0</v>
      </c>
      <c r="X180" s="2">
        <f>Raw_schedule!W178</f>
        <v>0</v>
      </c>
      <c r="Y180" s="2">
        <f>Raw_schedule!X178</f>
        <v>0</v>
      </c>
      <c r="Z180" s="2">
        <f>Raw_schedule!Y178</f>
        <v>0</v>
      </c>
      <c r="AA180" s="2">
        <f>Raw_schedule!Z178</f>
        <v>0</v>
      </c>
      <c r="AB180" s="2">
        <f>Raw_schedule!AA178</f>
        <v>0</v>
      </c>
    </row>
    <row r="181" spans="1:28" x14ac:dyDescent="0.25">
      <c r="A181" s="39" t="str">
        <f>Raw_schedule!B179</f>
        <v>OA Schedule</v>
      </c>
      <c r="B181" s="39" t="str">
        <f>Raw_schedule!A179</f>
        <v>School</v>
      </c>
      <c r="C181" s="2" t="str">
        <f>Raw_schedule!C179</f>
        <v>Saturdays (Through 12/11)</v>
      </c>
      <c r="D181" s="2"/>
      <c r="E181" s="2">
        <f>Raw_schedule!D179</f>
        <v>0</v>
      </c>
      <c r="F181" s="2">
        <f>Raw_schedule!E179</f>
        <v>0</v>
      </c>
      <c r="G181" s="2">
        <f>Raw_schedule!F179</f>
        <v>0</v>
      </c>
      <c r="H181" s="2">
        <f>Raw_schedule!G179</f>
        <v>0</v>
      </c>
      <c r="I181" s="2">
        <f>Raw_schedule!H179</f>
        <v>0</v>
      </c>
      <c r="J181" s="2">
        <f>Raw_schedule!I179</f>
        <v>0</v>
      </c>
      <c r="K181" s="2">
        <f>Raw_schedule!J179</f>
        <v>0</v>
      </c>
      <c r="L181" s="2">
        <f>Raw_schedule!K179</f>
        <v>1</v>
      </c>
      <c r="M181" s="2">
        <f>Raw_schedule!L179</f>
        <v>1</v>
      </c>
      <c r="N181" s="2">
        <f>Raw_schedule!M179</f>
        <v>1</v>
      </c>
      <c r="O181" s="2">
        <f>Raw_schedule!N179</f>
        <v>1</v>
      </c>
      <c r="P181" s="2">
        <f>Raw_schedule!O179</f>
        <v>1</v>
      </c>
      <c r="Q181" s="2">
        <f>Raw_schedule!P179</f>
        <v>1</v>
      </c>
      <c r="R181" s="2">
        <f>Raw_schedule!Q179</f>
        <v>0</v>
      </c>
      <c r="S181" s="2">
        <f>Raw_schedule!R179</f>
        <v>0</v>
      </c>
      <c r="T181" s="2">
        <f>Raw_schedule!S179</f>
        <v>0</v>
      </c>
      <c r="U181" s="2">
        <f>Raw_schedule!T179</f>
        <v>0</v>
      </c>
      <c r="V181" s="2">
        <f>Raw_schedule!U179</f>
        <v>0</v>
      </c>
      <c r="W181" s="2">
        <f>Raw_schedule!V179</f>
        <v>0</v>
      </c>
      <c r="X181" s="2">
        <f>Raw_schedule!W179</f>
        <v>0</v>
      </c>
      <c r="Y181" s="2">
        <f>Raw_schedule!X179</f>
        <v>0</v>
      </c>
      <c r="Z181" s="2">
        <f>Raw_schedule!Y179</f>
        <v>0</v>
      </c>
      <c r="AA181" s="2">
        <f>Raw_schedule!Z179</f>
        <v>0</v>
      </c>
      <c r="AB181" s="2">
        <f>Raw_schedule!AA179</f>
        <v>0</v>
      </c>
    </row>
    <row r="182" spans="1:28" x14ac:dyDescent="0.25">
      <c r="A182" s="39" t="str">
        <f>Raw_schedule!B180</f>
        <v>OA Schedule</v>
      </c>
      <c r="B182" s="39" t="str">
        <f>Raw_schedule!A180</f>
        <v>School</v>
      </c>
      <c r="C182" s="2" t="str">
        <f>Raw_schedule!C180</f>
        <v>Weekdays (Through 4/3)</v>
      </c>
      <c r="D182" s="2"/>
      <c r="E182" s="2">
        <f>Raw_schedule!D180</f>
        <v>0</v>
      </c>
      <c r="F182" s="2">
        <f>Raw_schedule!E180</f>
        <v>0</v>
      </c>
      <c r="G182" s="2">
        <f>Raw_schedule!F180</f>
        <v>0</v>
      </c>
      <c r="H182" s="2">
        <f>Raw_schedule!G180</f>
        <v>0</v>
      </c>
      <c r="I182" s="2">
        <f>Raw_schedule!H180</f>
        <v>0</v>
      </c>
      <c r="J182" s="2">
        <f>Raw_schedule!I180</f>
        <v>0</v>
      </c>
      <c r="K182" s="2">
        <f>Raw_schedule!J180</f>
        <v>1</v>
      </c>
      <c r="L182" s="2">
        <f>Raw_schedule!K180</f>
        <v>1</v>
      </c>
      <c r="M182" s="2">
        <f>Raw_schedule!L180</f>
        <v>1</v>
      </c>
      <c r="N182" s="2">
        <f>Raw_schedule!M180</f>
        <v>1</v>
      </c>
      <c r="O182" s="2">
        <f>Raw_schedule!N180</f>
        <v>1</v>
      </c>
      <c r="P182" s="2">
        <f>Raw_schedule!O180</f>
        <v>1</v>
      </c>
      <c r="Q182" s="2">
        <f>Raw_schedule!P180</f>
        <v>1</v>
      </c>
      <c r="R182" s="2">
        <f>Raw_schedule!Q180</f>
        <v>1</v>
      </c>
      <c r="S182" s="2">
        <f>Raw_schedule!R180</f>
        <v>1</v>
      </c>
      <c r="T182" s="2">
        <f>Raw_schedule!S180</f>
        <v>1</v>
      </c>
      <c r="U182" s="2">
        <f>Raw_schedule!T180</f>
        <v>1</v>
      </c>
      <c r="V182" s="2">
        <f>Raw_schedule!U180</f>
        <v>1</v>
      </c>
      <c r="W182" s="2">
        <f>Raw_schedule!V180</f>
        <v>1</v>
      </c>
      <c r="X182" s="2">
        <f>Raw_schedule!W180</f>
        <v>1</v>
      </c>
      <c r="Y182" s="2">
        <f>Raw_schedule!X180</f>
        <v>1</v>
      </c>
      <c r="Z182" s="2">
        <f>Raw_schedule!Y180</f>
        <v>1</v>
      </c>
      <c r="AA182" s="2">
        <f>Raw_schedule!Z180</f>
        <v>0</v>
      </c>
      <c r="AB182" s="2">
        <f>Raw_schedule!AA180</f>
        <v>0</v>
      </c>
    </row>
    <row r="183" spans="1:28" x14ac:dyDescent="0.25">
      <c r="A183" s="39" t="str">
        <f>Raw_schedule!B181</f>
        <v>OA Schedule</v>
      </c>
      <c r="B183" s="39" t="str">
        <f>Raw_schedule!A181</f>
        <v>School</v>
      </c>
      <c r="C183" s="2" t="str">
        <f>Raw_schedule!C181</f>
        <v>Weekdays (Through 5/22)</v>
      </c>
      <c r="D183" s="2"/>
      <c r="E183" s="2">
        <f>Raw_schedule!D181</f>
        <v>0</v>
      </c>
      <c r="F183" s="2">
        <f>Raw_schedule!E181</f>
        <v>0</v>
      </c>
      <c r="G183" s="2">
        <f>Raw_schedule!F181</f>
        <v>0</v>
      </c>
      <c r="H183" s="2">
        <f>Raw_schedule!G181</f>
        <v>0</v>
      </c>
      <c r="I183" s="2">
        <f>Raw_schedule!H181</f>
        <v>0</v>
      </c>
      <c r="J183" s="2">
        <f>Raw_schedule!I181</f>
        <v>0</v>
      </c>
      <c r="K183" s="2">
        <f>Raw_schedule!J181</f>
        <v>1</v>
      </c>
      <c r="L183" s="2">
        <f>Raw_schedule!K181</f>
        <v>1</v>
      </c>
      <c r="M183" s="2">
        <f>Raw_schedule!L181</f>
        <v>1</v>
      </c>
      <c r="N183" s="2">
        <f>Raw_schedule!M181</f>
        <v>1</v>
      </c>
      <c r="O183" s="2">
        <f>Raw_schedule!N181</f>
        <v>1</v>
      </c>
      <c r="P183" s="2">
        <f>Raw_schedule!O181</f>
        <v>1</v>
      </c>
      <c r="Q183" s="2">
        <f>Raw_schedule!P181</f>
        <v>1</v>
      </c>
      <c r="R183" s="2">
        <f>Raw_schedule!Q181</f>
        <v>1</v>
      </c>
      <c r="S183" s="2">
        <f>Raw_schedule!R181</f>
        <v>1</v>
      </c>
      <c r="T183" s="2">
        <f>Raw_schedule!S181</f>
        <v>1</v>
      </c>
      <c r="U183" s="2">
        <f>Raw_schedule!T181</f>
        <v>1</v>
      </c>
      <c r="V183" s="2">
        <f>Raw_schedule!U181</f>
        <v>1</v>
      </c>
      <c r="W183" s="2">
        <f>Raw_schedule!V181</f>
        <v>1</v>
      </c>
      <c r="X183" s="2">
        <f>Raw_schedule!W181</f>
        <v>1</v>
      </c>
      <c r="Y183" s="2">
        <f>Raw_schedule!X181</f>
        <v>1</v>
      </c>
      <c r="Z183" s="2">
        <f>Raw_schedule!Y181</f>
        <v>1</v>
      </c>
      <c r="AA183" s="2">
        <f>Raw_schedule!Z181</f>
        <v>0</v>
      </c>
      <c r="AB183" s="2">
        <f>Raw_schedule!AA181</f>
        <v>0</v>
      </c>
    </row>
    <row r="184" spans="1:28" x14ac:dyDescent="0.25">
      <c r="A184" s="39" t="str">
        <f>Raw_schedule!B182</f>
        <v>OA Schedule</v>
      </c>
      <c r="B184" s="39" t="str">
        <f>Raw_schedule!A182</f>
        <v>School</v>
      </c>
      <c r="C184" s="2" t="str">
        <f>Raw_schedule!C182</f>
        <v>Weekdays (Through 8/7)</v>
      </c>
      <c r="D184" s="2"/>
      <c r="E184" s="2">
        <f>Raw_schedule!D182</f>
        <v>0</v>
      </c>
      <c r="F184" s="2">
        <f>Raw_schedule!E182</f>
        <v>0</v>
      </c>
      <c r="G184" s="2">
        <f>Raw_schedule!F182</f>
        <v>0</v>
      </c>
      <c r="H184" s="2">
        <f>Raw_schedule!G182</f>
        <v>0</v>
      </c>
      <c r="I184" s="2">
        <f>Raw_schedule!H182</f>
        <v>0</v>
      </c>
      <c r="J184" s="2">
        <f>Raw_schedule!I182</f>
        <v>0</v>
      </c>
      <c r="K184" s="2">
        <f>Raw_schedule!J182</f>
        <v>1</v>
      </c>
      <c r="L184" s="2">
        <f>Raw_schedule!K182</f>
        <v>1</v>
      </c>
      <c r="M184" s="2">
        <f>Raw_schedule!L182</f>
        <v>1</v>
      </c>
      <c r="N184" s="2">
        <f>Raw_schedule!M182</f>
        <v>1</v>
      </c>
      <c r="O184" s="2">
        <f>Raw_schedule!N182</f>
        <v>1</v>
      </c>
      <c r="P184" s="2">
        <f>Raw_schedule!O182</f>
        <v>1</v>
      </c>
      <c r="Q184" s="2">
        <f>Raw_schedule!P182</f>
        <v>1</v>
      </c>
      <c r="R184" s="2">
        <f>Raw_schedule!Q182</f>
        <v>1</v>
      </c>
      <c r="S184" s="2">
        <f>Raw_schedule!R182</f>
        <v>1</v>
      </c>
      <c r="T184" s="2">
        <f>Raw_schedule!S182</f>
        <v>1</v>
      </c>
      <c r="U184" s="2">
        <f>Raw_schedule!T182</f>
        <v>1</v>
      </c>
      <c r="V184" s="2">
        <f>Raw_schedule!U182</f>
        <v>1</v>
      </c>
      <c r="W184" s="2">
        <f>Raw_schedule!V182</f>
        <v>1</v>
      </c>
      <c r="X184" s="2">
        <f>Raw_schedule!W182</f>
        <v>1</v>
      </c>
      <c r="Y184" s="2">
        <f>Raw_schedule!X182</f>
        <v>1</v>
      </c>
      <c r="Z184" s="2">
        <f>Raw_schedule!Y182</f>
        <v>1</v>
      </c>
      <c r="AA184" s="2">
        <f>Raw_schedule!Z182</f>
        <v>0</v>
      </c>
      <c r="AB184" s="2">
        <f>Raw_schedule!AA182</f>
        <v>0</v>
      </c>
    </row>
    <row r="185" spans="1:28" x14ac:dyDescent="0.25">
      <c r="A185" s="39" t="str">
        <f>Raw_schedule!B183</f>
        <v>OA Schedule</v>
      </c>
      <c r="B185" s="39" t="str">
        <f>Raw_schedule!A183</f>
        <v>School</v>
      </c>
      <c r="C185" s="2" t="str">
        <f>Raw_schedule!C183</f>
        <v>Weekdays (Through 12/11)</v>
      </c>
      <c r="D185" s="2"/>
      <c r="E185" s="2">
        <f>Raw_schedule!D183</f>
        <v>0</v>
      </c>
      <c r="F185" s="2">
        <f>Raw_schedule!E183</f>
        <v>0</v>
      </c>
      <c r="G185" s="2">
        <f>Raw_schedule!F183</f>
        <v>0</v>
      </c>
      <c r="H185" s="2">
        <f>Raw_schedule!G183</f>
        <v>0</v>
      </c>
      <c r="I185" s="2">
        <f>Raw_schedule!H183</f>
        <v>0</v>
      </c>
      <c r="J185" s="2">
        <f>Raw_schedule!I183</f>
        <v>0</v>
      </c>
      <c r="K185" s="2">
        <f>Raw_schedule!J183</f>
        <v>1</v>
      </c>
      <c r="L185" s="2">
        <f>Raw_schedule!K183</f>
        <v>1</v>
      </c>
      <c r="M185" s="2">
        <f>Raw_schedule!L183</f>
        <v>1</v>
      </c>
      <c r="N185" s="2">
        <f>Raw_schedule!M183</f>
        <v>1</v>
      </c>
      <c r="O185" s="2">
        <f>Raw_schedule!N183</f>
        <v>1</v>
      </c>
      <c r="P185" s="2">
        <f>Raw_schedule!O183</f>
        <v>1</v>
      </c>
      <c r="Q185" s="2">
        <f>Raw_schedule!P183</f>
        <v>1</v>
      </c>
      <c r="R185" s="2">
        <f>Raw_schedule!Q183</f>
        <v>1</v>
      </c>
      <c r="S185" s="2">
        <f>Raw_schedule!R183</f>
        <v>1</v>
      </c>
      <c r="T185" s="2">
        <f>Raw_schedule!S183</f>
        <v>1</v>
      </c>
      <c r="U185" s="2">
        <f>Raw_schedule!T183</f>
        <v>1</v>
      </c>
      <c r="V185" s="2">
        <f>Raw_schedule!U183</f>
        <v>1</v>
      </c>
      <c r="W185" s="2">
        <f>Raw_schedule!V183</f>
        <v>1</v>
      </c>
      <c r="X185" s="2">
        <f>Raw_schedule!W183</f>
        <v>1</v>
      </c>
      <c r="Y185" s="2">
        <f>Raw_schedule!X183</f>
        <v>1</v>
      </c>
      <c r="Z185" s="2">
        <f>Raw_schedule!Y183</f>
        <v>1</v>
      </c>
      <c r="AA185" s="2">
        <f>Raw_schedule!Z183</f>
        <v>0</v>
      </c>
      <c r="AB185" s="2">
        <f>Raw_schedule!AA183</f>
        <v>0</v>
      </c>
    </row>
    <row r="186" spans="1:28" x14ac:dyDescent="0.25">
      <c r="A186" s="39" t="str">
        <f>Raw_schedule!B184</f>
        <v>Occupant Sch</v>
      </c>
      <c r="B186" s="39" t="str">
        <f>Raw_schedule!A184</f>
        <v>School</v>
      </c>
      <c r="C186" s="2" t="str">
        <f>Raw_schedule!C184</f>
        <v>AllOtherDays (Through 1/11)</v>
      </c>
      <c r="D186" s="2"/>
      <c r="E186" s="2">
        <f>Raw_schedule!D184</f>
        <v>0</v>
      </c>
      <c r="F186" s="2">
        <f>Raw_schedule!E184</f>
        <v>0</v>
      </c>
      <c r="G186" s="2">
        <f>Raw_schedule!F184</f>
        <v>0</v>
      </c>
      <c r="H186" s="2">
        <f>Raw_schedule!G184</f>
        <v>0</v>
      </c>
      <c r="I186" s="2">
        <f>Raw_schedule!H184</f>
        <v>0</v>
      </c>
      <c r="J186" s="2">
        <f>Raw_schedule!I184</f>
        <v>0</v>
      </c>
      <c r="K186" s="2">
        <f>Raw_schedule!J184</f>
        <v>0</v>
      </c>
      <c r="L186" s="2">
        <f>Raw_schedule!K184</f>
        <v>0</v>
      </c>
      <c r="M186" s="2">
        <f>Raw_schedule!L184</f>
        <v>0</v>
      </c>
      <c r="N186" s="2">
        <f>Raw_schedule!M184</f>
        <v>0</v>
      </c>
      <c r="O186" s="2">
        <f>Raw_schedule!N184</f>
        <v>0</v>
      </c>
      <c r="P186" s="2">
        <f>Raw_schedule!O184</f>
        <v>0</v>
      </c>
      <c r="Q186" s="2">
        <f>Raw_schedule!P184</f>
        <v>0</v>
      </c>
      <c r="R186" s="2">
        <f>Raw_schedule!Q184</f>
        <v>0</v>
      </c>
      <c r="S186" s="2">
        <f>Raw_schedule!R184</f>
        <v>0</v>
      </c>
      <c r="T186" s="2">
        <f>Raw_schedule!S184</f>
        <v>0</v>
      </c>
      <c r="U186" s="2">
        <f>Raw_schedule!T184</f>
        <v>0</v>
      </c>
      <c r="V186" s="2">
        <f>Raw_schedule!U184</f>
        <v>0</v>
      </c>
      <c r="W186" s="2">
        <f>Raw_schedule!V184</f>
        <v>0</v>
      </c>
      <c r="X186" s="2">
        <f>Raw_schedule!W184</f>
        <v>0</v>
      </c>
      <c r="Y186" s="2">
        <f>Raw_schedule!X184</f>
        <v>0</v>
      </c>
      <c r="Z186" s="2">
        <f>Raw_schedule!Y184</f>
        <v>0</v>
      </c>
      <c r="AA186" s="2">
        <f>Raw_schedule!Z184</f>
        <v>0</v>
      </c>
      <c r="AB186" s="2">
        <f>Raw_schedule!AA184</f>
        <v>0</v>
      </c>
    </row>
    <row r="187" spans="1:28" x14ac:dyDescent="0.25">
      <c r="A187" s="39" t="str">
        <f>Raw_schedule!B185</f>
        <v>Occupant Sch</v>
      </c>
      <c r="B187" s="39" t="str">
        <f>Raw_schedule!A185</f>
        <v>School</v>
      </c>
      <c r="C187" s="2" t="str">
        <f>Raw_schedule!C185</f>
        <v>AllOtherDays (Through 4/3)</v>
      </c>
      <c r="D187" s="2"/>
      <c r="E187" s="2">
        <f>Raw_schedule!D185</f>
        <v>0</v>
      </c>
      <c r="F187" s="2">
        <f>Raw_schedule!E185</f>
        <v>0</v>
      </c>
      <c r="G187" s="2">
        <f>Raw_schedule!F185</f>
        <v>0</v>
      </c>
      <c r="H187" s="2">
        <f>Raw_schedule!G185</f>
        <v>0</v>
      </c>
      <c r="I187" s="2">
        <f>Raw_schedule!H185</f>
        <v>0</v>
      </c>
      <c r="J187" s="2">
        <f>Raw_schedule!I185</f>
        <v>0</v>
      </c>
      <c r="K187" s="2">
        <f>Raw_schedule!J185</f>
        <v>0</v>
      </c>
      <c r="L187" s="2">
        <f>Raw_schedule!K185</f>
        <v>0</v>
      </c>
      <c r="M187" s="2">
        <f>Raw_schedule!L185</f>
        <v>0</v>
      </c>
      <c r="N187" s="2">
        <f>Raw_schedule!M185</f>
        <v>0</v>
      </c>
      <c r="O187" s="2">
        <f>Raw_schedule!N185</f>
        <v>0</v>
      </c>
      <c r="P187" s="2">
        <f>Raw_schedule!O185</f>
        <v>0</v>
      </c>
      <c r="Q187" s="2">
        <f>Raw_schedule!P185</f>
        <v>0</v>
      </c>
      <c r="R187" s="2">
        <f>Raw_schedule!Q185</f>
        <v>0</v>
      </c>
      <c r="S187" s="2">
        <f>Raw_schedule!R185</f>
        <v>0</v>
      </c>
      <c r="T187" s="2">
        <f>Raw_schedule!S185</f>
        <v>0</v>
      </c>
      <c r="U187" s="2">
        <f>Raw_schedule!T185</f>
        <v>0</v>
      </c>
      <c r="V187" s="2">
        <f>Raw_schedule!U185</f>
        <v>0</v>
      </c>
      <c r="W187" s="2">
        <f>Raw_schedule!V185</f>
        <v>0</v>
      </c>
      <c r="X187" s="2">
        <f>Raw_schedule!W185</f>
        <v>0</v>
      </c>
      <c r="Y187" s="2">
        <f>Raw_schedule!X185</f>
        <v>0</v>
      </c>
      <c r="Z187" s="2">
        <f>Raw_schedule!Y185</f>
        <v>0</v>
      </c>
      <c r="AA187" s="2">
        <f>Raw_schedule!Z185</f>
        <v>0</v>
      </c>
      <c r="AB187" s="2">
        <f>Raw_schedule!AA185</f>
        <v>0</v>
      </c>
    </row>
    <row r="188" spans="1:28" x14ac:dyDescent="0.25">
      <c r="A188" s="39" t="str">
        <f>Raw_schedule!B186</f>
        <v>Occupant Sch</v>
      </c>
      <c r="B188" s="39" t="str">
        <f>Raw_schedule!A186</f>
        <v>School</v>
      </c>
      <c r="C188" s="2" t="str">
        <f>Raw_schedule!C186</f>
        <v>AllOtherDays (Through 4/12)</v>
      </c>
      <c r="D188" s="2"/>
      <c r="E188" s="2">
        <f>Raw_schedule!D186</f>
        <v>0</v>
      </c>
      <c r="F188" s="2">
        <f>Raw_schedule!E186</f>
        <v>0</v>
      </c>
      <c r="G188" s="2">
        <f>Raw_schedule!F186</f>
        <v>0</v>
      </c>
      <c r="H188" s="2">
        <f>Raw_schedule!G186</f>
        <v>0</v>
      </c>
      <c r="I188" s="2">
        <f>Raw_schedule!H186</f>
        <v>0</v>
      </c>
      <c r="J188" s="2">
        <f>Raw_schedule!I186</f>
        <v>0</v>
      </c>
      <c r="K188" s="2">
        <f>Raw_schedule!J186</f>
        <v>0</v>
      </c>
      <c r="L188" s="2">
        <f>Raw_schedule!K186</f>
        <v>0</v>
      </c>
      <c r="M188" s="2">
        <f>Raw_schedule!L186</f>
        <v>0</v>
      </c>
      <c r="N188" s="2">
        <f>Raw_schedule!M186</f>
        <v>0</v>
      </c>
      <c r="O188" s="2">
        <f>Raw_schedule!N186</f>
        <v>0</v>
      </c>
      <c r="P188" s="2">
        <f>Raw_schedule!O186</f>
        <v>0</v>
      </c>
      <c r="Q188" s="2">
        <f>Raw_schedule!P186</f>
        <v>0</v>
      </c>
      <c r="R188" s="2">
        <f>Raw_schedule!Q186</f>
        <v>0</v>
      </c>
      <c r="S188" s="2">
        <f>Raw_schedule!R186</f>
        <v>0</v>
      </c>
      <c r="T188" s="2">
        <f>Raw_schedule!S186</f>
        <v>0</v>
      </c>
      <c r="U188" s="2">
        <f>Raw_schedule!T186</f>
        <v>0</v>
      </c>
      <c r="V188" s="2">
        <f>Raw_schedule!U186</f>
        <v>0</v>
      </c>
      <c r="W188" s="2">
        <f>Raw_schedule!V186</f>
        <v>0</v>
      </c>
      <c r="X188" s="2">
        <f>Raw_schedule!W186</f>
        <v>0</v>
      </c>
      <c r="Y188" s="2">
        <f>Raw_schedule!X186</f>
        <v>0</v>
      </c>
      <c r="Z188" s="2">
        <f>Raw_schedule!Y186</f>
        <v>0</v>
      </c>
      <c r="AA188" s="2">
        <f>Raw_schedule!Z186</f>
        <v>0</v>
      </c>
      <c r="AB188" s="2">
        <f>Raw_schedule!AA186</f>
        <v>0</v>
      </c>
    </row>
    <row r="189" spans="1:28" x14ac:dyDescent="0.25">
      <c r="A189" s="39" t="str">
        <f>Raw_schedule!B187</f>
        <v>Occupant Sch</v>
      </c>
      <c r="B189" s="39" t="str">
        <f>Raw_schedule!A187</f>
        <v>School</v>
      </c>
      <c r="C189" s="2" t="str">
        <f>Raw_schedule!C187</f>
        <v>AllOtherDays (Through 5/22)</v>
      </c>
      <c r="D189" s="2"/>
      <c r="E189" s="2">
        <f>Raw_schedule!D187</f>
        <v>0</v>
      </c>
      <c r="F189" s="2">
        <f>Raw_schedule!E187</f>
        <v>0</v>
      </c>
      <c r="G189" s="2">
        <f>Raw_schedule!F187</f>
        <v>0</v>
      </c>
      <c r="H189" s="2">
        <f>Raw_schedule!G187</f>
        <v>0</v>
      </c>
      <c r="I189" s="2">
        <f>Raw_schedule!H187</f>
        <v>0</v>
      </c>
      <c r="J189" s="2">
        <f>Raw_schedule!I187</f>
        <v>0</v>
      </c>
      <c r="K189" s="2">
        <f>Raw_schedule!J187</f>
        <v>0</v>
      </c>
      <c r="L189" s="2">
        <f>Raw_schedule!K187</f>
        <v>0</v>
      </c>
      <c r="M189" s="2">
        <f>Raw_schedule!L187</f>
        <v>0</v>
      </c>
      <c r="N189" s="2">
        <f>Raw_schedule!M187</f>
        <v>0</v>
      </c>
      <c r="O189" s="2">
        <f>Raw_schedule!N187</f>
        <v>0</v>
      </c>
      <c r="P189" s="2">
        <f>Raw_schedule!O187</f>
        <v>0</v>
      </c>
      <c r="Q189" s="2">
        <f>Raw_schedule!P187</f>
        <v>0</v>
      </c>
      <c r="R189" s="2">
        <f>Raw_schedule!Q187</f>
        <v>0</v>
      </c>
      <c r="S189" s="2">
        <f>Raw_schedule!R187</f>
        <v>0</v>
      </c>
      <c r="T189" s="2">
        <f>Raw_schedule!S187</f>
        <v>0</v>
      </c>
      <c r="U189" s="2">
        <f>Raw_schedule!T187</f>
        <v>0</v>
      </c>
      <c r="V189" s="2">
        <f>Raw_schedule!U187</f>
        <v>0</v>
      </c>
      <c r="W189" s="2">
        <f>Raw_schedule!V187</f>
        <v>0</v>
      </c>
      <c r="X189" s="2">
        <f>Raw_schedule!W187</f>
        <v>0</v>
      </c>
      <c r="Y189" s="2">
        <f>Raw_schedule!X187</f>
        <v>0</v>
      </c>
      <c r="Z189" s="2">
        <f>Raw_schedule!Y187</f>
        <v>0</v>
      </c>
      <c r="AA189" s="2">
        <f>Raw_schedule!Z187</f>
        <v>0</v>
      </c>
      <c r="AB189" s="2">
        <f>Raw_schedule!AA187</f>
        <v>0</v>
      </c>
    </row>
    <row r="190" spans="1:28" x14ac:dyDescent="0.25">
      <c r="A190" s="39" t="str">
        <f>Raw_schedule!B188</f>
        <v>Occupant Sch</v>
      </c>
      <c r="B190" s="39" t="str">
        <f>Raw_schedule!A188</f>
        <v>School</v>
      </c>
      <c r="C190" s="2" t="str">
        <f>Raw_schedule!C188</f>
        <v>AllOtherDays (Through 5/31)</v>
      </c>
      <c r="D190" s="2"/>
      <c r="E190" s="2">
        <f>Raw_schedule!D188</f>
        <v>0</v>
      </c>
      <c r="F190" s="2">
        <f>Raw_schedule!E188</f>
        <v>0</v>
      </c>
      <c r="G190" s="2">
        <f>Raw_schedule!F188</f>
        <v>0</v>
      </c>
      <c r="H190" s="2">
        <f>Raw_schedule!G188</f>
        <v>0</v>
      </c>
      <c r="I190" s="2">
        <f>Raw_schedule!H188</f>
        <v>0</v>
      </c>
      <c r="J190" s="2">
        <f>Raw_schedule!I188</f>
        <v>0</v>
      </c>
      <c r="K190" s="2">
        <f>Raw_schedule!J188</f>
        <v>0</v>
      </c>
      <c r="L190" s="2">
        <f>Raw_schedule!K188</f>
        <v>0</v>
      </c>
      <c r="M190" s="2">
        <f>Raw_schedule!L188</f>
        <v>0</v>
      </c>
      <c r="N190" s="2">
        <f>Raw_schedule!M188</f>
        <v>0</v>
      </c>
      <c r="O190" s="2">
        <f>Raw_schedule!N188</f>
        <v>0</v>
      </c>
      <c r="P190" s="2">
        <f>Raw_schedule!O188</f>
        <v>0</v>
      </c>
      <c r="Q190" s="2">
        <f>Raw_schedule!P188</f>
        <v>0</v>
      </c>
      <c r="R190" s="2">
        <f>Raw_schedule!Q188</f>
        <v>0</v>
      </c>
      <c r="S190" s="2">
        <f>Raw_schedule!R188</f>
        <v>0</v>
      </c>
      <c r="T190" s="2">
        <f>Raw_schedule!S188</f>
        <v>0</v>
      </c>
      <c r="U190" s="2">
        <f>Raw_schedule!T188</f>
        <v>0</v>
      </c>
      <c r="V190" s="2">
        <f>Raw_schedule!U188</f>
        <v>0</v>
      </c>
      <c r="W190" s="2">
        <f>Raw_schedule!V188</f>
        <v>0</v>
      </c>
      <c r="X190" s="2">
        <f>Raw_schedule!W188</f>
        <v>0</v>
      </c>
      <c r="Y190" s="2">
        <f>Raw_schedule!X188</f>
        <v>0</v>
      </c>
      <c r="Z190" s="2">
        <f>Raw_schedule!Y188</f>
        <v>0</v>
      </c>
      <c r="AA190" s="2">
        <f>Raw_schedule!Z188</f>
        <v>0</v>
      </c>
      <c r="AB190" s="2">
        <f>Raw_schedule!AA188</f>
        <v>0</v>
      </c>
    </row>
    <row r="191" spans="1:28" x14ac:dyDescent="0.25">
      <c r="A191" s="39" t="str">
        <f>Raw_schedule!B189</f>
        <v>Occupant Sch</v>
      </c>
      <c r="B191" s="39" t="str">
        <f>Raw_schedule!A189</f>
        <v>School</v>
      </c>
      <c r="C191" s="2" t="str">
        <f>Raw_schedule!C189</f>
        <v>AllOtherDays (Through 8/7)</v>
      </c>
      <c r="D191" s="2"/>
      <c r="E191" s="2">
        <f>Raw_schedule!D189</f>
        <v>0</v>
      </c>
      <c r="F191" s="2">
        <f>Raw_schedule!E189</f>
        <v>0</v>
      </c>
      <c r="G191" s="2">
        <f>Raw_schedule!F189</f>
        <v>0</v>
      </c>
      <c r="H191" s="2">
        <f>Raw_schedule!G189</f>
        <v>0</v>
      </c>
      <c r="I191" s="2">
        <f>Raw_schedule!H189</f>
        <v>0</v>
      </c>
      <c r="J191" s="2">
        <f>Raw_schedule!I189</f>
        <v>0</v>
      </c>
      <c r="K191" s="2">
        <f>Raw_schedule!J189</f>
        <v>0</v>
      </c>
      <c r="L191" s="2">
        <f>Raw_schedule!K189</f>
        <v>0</v>
      </c>
      <c r="M191" s="2">
        <f>Raw_schedule!L189</f>
        <v>0</v>
      </c>
      <c r="N191" s="2">
        <f>Raw_schedule!M189</f>
        <v>0</v>
      </c>
      <c r="O191" s="2">
        <f>Raw_schedule!N189</f>
        <v>0</v>
      </c>
      <c r="P191" s="2">
        <f>Raw_schedule!O189</f>
        <v>0</v>
      </c>
      <c r="Q191" s="2">
        <f>Raw_schedule!P189</f>
        <v>0</v>
      </c>
      <c r="R191" s="2">
        <f>Raw_schedule!Q189</f>
        <v>0</v>
      </c>
      <c r="S191" s="2">
        <f>Raw_schedule!R189</f>
        <v>0</v>
      </c>
      <c r="T191" s="2">
        <f>Raw_schedule!S189</f>
        <v>0</v>
      </c>
      <c r="U191" s="2">
        <f>Raw_schedule!T189</f>
        <v>0</v>
      </c>
      <c r="V191" s="2">
        <f>Raw_schedule!U189</f>
        <v>0</v>
      </c>
      <c r="W191" s="2">
        <f>Raw_schedule!V189</f>
        <v>0</v>
      </c>
      <c r="X191" s="2">
        <f>Raw_schedule!W189</f>
        <v>0</v>
      </c>
      <c r="Y191" s="2">
        <f>Raw_schedule!X189</f>
        <v>0</v>
      </c>
      <c r="Z191" s="2">
        <f>Raw_schedule!Y189</f>
        <v>0</v>
      </c>
      <c r="AA191" s="2">
        <f>Raw_schedule!Z189</f>
        <v>0</v>
      </c>
      <c r="AB191" s="2">
        <f>Raw_schedule!AA189</f>
        <v>0</v>
      </c>
    </row>
    <row r="192" spans="1:28" x14ac:dyDescent="0.25">
      <c r="A192" s="39" t="str">
        <f>Raw_schedule!B190</f>
        <v>Occupant Sch</v>
      </c>
      <c r="B192" s="39" t="str">
        <f>Raw_schedule!A190</f>
        <v>School</v>
      </c>
      <c r="C192" s="2" t="str">
        <f>Raw_schedule!C190</f>
        <v>AllOtherDays (Through 8/16)</v>
      </c>
      <c r="D192" s="2"/>
      <c r="E192" s="2">
        <f>Raw_schedule!D190</f>
        <v>0</v>
      </c>
      <c r="F192" s="2">
        <f>Raw_schedule!E190</f>
        <v>0</v>
      </c>
      <c r="G192" s="2">
        <f>Raw_schedule!F190</f>
        <v>0</v>
      </c>
      <c r="H192" s="2">
        <f>Raw_schedule!G190</f>
        <v>0</v>
      </c>
      <c r="I192" s="2">
        <f>Raw_schedule!H190</f>
        <v>0</v>
      </c>
      <c r="J192" s="2">
        <f>Raw_schedule!I190</f>
        <v>0</v>
      </c>
      <c r="K192" s="2">
        <f>Raw_schedule!J190</f>
        <v>0</v>
      </c>
      <c r="L192" s="2">
        <f>Raw_schedule!K190</f>
        <v>0</v>
      </c>
      <c r="M192" s="2">
        <f>Raw_schedule!L190</f>
        <v>0</v>
      </c>
      <c r="N192" s="2">
        <f>Raw_schedule!M190</f>
        <v>0</v>
      </c>
      <c r="O192" s="2">
        <f>Raw_schedule!N190</f>
        <v>0</v>
      </c>
      <c r="P192" s="2">
        <f>Raw_schedule!O190</f>
        <v>0</v>
      </c>
      <c r="Q192" s="2">
        <f>Raw_schedule!P190</f>
        <v>0</v>
      </c>
      <c r="R192" s="2">
        <f>Raw_schedule!Q190</f>
        <v>0</v>
      </c>
      <c r="S192" s="2">
        <f>Raw_schedule!R190</f>
        <v>0</v>
      </c>
      <c r="T192" s="2">
        <f>Raw_schedule!S190</f>
        <v>0</v>
      </c>
      <c r="U192" s="2">
        <f>Raw_schedule!T190</f>
        <v>0</v>
      </c>
      <c r="V192" s="2">
        <f>Raw_schedule!U190</f>
        <v>0</v>
      </c>
      <c r="W192" s="2">
        <f>Raw_schedule!V190</f>
        <v>0</v>
      </c>
      <c r="X192" s="2">
        <f>Raw_schedule!W190</f>
        <v>0</v>
      </c>
      <c r="Y192" s="2">
        <f>Raw_schedule!X190</f>
        <v>0</v>
      </c>
      <c r="Z192" s="2">
        <f>Raw_schedule!Y190</f>
        <v>0</v>
      </c>
      <c r="AA192" s="2">
        <f>Raw_schedule!Z190</f>
        <v>0</v>
      </c>
      <c r="AB192" s="2">
        <f>Raw_schedule!AA190</f>
        <v>0</v>
      </c>
    </row>
    <row r="193" spans="1:28" x14ac:dyDescent="0.25">
      <c r="A193" s="39" t="str">
        <f>Raw_schedule!B191</f>
        <v>Occupant Sch</v>
      </c>
      <c r="B193" s="39" t="str">
        <f>Raw_schedule!A191</f>
        <v>School</v>
      </c>
      <c r="C193" s="2" t="str">
        <f>Raw_schedule!C191</f>
        <v>AllOtherDays (Through 12/11)</v>
      </c>
      <c r="D193" s="2"/>
      <c r="E193" s="2">
        <f>Raw_schedule!D191</f>
        <v>0</v>
      </c>
      <c r="F193" s="2">
        <f>Raw_schedule!E191</f>
        <v>0</v>
      </c>
      <c r="G193" s="2">
        <f>Raw_schedule!F191</f>
        <v>0</v>
      </c>
      <c r="H193" s="2">
        <f>Raw_schedule!G191</f>
        <v>0</v>
      </c>
      <c r="I193" s="2">
        <f>Raw_schedule!H191</f>
        <v>0</v>
      </c>
      <c r="J193" s="2">
        <f>Raw_schedule!I191</f>
        <v>0</v>
      </c>
      <c r="K193" s="2">
        <f>Raw_schedule!J191</f>
        <v>0</v>
      </c>
      <c r="L193" s="2">
        <f>Raw_schedule!K191</f>
        <v>0</v>
      </c>
      <c r="M193" s="2">
        <f>Raw_schedule!L191</f>
        <v>0</v>
      </c>
      <c r="N193" s="2">
        <f>Raw_schedule!M191</f>
        <v>0</v>
      </c>
      <c r="O193" s="2">
        <f>Raw_schedule!N191</f>
        <v>0</v>
      </c>
      <c r="P193" s="2">
        <f>Raw_schedule!O191</f>
        <v>0</v>
      </c>
      <c r="Q193" s="2">
        <f>Raw_schedule!P191</f>
        <v>0</v>
      </c>
      <c r="R193" s="2">
        <f>Raw_schedule!Q191</f>
        <v>0</v>
      </c>
      <c r="S193" s="2">
        <f>Raw_schedule!R191</f>
        <v>0</v>
      </c>
      <c r="T193" s="2">
        <f>Raw_schedule!S191</f>
        <v>0</v>
      </c>
      <c r="U193" s="2">
        <f>Raw_schedule!T191</f>
        <v>0</v>
      </c>
      <c r="V193" s="2">
        <f>Raw_schedule!U191</f>
        <v>0</v>
      </c>
      <c r="W193" s="2">
        <f>Raw_schedule!V191</f>
        <v>0</v>
      </c>
      <c r="X193" s="2">
        <f>Raw_schedule!W191</f>
        <v>0</v>
      </c>
      <c r="Y193" s="2">
        <f>Raw_schedule!X191</f>
        <v>0</v>
      </c>
      <c r="Z193" s="2">
        <f>Raw_schedule!Y191</f>
        <v>0</v>
      </c>
      <c r="AA193" s="2">
        <f>Raw_schedule!Z191</f>
        <v>0</v>
      </c>
      <c r="AB193" s="2">
        <f>Raw_schedule!AA191</f>
        <v>0</v>
      </c>
    </row>
    <row r="194" spans="1:28" x14ac:dyDescent="0.25">
      <c r="A194" s="39" t="str">
        <f>Raw_schedule!B192</f>
        <v>Occupant Sch</v>
      </c>
      <c r="B194" s="39" t="str">
        <f>Raw_schedule!A192</f>
        <v>School</v>
      </c>
      <c r="C194" s="2" t="str">
        <f>Raw_schedule!C192</f>
        <v>AllOtherDays (Through 12/31)</v>
      </c>
      <c r="D194" s="2"/>
      <c r="E194" s="2">
        <f>Raw_schedule!D192</f>
        <v>0</v>
      </c>
      <c r="F194" s="2">
        <f>Raw_schedule!E192</f>
        <v>0</v>
      </c>
      <c r="G194" s="2">
        <f>Raw_schedule!F192</f>
        <v>0</v>
      </c>
      <c r="H194" s="2">
        <f>Raw_schedule!G192</f>
        <v>0</v>
      </c>
      <c r="I194" s="2">
        <f>Raw_schedule!H192</f>
        <v>0</v>
      </c>
      <c r="J194" s="2">
        <f>Raw_schedule!I192</f>
        <v>0</v>
      </c>
      <c r="K194" s="2">
        <f>Raw_schedule!J192</f>
        <v>0</v>
      </c>
      <c r="L194" s="2">
        <f>Raw_schedule!K192</f>
        <v>0</v>
      </c>
      <c r="M194" s="2">
        <f>Raw_schedule!L192</f>
        <v>0</v>
      </c>
      <c r="N194" s="2">
        <f>Raw_schedule!M192</f>
        <v>0</v>
      </c>
      <c r="O194" s="2">
        <f>Raw_schedule!N192</f>
        <v>0</v>
      </c>
      <c r="P194" s="2">
        <f>Raw_schedule!O192</f>
        <v>0</v>
      </c>
      <c r="Q194" s="2">
        <f>Raw_schedule!P192</f>
        <v>0</v>
      </c>
      <c r="R194" s="2">
        <f>Raw_schedule!Q192</f>
        <v>0</v>
      </c>
      <c r="S194" s="2">
        <f>Raw_schedule!R192</f>
        <v>0</v>
      </c>
      <c r="T194" s="2">
        <f>Raw_schedule!S192</f>
        <v>0</v>
      </c>
      <c r="U194" s="2">
        <f>Raw_schedule!T192</f>
        <v>0</v>
      </c>
      <c r="V194" s="2">
        <f>Raw_schedule!U192</f>
        <v>0</v>
      </c>
      <c r="W194" s="2">
        <f>Raw_schedule!V192</f>
        <v>0</v>
      </c>
      <c r="X194" s="2">
        <f>Raw_schedule!W192</f>
        <v>0</v>
      </c>
      <c r="Y194" s="2">
        <f>Raw_schedule!X192</f>
        <v>0</v>
      </c>
      <c r="Z194" s="2">
        <f>Raw_schedule!Y192</f>
        <v>0</v>
      </c>
      <c r="AA194" s="2">
        <f>Raw_schedule!Z192</f>
        <v>0</v>
      </c>
      <c r="AB194" s="2">
        <f>Raw_schedule!AA192</f>
        <v>0</v>
      </c>
    </row>
    <row r="195" spans="1:28" x14ac:dyDescent="0.25">
      <c r="A195" s="39" t="str">
        <f>Raw_schedule!B193</f>
        <v>Occupant Sch</v>
      </c>
      <c r="B195" s="39" t="str">
        <f>Raw_schedule!A193</f>
        <v>School</v>
      </c>
      <c r="C195" s="2" t="str">
        <f>Raw_schedule!C193</f>
        <v>Saturdays (Through 4/3)</v>
      </c>
      <c r="D195" s="2"/>
      <c r="E195" s="2">
        <f>Raw_schedule!D193</f>
        <v>0</v>
      </c>
      <c r="F195" s="2">
        <f>Raw_schedule!E193</f>
        <v>0</v>
      </c>
      <c r="G195" s="2">
        <f>Raw_schedule!F193</f>
        <v>0</v>
      </c>
      <c r="H195" s="2">
        <f>Raw_schedule!G193</f>
        <v>0</v>
      </c>
      <c r="I195" s="2">
        <f>Raw_schedule!H193</f>
        <v>0</v>
      </c>
      <c r="J195" s="2">
        <f>Raw_schedule!I193</f>
        <v>0</v>
      </c>
      <c r="K195" s="2">
        <f>Raw_schedule!J193</f>
        <v>0</v>
      </c>
      <c r="L195" s="2">
        <f>Raw_schedule!K193</f>
        <v>0</v>
      </c>
      <c r="M195" s="2">
        <f>Raw_schedule!L193</f>
        <v>0.1</v>
      </c>
      <c r="N195" s="2">
        <f>Raw_schedule!M193</f>
        <v>0.1</v>
      </c>
      <c r="O195" s="2">
        <f>Raw_schedule!N193</f>
        <v>0.1</v>
      </c>
      <c r="P195" s="2">
        <f>Raw_schedule!O193</f>
        <v>0.1</v>
      </c>
      <c r="Q195" s="2">
        <f>Raw_schedule!P193</f>
        <v>0.1</v>
      </c>
      <c r="R195" s="2">
        <f>Raw_schedule!Q193</f>
        <v>0</v>
      </c>
      <c r="S195" s="2">
        <f>Raw_schedule!R193</f>
        <v>0</v>
      </c>
      <c r="T195" s="2">
        <f>Raw_schedule!S193</f>
        <v>0</v>
      </c>
      <c r="U195" s="2">
        <f>Raw_schedule!T193</f>
        <v>0</v>
      </c>
      <c r="V195" s="2">
        <f>Raw_schedule!U193</f>
        <v>0</v>
      </c>
      <c r="W195" s="2">
        <f>Raw_schedule!V193</f>
        <v>0</v>
      </c>
      <c r="X195" s="2">
        <f>Raw_schedule!W193</f>
        <v>0</v>
      </c>
      <c r="Y195" s="2">
        <f>Raw_schedule!X193</f>
        <v>0</v>
      </c>
      <c r="Z195" s="2">
        <f>Raw_schedule!Y193</f>
        <v>0</v>
      </c>
      <c r="AA195" s="2">
        <f>Raw_schedule!Z193</f>
        <v>0</v>
      </c>
      <c r="AB195" s="2">
        <f>Raw_schedule!AA193</f>
        <v>0</v>
      </c>
    </row>
    <row r="196" spans="1:28" x14ac:dyDescent="0.25">
      <c r="A196" s="39" t="str">
        <f>Raw_schedule!B194</f>
        <v>Occupant Sch</v>
      </c>
      <c r="B196" s="39" t="str">
        <f>Raw_schedule!A194</f>
        <v>School</v>
      </c>
      <c r="C196" s="2" t="str">
        <f>Raw_schedule!C194</f>
        <v>Saturdays (Through 5/22)</v>
      </c>
      <c r="D196" s="2"/>
      <c r="E196" s="2">
        <f>Raw_schedule!D194</f>
        <v>0</v>
      </c>
      <c r="F196" s="2">
        <f>Raw_schedule!E194</f>
        <v>0</v>
      </c>
      <c r="G196" s="2">
        <f>Raw_schedule!F194</f>
        <v>0</v>
      </c>
      <c r="H196" s="2">
        <f>Raw_schedule!G194</f>
        <v>0</v>
      </c>
      <c r="I196" s="2">
        <f>Raw_schedule!H194</f>
        <v>0</v>
      </c>
      <c r="J196" s="2">
        <f>Raw_schedule!I194</f>
        <v>0</v>
      </c>
      <c r="K196" s="2">
        <f>Raw_schedule!J194</f>
        <v>0</v>
      </c>
      <c r="L196" s="2">
        <f>Raw_schedule!K194</f>
        <v>0</v>
      </c>
      <c r="M196" s="2">
        <f>Raw_schedule!L194</f>
        <v>0.1</v>
      </c>
      <c r="N196" s="2">
        <f>Raw_schedule!M194</f>
        <v>0.1</v>
      </c>
      <c r="O196" s="2">
        <f>Raw_schedule!N194</f>
        <v>0.1</v>
      </c>
      <c r="P196" s="2">
        <f>Raw_schedule!O194</f>
        <v>0.1</v>
      </c>
      <c r="Q196" s="2">
        <f>Raw_schedule!P194</f>
        <v>0.1</v>
      </c>
      <c r="R196" s="2">
        <f>Raw_schedule!Q194</f>
        <v>0</v>
      </c>
      <c r="S196" s="2">
        <f>Raw_schedule!R194</f>
        <v>0</v>
      </c>
      <c r="T196" s="2">
        <f>Raw_schedule!S194</f>
        <v>0</v>
      </c>
      <c r="U196" s="2">
        <f>Raw_schedule!T194</f>
        <v>0</v>
      </c>
      <c r="V196" s="2">
        <f>Raw_schedule!U194</f>
        <v>0</v>
      </c>
      <c r="W196" s="2">
        <f>Raw_schedule!V194</f>
        <v>0</v>
      </c>
      <c r="X196" s="2">
        <f>Raw_schedule!W194</f>
        <v>0</v>
      </c>
      <c r="Y196" s="2">
        <f>Raw_schedule!X194</f>
        <v>0</v>
      </c>
      <c r="Z196" s="2">
        <f>Raw_schedule!Y194</f>
        <v>0</v>
      </c>
      <c r="AA196" s="2">
        <f>Raw_schedule!Z194</f>
        <v>0</v>
      </c>
      <c r="AB196" s="2">
        <f>Raw_schedule!AA194</f>
        <v>0</v>
      </c>
    </row>
    <row r="197" spans="1:28" x14ac:dyDescent="0.25">
      <c r="A197" s="39" t="str">
        <f>Raw_schedule!B195</f>
        <v>Occupant Sch</v>
      </c>
      <c r="B197" s="39" t="str">
        <f>Raw_schedule!A195</f>
        <v>School</v>
      </c>
      <c r="C197" s="2" t="str">
        <f>Raw_schedule!C195</f>
        <v>Saturdays (Through 8/7)</v>
      </c>
      <c r="D197" s="2"/>
      <c r="E197" s="2">
        <f>Raw_schedule!D195</f>
        <v>0</v>
      </c>
      <c r="F197" s="2">
        <f>Raw_schedule!E195</f>
        <v>0</v>
      </c>
      <c r="G197" s="2">
        <f>Raw_schedule!F195</f>
        <v>0</v>
      </c>
      <c r="H197" s="2">
        <f>Raw_schedule!G195</f>
        <v>0</v>
      </c>
      <c r="I197" s="2">
        <f>Raw_schedule!H195</f>
        <v>0</v>
      </c>
      <c r="J197" s="2">
        <f>Raw_schedule!I195</f>
        <v>0</v>
      </c>
      <c r="K197" s="2">
        <f>Raw_schedule!J195</f>
        <v>0</v>
      </c>
      <c r="L197" s="2">
        <f>Raw_schedule!K195</f>
        <v>0</v>
      </c>
      <c r="M197" s="2">
        <f>Raw_schedule!L195</f>
        <v>0.1</v>
      </c>
      <c r="N197" s="2">
        <f>Raw_schedule!M195</f>
        <v>0.1</v>
      </c>
      <c r="O197" s="2">
        <f>Raw_schedule!N195</f>
        <v>0.1</v>
      </c>
      <c r="P197" s="2">
        <f>Raw_schedule!O195</f>
        <v>0.1</v>
      </c>
      <c r="Q197" s="2">
        <f>Raw_schedule!P195</f>
        <v>0.1</v>
      </c>
      <c r="R197" s="2">
        <f>Raw_schedule!Q195</f>
        <v>0</v>
      </c>
      <c r="S197" s="2">
        <f>Raw_schedule!R195</f>
        <v>0</v>
      </c>
      <c r="T197" s="2">
        <f>Raw_schedule!S195</f>
        <v>0</v>
      </c>
      <c r="U197" s="2">
        <f>Raw_schedule!T195</f>
        <v>0</v>
      </c>
      <c r="V197" s="2">
        <f>Raw_schedule!U195</f>
        <v>0</v>
      </c>
      <c r="W197" s="2">
        <f>Raw_schedule!V195</f>
        <v>0</v>
      </c>
      <c r="X197" s="2">
        <f>Raw_schedule!W195</f>
        <v>0</v>
      </c>
      <c r="Y197" s="2">
        <f>Raw_schedule!X195</f>
        <v>0</v>
      </c>
      <c r="Z197" s="2">
        <f>Raw_schedule!Y195</f>
        <v>0</v>
      </c>
      <c r="AA197" s="2">
        <f>Raw_schedule!Z195</f>
        <v>0</v>
      </c>
      <c r="AB197" s="2">
        <f>Raw_schedule!AA195</f>
        <v>0</v>
      </c>
    </row>
    <row r="198" spans="1:28" x14ac:dyDescent="0.25">
      <c r="A198" s="39" t="str">
        <f>Raw_schedule!B196</f>
        <v>Occupant Sch</v>
      </c>
      <c r="B198" s="39" t="str">
        <f>Raw_schedule!A196</f>
        <v>School</v>
      </c>
      <c r="C198" s="2" t="str">
        <f>Raw_schedule!C196</f>
        <v>Saturdays (Through 12/11)</v>
      </c>
      <c r="D198" s="2"/>
      <c r="E198" s="2">
        <f>Raw_schedule!D196</f>
        <v>0</v>
      </c>
      <c r="F198" s="2">
        <f>Raw_schedule!E196</f>
        <v>0</v>
      </c>
      <c r="G198" s="2">
        <f>Raw_schedule!F196</f>
        <v>0</v>
      </c>
      <c r="H198" s="2">
        <f>Raw_schedule!G196</f>
        <v>0</v>
      </c>
      <c r="I198" s="2">
        <f>Raw_schedule!H196</f>
        <v>0</v>
      </c>
      <c r="J198" s="2">
        <f>Raw_schedule!I196</f>
        <v>0</v>
      </c>
      <c r="K198" s="2">
        <f>Raw_schedule!J196</f>
        <v>0</v>
      </c>
      <c r="L198" s="2">
        <f>Raw_schedule!K196</f>
        <v>0</v>
      </c>
      <c r="M198" s="2">
        <f>Raw_schedule!L196</f>
        <v>0.1</v>
      </c>
      <c r="N198" s="2">
        <f>Raw_schedule!M196</f>
        <v>0.1</v>
      </c>
      <c r="O198" s="2">
        <f>Raw_schedule!N196</f>
        <v>0.1</v>
      </c>
      <c r="P198" s="2">
        <f>Raw_schedule!O196</f>
        <v>0.1</v>
      </c>
      <c r="Q198" s="2">
        <f>Raw_schedule!P196</f>
        <v>0.1</v>
      </c>
      <c r="R198" s="2">
        <f>Raw_schedule!Q196</f>
        <v>0</v>
      </c>
      <c r="S198" s="2">
        <f>Raw_schedule!R196</f>
        <v>0</v>
      </c>
      <c r="T198" s="2">
        <f>Raw_schedule!S196</f>
        <v>0</v>
      </c>
      <c r="U198" s="2">
        <f>Raw_schedule!T196</f>
        <v>0</v>
      </c>
      <c r="V198" s="2">
        <f>Raw_schedule!U196</f>
        <v>0</v>
      </c>
      <c r="W198" s="2">
        <f>Raw_schedule!V196</f>
        <v>0</v>
      </c>
      <c r="X198" s="2">
        <f>Raw_schedule!W196</f>
        <v>0</v>
      </c>
      <c r="Y198" s="2">
        <f>Raw_schedule!X196</f>
        <v>0</v>
      </c>
      <c r="Z198" s="2">
        <f>Raw_schedule!Y196</f>
        <v>0</v>
      </c>
      <c r="AA198" s="2">
        <f>Raw_schedule!Z196</f>
        <v>0</v>
      </c>
      <c r="AB198" s="2">
        <f>Raw_schedule!AA196</f>
        <v>0</v>
      </c>
    </row>
    <row r="199" spans="1:28" x14ac:dyDescent="0.25">
      <c r="A199" s="39" t="str">
        <f>Raw_schedule!B197</f>
        <v>Occupant Sch</v>
      </c>
      <c r="B199" s="39" t="str">
        <f>Raw_schedule!A197</f>
        <v>School</v>
      </c>
      <c r="C199" s="2" t="str">
        <f>Raw_schedule!C197</f>
        <v>Weekdays (Through 4/3)</v>
      </c>
      <c r="D199" s="2"/>
      <c r="E199" s="2">
        <f>Raw_schedule!D197</f>
        <v>0</v>
      </c>
      <c r="F199" s="2">
        <f>Raw_schedule!E197</f>
        <v>0</v>
      </c>
      <c r="G199" s="2">
        <f>Raw_schedule!F197</f>
        <v>0</v>
      </c>
      <c r="H199" s="2">
        <f>Raw_schedule!G197</f>
        <v>0</v>
      </c>
      <c r="I199" s="2">
        <f>Raw_schedule!H197</f>
        <v>0</v>
      </c>
      <c r="J199" s="2">
        <f>Raw_schedule!I197</f>
        <v>0</v>
      </c>
      <c r="K199" s="2">
        <f>Raw_schedule!J197</f>
        <v>0</v>
      </c>
      <c r="L199" s="2">
        <f>Raw_schedule!K197</f>
        <v>0.05</v>
      </c>
      <c r="M199" s="2">
        <f>Raw_schedule!L197</f>
        <v>0.75</v>
      </c>
      <c r="N199" s="2">
        <f>Raw_schedule!M197</f>
        <v>0.9</v>
      </c>
      <c r="O199" s="2">
        <f>Raw_schedule!N197</f>
        <v>0.9</v>
      </c>
      <c r="P199" s="2">
        <f>Raw_schedule!O197</f>
        <v>0.8</v>
      </c>
      <c r="Q199" s="2">
        <f>Raw_schedule!P197</f>
        <v>0.8</v>
      </c>
      <c r="R199" s="2">
        <f>Raw_schedule!Q197</f>
        <v>0.8</v>
      </c>
      <c r="S199" s="2">
        <f>Raw_schedule!R197</f>
        <v>0.8</v>
      </c>
      <c r="T199" s="2">
        <f>Raw_schedule!S197</f>
        <v>0.45</v>
      </c>
      <c r="U199" s="2">
        <f>Raw_schedule!T197</f>
        <v>0.15</v>
      </c>
      <c r="V199" s="2">
        <f>Raw_schedule!U197</f>
        <v>0.05</v>
      </c>
      <c r="W199" s="2">
        <f>Raw_schedule!V197</f>
        <v>0.15</v>
      </c>
      <c r="X199" s="2">
        <f>Raw_schedule!W197</f>
        <v>0.2</v>
      </c>
      <c r="Y199" s="2">
        <f>Raw_schedule!X197</f>
        <v>0.2</v>
      </c>
      <c r="Z199" s="2">
        <f>Raw_schedule!Y197</f>
        <v>0.1</v>
      </c>
      <c r="AA199" s="2">
        <f>Raw_schedule!Z197</f>
        <v>0</v>
      </c>
      <c r="AB199" s="2">
        <f>Raw_schedule!AA197</f>
        <v>0</v>
      </c>
    </row>
    <row r="200" spans="1:28" x14ac:dyDescent="0.25">
      <c r="A200" s="39" t="str">
        <f>Raw_schedule!B198</f>
        <v>Occupant Sch</v>
      </c>
      <c r="B200" s="39" t="str">
        <f>Raw_schedule!A198</f>
        <v>School</v>
      </c>
      <c r="C200" s="2" t="str">
        <f>Raw_schedule!C198</f>
        <v>Weekdays (Through 5/22)</v>
      </c>
      <c r="D200" s="2"/>
      <c r="E200" s="2">
        <f>Raw_schedule!D198</f>
        <v>0</v>
      </c>
      <c r="F200" s="2">
        <f>Raw_schedule!E198</f>
        <v>0</v>
      </c>
      <c r="G200" s="2">
        <f>Raw_schedule!F198</f>
        <v>0</v>
      </c>
      <c r="H200" s="2">
        <f>Raw_schedule!G198</f>
        <v>0</v>
      </c>
      <c r="I200" s="2">
        <f>Raw_schedule!H198</f>
        <v>0</v>
      </c>
      <c r="J200" s="2">
        <f>Raw_schedule!I198</f>
        <v>0</v>
      </c>
      <c r="K200" s="2">
        <f>Raw_schedule!J198</f>
        <v>0</v>
      </c>
      <c r="L200" s="2">
        <f>Raw_schedule!K198</f>
        <v>0.05</v>
      </c>
      <c r="M200" s="2">
        <f>Raw_schedule!L198</f>
        <v>0.75</v>
      </c>
      <c r="N200" s="2">
        <f>Raw_schedule!M198</f>
        <v>0.9</v>
      </c>
      <c r="O200" s="2">
        <f>Raw_schedule!N198</f>
        <v>0.9</v>
      </c>
      <c r="P200" s="2">
        <f>Raw_schedule!O198</f>
        <v>0.8</v>
      </c>
      <c r="Q200" s="2">
        <f>Raw_schedule!P198</f>
        <v>0.8</v>
      </c>
      <c r="R200" s="2">
        <f>Raw_schedule!Q198</f>
        <v>0.8</v>
      </c>
      <c r="S200" s="2">
        <f>Raw_schedule!R198</f>
        <v>0.8</v>
      </c>
      <c r="T200" s="2">
        <f>Raw_schedule!S198</f>
        <v>0.45</v>
      </c>
      <c r="U200" s="2">
        <f>Raw_schedule!T198</f>
        <v>0.15</v>
      </c>
      <c r="V200" s="2">
        <f>Raw_schedule!U198</f>
        <v>0.05</v>
      </c>
      <c r="W200" s="2">
        <f>Raw_schedule!V198</f>
        <v>0.15</v>
      </c>
      <c r="X200" s="2">
        <f>Raw_schedule!W198</f>
        <v>0.2</v>
      </c>
      <c r="Y200" s="2">
        <f>Raw_schedule!X198</f>
        <v>0.2</v>
      </c>
      <c r="Z200" s="2">
        <f>Raw_schedule!Y198</f>
        <v>0.1</v>
      </c>
      <c r="AA200" s="2">
        <f>Raw_schedule!Z198</f>
        <v>0</v>
      </c>
      <c r="AB200" s="2">
        <f>Raw_schedule!AA198</f>
        <v>0</v>
      </c>
    </row>
    <row r="201" spans="1:28" x14ac:dyDescent="0.25">
      <c r="A201" s="39" t="str">
        <f>Raw_schedule!B199</f>
        <v>Occupant Sch</v>
      </c>
      <c r="B201" s="39" t="str">
        <f>Raw_schedule!A199</f>
        <v>School</v>
      </c>
      <c r="C201" s="2" t="str">
        <f>Raw_schedule!C199</f>
        <v>Weekdays (Through 8/7)</v>
      </c>
      <c r="D201" s="2"/>
      <c r="E201" s="2">
        <f>Raw_schedule!D199</f>
        <v>0</v>
      </c>
      <c r="F201" s="2">
        <f>Raw_schedule!E199</f>
        <v>0</v>
      </c>
      <c r="G201" s="2">
        <f>Raw_schedule!F199</f>
        <v>0</v>
      </c>
      <c r="H201" s="2">
        <f>Raw_schedule!G199</f>
        <v>0</v>
      </c>
      <c r="I201" s="2">
        <f>Raw_schedule!H199</f>
        <v>0</v>
      </c>
      <c r="J201" s="2">
        <f>Raw_schedule!I199</f>
        <v>0</v>
      </c>
      <c r="K201" s="2">
        <f>Raw_schedule!J199</f>
        <v>0</v>
      </c>
      <c r="L201" s="2">
        <f>Raw_schedule!K199</f>
        <v>0.05</v>
      </c>
      <c r="M201" s="2">
        <f>Raw_schedule!L199</f>
        <v>0.75</v>
      </c>
      <c r="N201" s="2">
        <f>Raw_schedule!M199</f>
        <v>0.9</v>
      </c>
      <c r="O201" s="2">
        <f>Raw_schedule!N199</f>
        <v>0.9</v>
      </c>
      <c r="P201" s="2">
        <f>Raw_schedule!O199</f>
        <v>0.8</v>
      </c>
      <c r="Q201" s="2">
        <f>Raw_schedule!P199</f>
        <v>0.8</v>
      </c>
      <c r="R201" s="2">
        <f>Raw_schedule!Q199</f>
        <v>0.8</v>
      </c>
      <c r="S201" s="2">
        <f>Raw_schedule!R199</f>
        <v>0.8</v>
      </c>
      <c r="T201" s="2">
        <f>Raw_schedule!S199</f>
        <v>0.45</v>
      </c>
      <c r="U201" s="2">
        <f>Raw_schedule!T199</f>
        <v>0.15</v>
      </c>
      <c r="V201" s="2">
        <f>Raw_schedule!U199</f>
        <v>0.05</v>
      </c>
      <c r="W201" s="2">
        <f>Raw_schedule!V199</f>
        <v>0.15</v>
      </c>
      <c r="X201" s="2">
        <f>Raw_schedule!W199</f>
        <v>0.2</v>
      </c>
      <c r="Y201" s="2">
        <f>Raw_schedule!X199</f>
        <v>0.2</v>
      </c>
      <c r="Z201" s="2">
        <f>Raw_schedule!Y199</f>
        <v>0.1</v>
      </c>
      <c r="AA201" s="2">
        <f>Raw_schedule!Z199</f>
        <v>0</v>
      </c>
      <c r="AB201" s="2">
        <f>Raw_schedule!AA199</f>
        <v>0</v>
      </c>
    </row>
    <row r="202" spans="1:28" x14ac:dyDescent="0.25">
      <c r="A202" s="39" t="str">
        <f>Raw_schedule!B200</f>
        <v>Occupant Sch</v>
      </c>
      <c r="B202" s="39" t="str">
        <f>Raw_schedule!A200</f>
        <v>School</v>
      </c>
      <c r="C202" s="2" t="str">
        <f>Raw_schedule!C200</f>
        <v>Weekdays (Through 12/11)</v>
      </c>
      <c r="D202" s="2"/>
      <c r="E202" s="2">
        <f>Raw_schedule!D200</f>
        <v>0</v>
      </c>
      <c r="F202" s="2">
        <f>Raw_schedule!E200</f>
        <v>0</v>
      </c>
      <c r="G202" s="2">
        <f>Raw_schedule!F200</f>
        <v>0</v>
      </c>
      <c r="H202" s="2">
        <f>Raw_schedule!G200</f>
        <v>0</v>
      </c>
      <c r="I202" s="2">
        <f>Raw_schedule!H200</f>
        <v>0</v>
      </c>
      <c r="J202" s="2">
        <f>Raw_schedule!I200</f>
        <v>0</v>
      </c>
      <c r="K202" s="2">
        <f>Raw_schedule!J200</f>
        <v>0</v>
      </c>
      <c r="L202" s="2">
        <f>Raw_schedule!K200</f>
        <v>0.05</v>
      </c>
      <c r="M202" s="2">
        <f>Raw_schedule!L200</f>
        <v>0.75</v>
      </c>
      <c r="N202" s="2">
        <f>Raw_schedule!M200</f>
        <v>0.9</v>
      </c>
      <c r="O202" s="2">
        <f>Raw_schedule!N200</f>
        <v>0.9</v>
      </c>
      <c r="P202" s="2">
        <f>Raw_schedule!O200</f>
        <v>0.8</v>
      </c>
      <c r="Q202" s="2">
        <f>Raw_schedule!P200</f>
        <v>0.8</v>
      </c>
      <c r="R202" s="2">
        <f>Raw_schedule!Q200</f>
        <v>0.8</v>
      </c>
      <c r="S202" s="2">
        <f>Raw_schedule!R200</f>
        <v>0.8</v>
      </c>
      <c r="T202" s="2">
        <f>Raw_schedule!S200</f>
        <v>0.45</v>
      </c>
      <c r="U202" s="2">
        <f>Raw_schedule!T200</f>
        <v>0.15</v>
      </c>
      <c r="V202" s="2">
        <f>Raw_schedule!U200</f>
        <v>0.05</v>
      </c>
      <c r="W202" s="2">
        <f>Raw_schedule!V200</f>
        <v>0.15</v>
      </c>
      <c r="X202" s="2">
        <f>Raw_schedule!W200</f>
        <v>0.2</v>
      </c>
      <c r="Y202" s="2">
        <f>Raw_schedule!X200</f>
        <v>0.2</v>
      </c>
      <c r="Z202" s="2">
        <f>Raw_schedule!Y200</f>
        <v>0.1</v>
      </c>
      <c r="AA202" s="2">
        <f>Raw_schedule!Z200</f>
        <v>0</v>
      </c>
      <c r="AB202" s="2">
        <f>Raw_schedule!AA200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5629-AE47-42EB-804B-2F56E33BBFA1}">
  <dimension ref="A1"/>
  <sheetViews>
    <sheetView workbookViewId="0"/>
  </sheetViews>
  <sheetFormatPr defaultRowHeight="15" x14ac:dyDescent="0.25"/>
  <sheetData>
    <row r="1" spans="1:1" x14ac:dyDescent="0.25">
      <c r="A1" t="s">
        <v>602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20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448</v>
      </c>
      <c r="B2" t="s">
        <v>562</v>
      </c>
      <c r="C2" t="s">
        <v>563</v>
      </c>
      <c r="D2">
        <v>80.06</v>
      </c>
      <c r="E2">
        <v>80.06</v>
      </c>
      <c r="F2">
        <v>80.06</v>
      </c>
      <c r="G2">
        <v>80.06</v>
      </c>
      <c r="H2">
        <v>80.06</v>
      </c>
      <c r="I2">
        <v>80.06</v>
      </c>
      <c r="J2">
        <v>80.06</v>
      </c>
      <c r="K2">
        <v>80.06</v>
      </c>
      <c r="L2">
        <v>80.06</v>
      </c>
      <c r="M2">
        <v>80.06</v>
      </c>
      <c r="N2">
        <v>80.06</v>
      </c>
      <c r="O2">
        <v>80.06</v>
      </c>
      <c r="P2">
        <v>80.06</v>
      </c>
      <c r="Q2">
        <v>80.06</v>
      </c>
      <c r="R2">
        <v>80.06</v>
      </c>
      <c r="S2">
        <v>80.06</v>
      </c>
      <c r="T2">
        <v>80.06</v>
      </c>
      <c r="U2">
        <v>80.06</v>
      </c>
      <c r="V2">
        <v>80.06</v>
      </c>
      <c r="W2">
        <v>80.06</v>
      </c>
      <c r="X2">
        <v>80.06</v>
      </c>
      <c r="Y2">
        <v>80.06</v>
      </c>
      <c r="Z2">
        <v>80.06</v>
      </c>
      <c r="AA2">
        <v>80.06</v>
      </c>
    </row>
    <row r="3" spans="1:27" x14ac:dyDescent="0.25">
      <c r="A3" t="s">
        <v>448</v>
      </c>
      <c r="B3" t="s">
        <v>564</v>
      </c>
      <c r="C3" t="s">
        <v>565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448</v>
      </c>
      <c r="B4" t="s">
        <v>564</v>
      </c>
      <c r="C4" t="s">
        <v>566</v>
      </c>
      <c r="D4">
        <v>0</v>
      </c>
      <c r="E4">
        <v>0</v>
      </c>
      <c r="F4">
        <v>0</v>
      </c>
      <c r="G4">
        <v>0</v>
      </c>
      <c r="H4">
        <v>0.1</v>
      </c>
      <c r="I4">
        <v>0.1</v>
      </c>
      <c r="J4">
        <v>0.5</v>
      </c>
      <c r="K4">
        <v>0.5</v>
      </c>
      <c r="L4">
        <v>0.5</v>
      </c>
      <c r="M4">
        <v>0.5</v>
      </c>
      <c r="N4">
        <v>0.7</v>
      </c>
      <c r="O4">
        <v>0.9</v>
      </c>
      <c r="P4">
        <v>0.9</v>
      </c>
      <c r="Q4">
        <v>0.5</v>
      </c>
      <c r="R4">
        <v>0.5</v>
      </c>
      <c r="S4">
        <v>0.7</v>
      </c>
      <c r="T4">
        <v>0.5</v>
      </c>
      <c r="U4">
        <v>0.5</v>
      </c>
      <c r="V4">
        <v>0.5</v>
      </c>
      <c r="W4">
        <v>0.1</v>
      </c>
      <c r="X4">
        <v>0.1</v>
      </c>
      <c r="Y4">
        <v>0.1</v>
      </c>
      <c r="Z4">
        <v>0.1</v>
      </c>
      <c r="AA4">
        <v>0</v>
      </c>
    </row>
    <row r="5" spans="1:27" x14ac:dyDescent="0.25">
      <c r="A5" t="s">
        <v>448</v>
      </c>
      <c r="B5" t="s">
        <v>567</v>
      </c>
      <c r="C5" t="s">
        <v>568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</row>
    <row r="6" spans="1:27" x14ac:dyDescent="0.25">
      <c r="A6" t="s">
        <v>448</v>
      </c>
      <c r="B6" t="s">
        <v>567</v>
      </c>
      <c r="C6" t="s">
        <v>569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</row>
    <row r="7" spans="1:27" x14ac:dyDescent="0.25">
      <c r="A7" t="s">
        <v>448</v>
      </c>
      <c r="B7" t="s">
        <v>567</v>
      </c>
      <c r="C7" t="s">
        <v>570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</row>
    <row r="8" spans="1:27" x14ac:dyDescent="0.25">
      <c r="A8" t="s">
        <v>448</v>
      </c>
      <c r="B8" t="s">
        <v>567</v>
      </c>
      <c r="C8" t="s">
        <v>571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448</v>
      </c>
      <c r="B9" t="s">
        <v>567</v>
      </c>
      <c r="C9" t="s">
        <v>572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>
        <v>0.25</v>
      </c>
      <c r="S9">
        <v>0.25</v>
      </c>
      <c r="T9">
        <v>0.25</v>
      </c>
      <c r="U9">
        <v>0.25</v>
      </c>
      <c r="V9">
        <v>0.25</v>
      </c>
      <c r="W9">
        <v>0.25</v>
      </c>
      <c r="X9">
        <v>0.25</v>
      </c>
      <c r="Y9">
        <v>0.25</v>
      </c>
      <c r="Z9">
        <v>0.25</v>
      </c>
      <c r="AA9">
        <v>0.25</v>
      </c>
    </row>
    <row r="10" spans="1:27" x14ac:dyDescent="0.25">
      <c r="A10" t="s">
        <v>448</v>
      </c>
      <c r="B10" t="s">
        <v>567</v>
      </c>
      <c r="C10" t="s">
        <v>573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0.5</v>
      </c>
      <c r="T10">
        <v>0.5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</row>
    <row r="11" spans="1:27" x14ac:dyDescent="0.25">
      <c r="A11" t="s">
        <v>448</v>
      </c>
      <c r="B11" t="s">
        <v>567</v>
      </c>
      <c r="C11" t="s">
        <v>574</v>
      </c>
      <c r="D11">
        <v>0.75</v>
      </c>
      <c r="E11">
        <v>0.75</v>
      </c>
      <c r="F11">
        <v>0.75</v>
      </c>
      <c r="G11">
        <v>0.75</v>
      </c>
      <c r="H11">
        <v>0.75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0.75</v>
      </c>
      <c r="X11">
        <v>0.75</v>
      </c>
      <c r="Y11">
        <v>0.75</v>
      </c>
      <c r="Z11">
        <v>0.75</v>
      </c>
      <c r="AA11">
        <v>0.75</v>
      </c>
    </row>
    <row r="12" spans="1:27" x14ac:dyDescent="0.25">
      <c r="A12" t="s">
        <v>448</v>
      </c>
      <c r="B12" t="s">
        <v>567</v>
      </c>
      <c r="C12" t="s">
        <v>575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448</v>
      </c>
      <c r="B13" t="s">
        <v>567</v>
      </c>
      <c r="C13" t="s">
        <v>576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>
        <v>0.25</v>
      </c>
      <c r="S13">
        <v>0.25</v>
      </c>
      <c r="T13">
        <v>0.25</v>
      </c>
      <c r="U13">
        <v>0.25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</row>
    <row r="14" spans="1:27" x14ac:dyDescent="0.25">
      <c r="A14" t="s">
        <v>448</v>
      </c>
      <c r="B14" t="s">
        <v>567</v>
      </c>
      <c r="C14" t="s">
        <v>577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</row>
    <row r="15" spans="1:27" x14ac:dyDescent="0.25">
      <c r="A15" t="s">
        <v>448</v>
      </c>
      <c r="B15" t="s">
        <v>567</v>
      </c>
      <c r="C15" t="s">
        <v>578</v>
      </c>
      <c r="D15">
        <v>0.75</v>
      </c>
      <c r="E15">
        <v>0.75</v>
      </c>
      <c r="F15">
        <v>0.75</v>
      </c>
      <c r="G15">
        <v>0.75</v>
      </c>
      <c r="H15">
        <v>0.75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0.75</v>
      </c>
      <c r="V15">
        <v>0.75</v>
      </c>
      <c r="W15">
        <v>0.75</v>
      </c>
      <c r="X15">
        <v>0.75</v>
      </c>
      <c r="Y15">
        <v>0.75</v>
      </c>
      <c r="Z15">
        <v>0.75</v>
      </c>
      <c r="AA15">
        <v>0.75</v>
      </c>
    </row>
    <row r="16" spans="1:27" x14ac:dyDescent="0.25">
      <c r="A16" t="s">
        <v>448</v>
      </c>
      <c r="B16" t="s">
        <v>567</v>
      </c>
      <c r="C16" t="s">
        <v>579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448</v>
      </c>
      <c r="B17" t="s">
        <v>580</v>
      </c>
      <c r="C17" t="s">
        <v>563</v>
      </c>
      <c r="D17">
        <v>60.08</v>
      </c>
      <c r="E17">
        <v>60.08</v>
      </c>
      <c r="F17">
        <v>60.08</v>
      </c>
      <c r="G17">
        <v>60.08</v>
      </c>
      <c r="H17">
        <v>60.08</v>
      </c>
      <c r="I17">
        <v>60.08</v>
      </c>
      <c r="J17">
        <v>60.08</v>
      </c>
      <c r="K17">
        <v>60.08</v>
      </c>
      <c r="L17">
        <v>60.08</v>
      </c>
      <c r="M17">
        <v>60.08</v>
      </c>
      <c r="N17">
        <v>60.08</v>
      </c>
      <c r="O17">
        <v>60.08</v>
      </c>
      <c r="P17">
        <v>60.08</v>
      </c>
      <c r="Q17">
        <v>60.08</v>
      </c>
      <c r="R17">
        <v>60.08</v>
      </c>
      <c r="S17">
        <v>60.08</v>
      </c>
      <c r="T17">
        <v>60.08</v>
      </c>
      <c r="U17">
        <v>60.08</v>
      </c>
      <c r="V17">
        <v>60.08</v>
      </c>
      <c r="W17">
        <v>60.08</v>
      </c>
      <c r="X17">
        <v>60.08</v>
      </c>
      <c r="Y17">
        <v>60.08</v>
      </c>
      <c r="Z17">
        <v>60.08</v>
      </c>
      <c r="AA17">
        <v>60.08</v>
      </c>
    </row>
    <row r="18" spans="1:27" x14ac:dyDescent="0.25">
      <c r="A18" t="s">
        <v>448</v>
      </c>
      <c r="B18" t="s">
        <v>581</v>
      </c>
      <c r="C18" t="s">
        <v>563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448</v>
      </c>
      <c r="B19" t="s">
        <v>582</v>
      </c>
      <c r="C19" t="s">
        <v>565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0.1</v>
      </c>
      <c r="J19">
        <v>0.1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</v>
      </c>
      <c r="V19">
        <v>0.1</v>
      </c>
      <c r="W19">
        <v>0.1</v>
      </c>
      <c r="X19">
        <v>0.05</v>
      </c>
      <c r="Y19">
        <v>0.05</v>
      </c>
      <c r="Z19">
        <v>0.05</v>
      </c>
      <c r="AA19">
        <v>0.05</v>
      </c>
    </row>
    <row r="20" spans="1:27" x14ac:dyDescent="0.25">
      <c r="A20" t="s">
        <v>448</v>
      </c>
      <c r="B20" t="s">
        <v>582</v>
      </c>
      <c r="C20" t="s">
        <v>583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0.1</v>
      </c>
      <c r="J20">
        <v>0.15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</v>
      </c>
      <c r="S20">
        <v>0.2</v>
      </c>
      <c r="T20">
        <v>0.2</v>
      </c>
      <c r="U20">
        <v>0.15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</row>
    <row r="21" spans="1:27" x14ac:dyDescent="0.25">
      <c r="A21" t="s">
        <v>448</v>
      </c>
      <c r="B21" t="s">
        <v>582</v>
      </c>
      <c r="C21" t="s">
        <v>566</v>
      </c>
      <c r="D21">
        <v>0.05</v>
      </c>
      <c r="E21">
        <v>0.05</v>
      </c>
      <c r="F21">
        <v>0.05</v>
      </c>
      <c r="G21">
        <v>0.05</v>
      </c>
      <c r="H21">
        <v>0.1</v>
      </c>
      <c r="I21">
        <v>0.2</v>
      </c>
      <c r="J21">
        <v>0.4</v>
      </c>
      <c r="K21">
        <v>0.7</v>
      </c>
      <c r="L21">
        <v>0.8</v>
      </c>
      <c r="M21">
        <v>0.85</v>
      </c>
      <c r="N21">
        <v>0.85</v>
      </c>
      <c r="O21">
        <v>0.85</v>
      </c>
      <c r="P21">
        <v>0.85</v>
      </c>
      <c r="Q21">
        <v>0.85</v>
      </c>
      <c r="R21">
        <v>0.85</v>
      </c>
      <c r="S21">
        <v>0.85</v>
      </c>
      <c r="T21">
        <v>0.85</v>
      </c>
      <c r="U21">
        <v>0.8</v>
      </c>
      <c r="V21">
        <v>0.35</v>
      </c>
      <c r="W21">
        <v>0.1</v>
      </c>
      <c r="X21">
        <v>0.1</v>
      </c>
      <c r="Y21">
        <v>0.1</v>
      </c>
      <c r="Z21">
        <v>0.1</v>
      </c>
      <c r="AA21">
        <v>0.1</v>
      </c>
    </row>
    <row r="22" spans="1:27" x14ac:dyDescent="0.25">
      <c r="A22" t="s">
        <v>448</v>
      </c>
      <c r="B22" t="s">
        <v>584</v>
      </c>
      <c r="C22" t="s">
        <v>563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448</v>
      </c>
      <c r="B23" t="s">
        <v>585</v>
      </c>
      <c r="C23" t="s">
        <v>565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448</v>
      </c>
      <c r="B24" t="s">
        <v>585</v>
      </c>
      <c r="C24" t="s">
        <v>583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0.05</v>
      </c>
      <c r="K24">
        <v>0.15</v>
      </c>
      <c r="L24">
        <v>0.15</v>
      </c>
      <c r="M24">
        <v>0.15</v>
      </c>
      <c r="N24">
        <v>0.15</v>
      </c>
      <c r="O24">
        <v>0.15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0.05</v>
      </c>
      <c r="V24">
        <v>0.05</v>
      </c>
      <c r="W24">
        <v>0.05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448</v>
      </c>
      <c r="B25" t="s">
        <v>585</v>
      </c>
      <c r="C25" t="s">
        <v>566</v>
      </c>
      <c r="D25">
        <v>0</v>
      </c>
      <c r="E25">
        <v>0</v>
      </c>
      <c r="F25">
        <v>0</v>
      </c>
      <c r="G25">
        <v>0</v>
      </c>
      <c r="H25">
        <v>0.05</v>
      </c>
      <c r="I25">
        <v>0.1</v>
      </c>
      <c r="J25">
        <v>0.25</v>
      </c>
      <c r="K25">
        <v>0.65</v>
      </c>
      <c r="L25">
        <v>0.65</v>
      </c>
      <c r="M25">
        <v>0.65</v>
      </c>
      <c r="N25">
        <v>0.65</v>
      </c>
      <c r="O25">
        <v>0.6</v>
      </c>
      <c r="P25">
        <v>0.6</v>
      </c>
      <c r="Q25">
        <v>0.65</v>
      </c>
      <c r="R25">
        <v>0.65</v>
      </c>
      <c r="S25">
        <v>0.65</v>
      </c>
      <c r="T25">
        <v>0.65</v>
      </c>
      <c r="U25">
        <v>0.4</v>
      </c>
      <c r="V25">
        <v>0.25</v>
      </c>
      <c r="W25">
        <v>0.1</v>
      </c>
      <c r="X25">
        <v>0.05</v>
      </c>
      <c r="Y25">
        <v>0.05</v>
      </c>
      <c r="Z25">
        <v>0.05</v>
      </c>
      <c r="AA25">
        <v>0</v>
      </c>
    </row>
    <row r="26" spans="1:27" x14ac:dyDescent="0.25">
      <c r="A26" t="s">
        <v>491</v>
      </c>
      <c r="B26" t="s">
        <v>562</v>
      </c>
      <c r="C26" t="s">
        <v>565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491</v>
      </c>
      <c r="B27" t="s">
        <v>562</v>
      </c>
      <c r="C27" t="s">
        <v>583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491</v>
      </c>
      <c r="B28" t="s">
        <v>562</v>
      </c>
      <c r="C28" t="s">
        <v>566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491</v>
      </c>
      <c r="B29" t="s">
        <v>564</v>
      </c>
      <c r="C29" t="s">
        <v>565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491</v>
      </c>
      <c r="B30" t="s">
        <v>564</v>
      </c>
      <c r="C30" t="s">
        <v>583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491</v>
      </c>
      <c r="B31" t="s">
        <v>564</v>
      </c>
      <c r="C31" t="s">
        <v>566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491</v>
      </c>
      <c r="B32" t="s">
        <v>567</v>
      </c>
      <c r="C32" t="s">
        <v>563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 t="s">
        <v>491</v>
      </c>
      <c r="B33" t="s">
        <v>567</v>
      </c>
      <c r="C33" t="s">
        <v>565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</v>
      </c>
      <c r="M33">
        <v>0.5</v>
      </c>
      <c r="N33">
        <v>0.7</v>
      </c>
      <c r="O33">
        <v>0.7</v>
      </c>
      <c r="P33">
        <v>0.7</v>
      </c>
      <c r="Q33">
        <v>0.7</v>
      </c>
      <c r="R33">
        <v>0.7</v>
      </c>
      <c r="S33">
        <v>0.7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0.5</v>
      </c>
      <c r="AA33">
        <v>0.3</v>
      </c>
    </row>
    <row r="34" spans="1:27" x14ac:dyDescent="0.25">
      <c r="A34" t="s">
        <v>491</v>
      </c>
      <c r="B34" t="s">
        <v>567</v>
      </c>
      <c r="C34" t="s">
        <v>583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0.6</v>
      </c>
      <c r="M34">
        <v>0.6</v>
      </c>
      <c r="N34">
        <v>0.8</v>
      </c>
      <c r="O34">
        <v>0.8</v>
      </c>
      <c r="P34">
        <v>0.8</v>
      </c>
      <c r="Q34">
        <v>0.8</v>
      </c>
      <c r="R34">
        <v>0.8</v>
      </c>
      <c r="S34">
        <v>0.8</v>
      </c>
      <c r="T34">
        <v>0.8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491</v>
      </c>
      <c r="B35" t="s">
        <v>567</v>
      </c>
      <c r="C35" t="s">
        <v>566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0.2</v>
      </c>
      <c r="J35">
        <v>0.4</v>
      </c>
      <c r="K35">
        <v>0.4</v>
      </c>
      <c r="L35">
        <v>0.6</v>
      </c>
      <c r="M35">
        <v>0.6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0.5</v>
      </c>
      <c r="AA35">
        <v>0.3</v>
      </c>
    </row>
    <row r="36" spans="1:27" x14ac:dyDescent="0.25">
      <c r="A36" t="s">
        <v>491</v>
      </c>
      <c r="B36" t="s">
        <v>580</v>
      </c>
      <c r="C36" t="s">
        <v>565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60.08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491</v>
      </c>
      <c r="B37" t="s">
        <v>580</v>
      </c>
      <c r="C37" t="s">
        <v>583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60.08</v>
      </c>
      <c r="K37">
        <v>60.08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491</v>
      </c>
      <c r="B38" t="s">
        <v>580</v>
      </c>
      <c r="C38" t="s">
        <v>566</v>
      </c>
      <c r="D38">
        <v>69.98</v>
      </c>
      <c r="E38">
        <v>69.98</v>
      </c>
      <c r="F38">
        <v>69.98</v>
      </c>
      <c r="G38">
        <v>60.08</v>
      </c>
      <c r="H38">
        <v>60.08</v>
      </c>
      <c r="I38">
        <v>60.08</v>
      </c>
      <c r="J38">
        <v>69.98</v>
      </c>
      <c r="K38">
        <v>69.98</v>
      </c>
      <c r="L38">
        <v>69.98</v>
      </c>
      <c r="M38">
        <v>69.98</v>
      </c>
      <c r="N38">
        <v>69.98</v>
      </c>
      <c r="O38">
        <v>69.98</v>
      </c>
      <c r="P38">
        <v>69.98</v>
      </c>
      <c r="Q38">
        <v>69.98</v>
      </c>
      <c r="R38">
        <v>69.98</v>
      </c>
      <c r="S38">
        <v>69.98</v>
      </c>
      <c r="T38">
        <v>69.98</v>
      </c>
      <c r="U38">
        <v>69.98</v>
      </c>
      <c r="V38">
        <v>69.98</v>
      </c>
      <c r="W38">
        <v>69.98</v>
      </c>
      <c r="X38">
        <v>69.98</v>
      </c>
      <c r="Y38">
        <v>69.98</v>
      </c>
      <c r="Z38">
        <v>69.98</v>
      </c>
      <c r="AA38">
        <v>69.98</v>
      </c>
    </row>
    <row r="39" spans="1:27" x14ac:dyDescent="0.25">
      <c r="A39" t="s">
        <v>491</v>
      </c>
      <c r="B39" t="s">
        <v>581</v>
      </c>
      <c r="C39" t="s">
        <v>563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491</v>
      </c>
      <c r="B40" t="s">
        <v>582</v>
      </c>
      <c r="C40" t="s">
        <v>565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0.45</v>
      </c>
      <c r="M40">
        <v>0.45</v>
      </c>
      <c r="N40">
        <v>0.65</v>
      </c>
      <c r="O40">
        <v>0.65</v>
      </c>
      <c r="P40">
        <v>0.65</v>
      </c>
      <c r="Q40">
        <v>0.65</v>
      </c>
      <c r="R40">
        <v>0.65</v>
      </c>
      <c r="S40">
        <v>0.65</v>
      </c>
      <c r="T40">
        <v>0.55000000000000004</v>
      </c>
      <c r="U40">
        <v>0.55000000000000004</v>
      </c>
      <c r="V40">
        <v>0.55000000000000004</v>
      </c>
      <c r="W40">
        <v>0.55000000000000004</v>
      </c>
      <c r="X40">
        <v>0.55000000000000004</v>
      </c>
      <c r="Y40">
        <v>0.55000000000000004</v>
      </c>
      <c r="Z40">
        <v>0.45</v>
      </c>
      <c r="AA40">
        <v>0.3</v>
      </c>
    </row>
    <row r="41" spans="1:27" x14ac:dyDescent="0.25">
      <c r="A41" t="s">
        <v>491</v>
      </c>
      <c r="B41" t="s">
        <v>582</v>
      </c>
      <c r="C41" t="s">
        <v>583</v>
      </c>
      <c r="D41">
        <v>0.2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0.3</v>
      </c>
      <c r="K41">
        <v>0.3</v>
      </c>
      <c r="L41">
        <v>0.55000000000000004</v>
      </c>
      <c r="M41">
        <v>0.55000000000000004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491</v>
      </c>
      <c r="B42" t="s">
        <v>582</v>
      </c>
      <c r="C42" t="s">
        <v>566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0.2</v>
      </c>
      <c r="J42">
        <v>0.35</v>
      </c>
      <c r="K42">
        <v>0.35</v>
      </c>
      <c r="L42">
        <v>0.55000000000000004</v>
      </c>
      <c r="M42">
        <v>0.55000000000000004</v>
      </c>
      <c r="N42">
        <v>0.85</v>
      </c>
      <c r="O42">
        <v>0.85</v>
      </c>
      <c r="P42">
        <v>0.85</v>
      </c>
      <c r="Q42">
        <v>0.85</v>
      </c>
      <c r="R42">
        <v>0.85</v>
      </c>
      <c r="S42">
        <v>0.85</v>
      </c>
      <c r="T42">
        <v>0.85</v>
      </c>
      <c r="U42">
        <v>0.85</v>
      </c>
      <c r="V42">
        <v>0.85</v>
      </c>
      <c r="W42">
        <v>0.85</v>
      </c>
      <c r="X42">
        <v>0.85</v>
      </c>
      <c r="Y42">
        <v>0.85</v>
      </c>
      <c r="Z42">
        <v>0.45</v>
      </c>
      <c r="AA42">
        <v>0.3</v>
      </c>
    </row>
    <row r="43" spans="1:27" x14ac:dyDescent="0.25">
      <c r="A43" t="s">
        <v>491</v>
      </c>
      <c r="B43" t="s">
        <v>584</v>
      </c>
      <c r="C43" t="s">
        <v>565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491</v>
      </c>
      <c r="B44" t="s">
        <v>584</v>
      </c>
      <c r="C44" t="s">
        <v>583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491</v>
      </c>
      <c r="B45" t="s">
        <v>584</v>
      </c>
      <c r="C45" t="s">
        <v>566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25">
      <c r="A46" t="s">
        <v>491</v>
      </c>
      <c r="B46" t="s">
        <v>585</v>
      </c>
      <c r="C46" t="s">
        <v>565</v>
      </c>
      <c r="D46">
        <v>0.2</v>
      </c>
      <c r="E46">
        <v>0.2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</v>
      </c>
      <c r="O46">
        <v>0.2</v>
      </c>
      <c r="P46">
        <v>0.25</v>
      </c>
      <c r="Q46">
        <v>0.25</v>
      </c>
      <c r="R46">
        <v>0.15</v>
      </c>
      <c r="S46">
        <v>0.2</v>
      </c>
      <c r="T46">
        <v>0.25</v>
      </c>
      <c r="U46">
        <v>0.35</v>
      </c>
      <c r="V46">
        <v>0.55000000000000004</v>
      </c>
      <c r="W46">
        <v>0.65</v>
      </c>
      <c r="X46">
        <v>0.7</v>
      </c>
      <c r="Y46">
        <v>0.35</v>
      </c>
      <c r="Z46">
        <v>0.2</v>
      </c>
      <c r="AA46">
        <v>0.2</v>
      </c>
    </row>
    <row r="47" spans="1:27" x14ac:dyDescent="0.25">
      <c r="A47" t="s">
        <v>491</v>
      </c>
      <c r="B47" t="s">
        <v>585</v>
      </c>
      <c r="C47" t="s">
        <v>583</v>
      </c>
      <c r="D47">
        <v>0.3</v>
      </c>
      <c r="E47">
        <v>0.25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0.05</v>
      </c>
      <c r="N47">
        <v>0.2</v>
      </c>
      <c r="O47">
        <v>0.45</v>
      </c>
      <c r="P47">
        <v>0.5</v>
      </c>
      <c r="Q47">
        <v>0.5</v>
      </c>
      <c r="R47">
        <v>0.35</v>
      </c>
      <c r="S47">
        <v>0.3</v>
      </c>
      <c r="T47">
        <v>0.3</v>
      </c>
      <c r="U47">
        <v>0.3</v>
      </c>
      <c r="V47">
        <v>0.7</v>
      </c>
      <c r="W47">
        <v>0.9</v>
      </c>
      <c r="X47">
        <v>0.7</v>
      </c>
      <c r="Y47">
        <v>0.65</v>
      </c>
      <c r="Z47">
        <v>0.55000000000000004</v>
      </c>
      <c r="AA47">
        <v>0.35</v>
      </c>
    </row>
    <row r="48" spans="1:27" x14ac:dyDescent="0.25">
      <c r="A48" t="s">
        <v>491</v>
      </c>
      <c r="B48" t="s">
        <v>585</v>
      </c>
      <c r="C48" t="s">
        <v>566</v>
      </c>
      <c r="D48">
        <v>0.15</v>
      </c>
      <c r="E48">
        <v>0.15</v>
      </c>
      <c r="F48">
        <v>0.05</v>
      </c>
      <c r="G48">
        <v>0</v>
      </c>
      <c r="H48">
        <v>0</v>
      </c>
      <c r="I48">
        <v>0</v>
      </c>
      <c r="J48">
        <v>0</v>
      </c>
      <c r="K48">
        <v>0.05</v>
      </c>
      <c r="L48">
        <v>0.05</v>
      </c>
      <c r="M48">
        <v>0.05</v>
      </c>
      <c r="N48">
        <v>0.2</v>
      </c>
      <c r="O48">
        <v>0.5</v>
      </c>
      <c r="P48">
        <v>0.8</v>
      </c>
      <c r="Q48">
        <v>0.7</v>
      </c>
      <c r="R48">
        <v>0.4</v>
      </c>
      <c r="S48">
        <v>0.2</v>
      </c>
      <c r="T48">
        <v>0.25</v>
      </c>
      <c r="U48">
        <v>0.5</v>
      </c>
      <c r="V48">
        <v>0.8</v>
      </c>
      <c r="W48">
        <v>0.8</v>
      </c>
      <c r="X48">
        <v>0.8</v>
      </c>
      <c r="Y48">
        <v>0.5</v>
      </c>
      <c r="Z48">
        <v>0.35</v>
      </c>
      <c r="AA48">
        <v>0.2</v>
      </c>
    </row>
    <row r="49" spans="1:27" x14ac:dyDescent="0.25">
      <c r="A49" t="s">
        <v>433</v>
      </c>
      <c r="B49" t="s">
        <v>562</v>
      </c>
      <c r="C49" t="s">
        <v>565</v>
      </c>
      <c r="D49">
        <v>84.92</v>
      </c>
      <c r="E49">
        <v>84.92</v>
      </c>
      <c r="F49">
        <v>84.92</v>
      </c>
      <c r="G49">
        <v>84.92</v>
      </c>
      <c r="H49">
        <v>84.92</v>
      </c>
      <c r="I49">
        <v>84.92</v>
      </c>
      <c r="J49">
        <v>84.92</v>
      </c>
      <c r="K49">
        <v>84.92</v>
      </c>
      <c r="L49">
        <v>84.92</v>
      </c>
      <c r="M49">
        <v>84.92</v>
      </c>
      <c r="N49">
        <v>84.92</v>
      </c>
      <c r="O49">
        <v>84.92</v>
      </c>
      <c r="P49">
        <v>84.92</v>
      </c>
      <c r="Q49">
        <v>84.92</v>
      </c>
      <c r="R49">
        <v>84.92</v>
      </c>
      <c r="S49">
        <v>84.92</v>
      </c>
      <c r="T49">
        <v>84.92</v>
      </c>
      <c r="U49">
        <v>84.92</v>
      </c>
      <c r="V49">
        <v>84.92</v>
      </c>
      <c r="W49">
        <v>84.92</v>
      </c>
      <c r="X49">
        <v>84.92</v>
      </c>
      <c r="Y49">
        <v>84.92</v>
      </c>
      <c r="Z49">
        <v>84.92</v>
      </c>
      <c r="AA49">
        <v>84.92</v>
      </c>
    </row>
    <row r="50" spans="1:27" x14ac:dyDescent="0.25">
      <c r="A50" t="s">
        <v>433</v>
      </c>
      <c r="B50" t="s">
        <v>562</v>
      </c>
      <c r="C50" t="s">
        <v>586</v>
      </c>
      <c r="D50">
        <v>84.92</v>
      </c>
      <c r="E50">
        <v>84.92</v>
      </c>
      <c r="F50">
        <v>84.92</v>
      </c>
      <c r="G50">
        <v>84.92</v>
      </c>
      <c r="H50">
        <v>84.92</v>
      </c>
      <c r="I50">
        <v>75.02</v>
      </c>
      <c r="J50">
        <v>75.02</v>
      </c>
      <c r="K50">
        <v>75.02</v>
      </c>
      <c r="L50">
        <v>75.02</v>
      </c>
      <c r="M50">
        <v>75.02</v>
      </c>
      <c r="N50">
        <v>75.02</v>
      </c>
      <c r="O50">
        <v>75.02</v>
      </c>
      <c r="P50">
        <v>75.02</v>
      </c>
      <c r="Q50">
        <v>75.02</v>
      </c>
      <c r="R50">
        <v>75.02</v>
      </c>
      <c r="S50">
        <v>75.02</v>
      </c>
      <c r="T50">
        <v>75.02</v>
      </c>
      <c r="U50">
        <v>75.02</v>
      </c>
      <c r="V50">
        <v>75.02</v>
      </c>
      <c r="W50">
        <v>84.92</v>
      </c>
      <c r="X50">
        <v>84.92</v>
      </c>
      <c r="Y50">
        <v>84.92</v>
      </c>
      <c r="Z50">
        <v>84.92</v>
      </c>
      <c r="AA50">
        <v>84.92</v>
      </c>
    </row>
    <row r="51" spans="1:27" x14ac:dyDescent="0.25">
      <c r="A51" t="s">
        <v>433</v>
      </c>
      <c r="B51" t="s">
        <v>562</v>
      </c>
      <c r="C51" t="s">
        <v>566</v>
      </c>
      <c r="D51">
        <v>84.92</v>
      </c>
      <c r="E51">
        <v>84.92</v>
      </c>
      <c r="F51">
        <v>84.92</v>
      </c>
      <c r="G51">
        <v>84.92</v>
      </c>
      <c r="H51">
        <v>84.92</v>
      </c>
      <c r="I51">
        <v>75.02</v>
      </c>
      <c r="J51">
        <v>75.02</v>
      </c>
      <c r="K51">
        <v>75.02</v>
      </c>
      <c r="L51">
        <v>75.02</v>
      </c>
      <c r="M51">
        <v>75.02</v>
      </c>
      <c r="N51">
        <v>75.02</v>
      </c>
      <c r="O51">
        <v>75.02</v>
      </c>
      <c r="P51">
        <v>75.02</v>
      </c>
      <c r="Q51">
        <v>75.02</v>
      </c>
      <c r="R51">
        <v>75.02</v>
      </c>
      <c r="S51">
        <v>75.02</v>
      </c>
      <c r="T51">
        <v>75.02</v>
      </c>
      <c r="U51">
        <v>75.02</v>
      </c>
      <c r="V51">
        <v>75.02</v>
      </c>
      <c r="W51">
        <v>75.02</v>
      </c>
      <c r="X51">
        <v>75.02</v>
      </c>
      <c r="Y51">
        <v>75.02</v>
      </c>
      <c r="Z51">
        <v>75.02</v>
      </c>
      <c r="AA51">
        <v>75.02</v>
      </c>
    </row>
    <row r="52" spans="1:27" x14ac:dyDescent="0.25">
      <c r="A52" t="s">
        <v>433</v>
      </c>
      <c r="B52" t="s">
        <v>564</v>
      </c>
      <c r="C52" t="s">
        <v>565</v>
      </c>
      <c r="D52">
        <v>0.04</v>
      </c>
      <c r="E52">
        <v>0.04</v>
      </c>
      <c r="F52">
        <v>0.04</v>
      </c>
      <c r="G52">
        <v>0.04</v>
      </c>
      <c r="H52">
        <v>0.04</v>
      </c>
      <c r="I52">
        <v>7.0000000000000007E-2</v>
      </c>
      <c r="J52">
        <v>0.04</v>
      </c>
      <c r="K52">
        <v>0.04</v>
      </c>
      <c r="L52">
        <v>0.04</v>
      </c>
      <c r="M52">
        <v>0.04</v>
      </c>
      <c r="N52">
        <v>0.04</v>
      </c>
      <c r="O52">
        <v>0.06</v>
      </c>
      <c r="P52">
        <v>0.06</v>
      </c>
      <c r="Q52">
        <v>0.09</v>
      </c>
      <c r="R52">
        <v>0.06</v>
      </c>
      <c r="S52">
        <v>0.04</v>
      </c>
      <c r="T52">
        <v>0.04</v>
      </c>
      <c r="U52">
        <v>0.04</v>
      </c>
      <c r="V52">
        <v>0.04</v>
      </c>
      <c r="W52">
        <v>0.04</v>
      </c>
      <c r="X52">
        <v>0.04</v>
      </c>
      <c r="Y52">
        <v>7.0000000000000007E-2</v>
      </c>
      <c r="Z52">
        <v>0.04</v>
      </c>
      <c r="AA52">
        <v>0.04</v>
      </c>
    </row>
    <row r="53" spans="1:27" x14ac:dyDescent="0.25">
      <c r="A53" t="s">
        <v>433</v>
      </c>
      <c r="B53" t="s">
        <v>564</v>
      </c>
      <c r="C53" t="s">
        <v>586</v>
      </c>
      <c r="D53">
        <v>0.05</v>
      </c>
      <c r="E53">
        <v>0.05</v>
      </c>
      <c r="F53">
        <v>0.05</v>
      </c>
      <c r="G53">
        <v>0.05</v>
      </c>
      <c r="H53">
        <v>0.05</v>
      </c>
      <c r="I53">
        <v>0.08</v>
      </c>
      <c r="J53">
        <v>7.0000000000000007E-2</v>
      </c>
      <c r="K53">
        <v>0.11</v>
      </c>
      <c r="L53">
        <v>0.15</v>
      </c>
      <c r="M53">
        <v>0.21</v>
      </c>
      <c r="N53">
        <v>0.19</v>
      </c>
      <c r="O53">
        <v>0.23</v>
      </c>
      <c r="P53">
        <v>0.2</v>
      </c>
      <c r="Q53">
        <v>0.19</v>
      </c>
      <c r="R53">
        <v>0.15</v>
      </c>
      <c r="S53">
        <v>0.12</v>
      </c>
      <c r="T53">
        <v>0.14000000000000001</v>
      </c>
      <c r="U53">
        <v>7.0000000000000007E-2</v>
      </c>
      <c r="V53">
        <v>7.0000000000000007E-2</v>
      </c>
      <c r="W53">
        <v>7.0000000000000007E-2</v>
      </c>
      <c r="X53">
        <v>7.0000000000000007E-2</v>
      </c>
      <c r="Y53">
        <v>0.09</v>
      </c>
      <c r="Z53">
        <v>0.05</v>
      </c>
      <c r="AA53">
        <v>0.05</v>
      </c>
    </row>
    <row r="54" spans="1:27" x14ac:dyDescent="0.25">
      <c r="A54" t="s">
        <v>433</v>
      </c>
      <c r="B54" t="s">
        <v>564</v>
      </c>
      <c r="C54" t="s">
        <v>566</v>
      </c>
      <c r="D54">
        <v>0.05</v>
      </c>
      <c r="E54">
        <v>0.05</v>
      </c>
      <c r="F54">
        <v>0.05</v>
      </c>
      <c r="G54">
        <v>0.05</v>
      </c>
      <c r="H54">
        <v>0.05</v>
      </c>
      <c r="I54">
        <v>0.08</v>
      </c>
      <c r="J54">
        <v>7.0000000000000007E-2</v>
      </c>
      <c r="K54">
        <v>0.19</v>
      </c>
      <c r="L54">
        <v>0.35</v>
      </c>
      <c r="M54">
        <v>0.38</v>
      </c>
      <c r="N54">
        <v>0.39</v>
      </c>
      <c r="O54">
        <v>0.47</v>
      </c>
      <c r="P54">
        <v>0.56999999999999995</v>
      </c>
      <c r="Q54">
        <v>0.54</v>
      </c>
      <c r="R54">
        <v>0.34</v>
      </c>
      <c r="S54">
        <v>0.33</v>
      </c>
      <c r="T54">
        <v>0.44</v>
      </c>
      <c r="U54">
        <v>0.26</v>
      </c>
      <c r="V54">
        <v>0.21</v>
      </c>
      <c r="W54">
        <v>0.15</v>
      </c>
      <c r="X54">
        <v>0.17</v>
      </c>
      <c r="Y54">
        <v>0.08</v>
      </c>
      <c r="Z54">
        <v>0.05</v>
      </c>
      <c r="AA54">
        <v>0.05</v>
      </c>
    </row>
    <row r="55" spans="1:27" x14ac:dyDescent="0.25">
      <c r="A55" t="s">
        <v>433</v>
      </c>
      <c r="B55" t="s">
        <v>567</v>
      </c>
      <c r="C55" t="s">
        <v>565</v>
      </c>
      <c r="D55">
        <v>0.05</v>
      </c>
      <c r="E55">
        <v>0.05</v>
      </c>
      <c r="F55">
        <v>0.05</v>
      </c>
      <c r="G55">
        <v>0.05</v>
      </c>
      <c r="H55">
        <v>0.05</v>
      </c>
      <c r="I55">
        <v>0.05</v>
      </c>
      <c r="J55">
        <v>0.05</v>
      </c>
      <c r="K55">
        <v>0.05</v>
      </c>
      <c r="L55">
        <v>0.05</v>
      </c>
      <c r="M55">
        <v>0.05</v>
      </c>
      <c r="N55">
        <v>0.05</v>
      </c>
      <c r="O55">
        <v>0.05</v>
      </c>
      <c r="P55">
        <v>0.05</v>
      </c>
      <c r="Q55">
        <v>0.05</v>
      </c>
      <c r="R55">
        <v>0.05</v>
      </c>
      <c r="S55">
        <v>0.05</v>
      </c>
      <c r="T55">
        <v>0.05</v>
      </c>
      <c r="U55">
        <v>0.05</v>
      </c>
      <c r="V55">
        <v>0.05</v>
      </c>
      <c r="W55">
        <v>0.05</v>
      </c>
      <c r="X55">
        <v>0.05</v>
      </c>
      <c r="Y55">
        <v>0.05</v>
      </c>
      <c r="Z55">
        <v>0.05</v>
      </c>
      <c r="AA55">
        <v>0.05</v>
      </c>
    </row>
    <row r="56" spans="1:27" x14ac:dyDescent="0.25">
      <c r="A56" t="s">
        <v>433</v>
      </c>
      <c r="B56" t="s">
        <v>567</v>
      </c>
      <c r="C56" t="s">
        <v>586</v>
      </c>
      <c r="D56">
        <v>0.05</v>
      </c>
      <c r="E56">
        <v>0.05</v>
      </c>
      <c r="F56">
        <v>0.05</v>
      </c>
      <c r="G56">
        <v>0.05</v>
      </c>
      <c r="H56">
        <v>0.05</v>
      </c>
      <c r="I56">
        <v>0.05</v>
      </c>
      <c r="J56">
        <v>0.1</v>
      </c>
      <c r="K56">
        <v>0.1</v>
      </c>
      <c r="L56">
        <v>0.3</v>
      </c>
      <c r="M56">
        <v>0.3</v>
      </c>
      <c r="N56">
        <v>0.3</v>
      </c>
      <c r="O56">
        <v>0.3</v>
      </c>
      <c r="P56">
        <v>0.15</v>
      </c>
      <c r="Q56">
        <v>0.15</v>
      </c>
      <c r="R56">
        <v>0.15</v>
      </c>
      <c r="S56">
        <v>0.15</v>
      </c>
      <c r="T56">
        <v>0.15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</row>
    <row r="57" spans="1:27" x14ac:dyDescent="0.25">
      <c r="A57" t="s">
        <v>433</v>
      </c>
      <c r="B57" t="s">
        <v>567</v>
      </c>
      <c r="C57" t="s">
        <v>566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0.1</v>
      </c>
      <c r="J57">
        <v>0.1</v>
      </c>
      <c r="K57">
        <v>0.3</v>
      </c>
      <c r="L57">
        <v>0.9</v>
      </c>
      <c r="M57">
        <v>0.9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0.9</v>
      </c>
      <c r="U57">
        <v>0.5</v>
      </c>
      <c r="V57">
        <v>0.3</v>
      </c>
      <c r="W57">
        <v>0.3</v>
      </c>
      <c r="X57">
        <v>0.2</v>
      </c>
      <c r="Y57">
        <v>0.2</v>
      </c>
      <c r="Z57">
        <v>0.1</v>
      </c>
      <c r="AA57">
        <v>0.05</v>
      </c>
    </row>
    <row r="58" spans="1:27" x14ac:dyDescent="0.25">
      <c r="A58" t="s">
        <v>433</v>
      </c>
      <c r="B58" t="s">
        <v>580</v>
      </c>
      <c r="C58" t="s">
        <v>565</v>
      </c>
      <c r="D58">
        <v>60.08</v>
      </c>
      <c r="E58">
        <v>60.08</v>
      </c>
      <c r="F58">
        <v>60.08</v>
      </c>
      <c r="G58">
        <v>60.08</v>
      </c>
      <c r="H58">
        <v>60.08</v>
      </c>
      <c r="I58">
        <v>60.08</v>
      </c>
      <c r="J58">
        <v>60.08</v>
      </c>
      <c r="K58">
        <v>60.08</v>
      </c>
      <c r="L58">
        <v>60.08</v>
      </c>
      <c r="M58">
        <v>60.08</v>
      </c>
      <c r="N58">
        <v>60.08</v>
      </c>
      <c r="O58">
        <v>60.08</v>
      </c>
      <c r="P58">
        <v>60.08</v>
      </c>
      <c r="Q58">
        <v>60.08</v>
      </c>
      <c r="R58">
        <v>60.08</v>
      </c>
      <c r="S58">
        <v>60.08</v>
      </c>
      <c r="T58">
        <v>60.08</v>
      </c>
      <c r="U58">
        <v>60.08</v>
      </c>
      <c r="V58">
        <v>60.08</v>
      </c>
      <c r="W58">
        <v>60.08</v>
      </c>
      <c r="X58">
        <v>60.08</v>
      </c>
      <c r="Y58">
        <v>60.08</v>
      </c>
      <c r="Z58">
        <v>60.08</v>
      </c>
      <c r="AA58">
        <v>60.08</v>
      </c>
    </row>
    <row r="59" spans="1:27" x14ac:dyDescent="0.25">
      <c r="A59" t="s">
        <v>433</v>
      </c>
      <c r="B59" t="s">
        <v>580</v>
      </c>
      <c r="C59" t="s">
        <v>586</v>
      </c>
      <c r="D59">
        <v>60.08</v>
      </c>
      <c r="E59">
        <v>60.08</v>
      </c>
      <c r="F59">
        <v>60.08</v>
      </c>
      <c r="G59">
        <v>60.08</v>
      </c>
      <c r="H59">
        <v>60.08</v>
      </c>
      <c r="I59">
        <v>69.98</v>
      </c>
      <c r="J59">
        <v>69.98</v>
      </c>
      <c r="K59">
        <v>69.98</v>
      </c>
      <c r="L59">
        <v>69.98</v>
      </c>
      <c r="M59">
        <v>69.98</v>
      </c>
      <c r="N59">
        <v>69.98</v>
      </c>
      <c r="O59">
        <v>69.98</v>
      </c>
      <c r="P59">
        <v>69.98</v>
      </c>
      <c r="Q59">
        <v>69.98</v>
      </c>
      <c r="R59">
        <v>69.98</v>
      </c>
      <c r="S59">
        <v>69.98</v>
      </c>
      <c r="T59">
        <v>69.98</v>
      </c>
      <c r="U59">
        <v>69.98</v>
      </c>
      <c r="V59">
        <v>69.98</v>
      </c>
      <c r="W59">
        <v>60.08</v>
      </c>
      <c r="X59">
        <v>60.08</v>
      </c>
      <c r="Y59">
        <v>60.08</v>
      </c>
      <c r="Z59">
        <v>60.08</v>
      </c>
      <c r="AA59">
        <v>60.08</v>
      </c>
    </row>
    <row r="60" spans="1:27" x14ac:dyDescent="0.25">
      <c r="A60" t="s">
        <v>433</v>
      </c>
      <c r="B60" t="s">
        <v>580</v>
      </c>
      <c r="C60" t="s">
        <v>566</v>
      </c>
      <c r="D60">
        <v>60.08</v>
      </c>
      <c r="E60">
        <v>60.08</v>
      </c>
      <c r="F60">
        <v>60.08</v>
      </c>
      <c r="G60">
        <v>60.08</v>
      </c>
      <c r="H60">
        <v>60.08</v>
      </c>
      <c r="I60">
        <v>69.98</v>
      </c>
      <c r="J60">
        <v>69.98</v>
      </c>
      <c r="K60">
        <v>69.98</v>
      </c>
      <c r="L60">
        <v>69.98</v>
      </c>
      <c r="M60">
        <v>69.98</v>
      </c>
      <c r="N60">
        <v>69.98</v>
      </c>
      <c r="O60">
        <v>69.98</v>
      </c>
      <c r="P60">
        <v>69.98</v>
      </c>
      <c r="Q60">
        <v>69.98</v>
      </c>
      <c r="R60">
        <v>69.98</v>
      </c>
      <c r="S60">
        <v>69.98</v>
      </c>
      <c r="T60">
        <v>69.98</v>
      </c>
      <c r="U60">
        <v>69.98</v>
      </c>
      <c r="V60">
        <v>69.98</v>
      </c>
      <c r="W60">
        <v>69.98</v>
      </c>
      <c r="X60">
        <v>69.98</v>
      </c>
      <c r="Y60">
        <v>69.98</v>
      </c>
      <c r="Z60">
        <v>69.98</v>
      </c>
      <c r="AA60">
        <v>69.98</v>
      </c>
    </row>
    <row r="61" spans="1:27" x14ac:dyDescent="0.25">
      <c r="A61" t="s">
        <v>433</v>
      </c>
      <c r="B61" t="s">
        <v>581</v>
      </c>
      <c r="C61" t="s">
        <v>563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25">
      <c r="A62" t="s">
        <v>433</v>
      </c>
      <c r="B62" t="s">
        <v>582</v>
      </c>
      <c r="C62" t="s">
        <v>565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</row>
    <row r="63" spans="1:27" x14ac:dyDescent="0.25">
      <c r="A63" t="s">
        <v>433</v>
      </c>
      <c r="B63" t="s">
        <v>582</v>
      </c>
      <c r="C63" t="s">
        <v>586</v>
      </c>
      <c r="D63">
        <v>0.05</v>
      </c>
      <c r="E63">
        <v>0.05</v>
      </c>
      <c r="F63">
        <v>0.05</v>
      </c>
      <c r="G63">
        <v>0.05</v>
      </c>
      <c r="H63">
        <v>0.05</v>
      </c>
      <c r="I63">
        <v>0.05</v>
      </c>
      <c r="J63">
        <v>0.1</v>
      </c>
      <c r="K63">
        <v>0.1</v>
      </c>
      <c r="L63">
        <v>0.3</v>
      </c>
      <c r="M63">
        <v>0.3</v>
      </c>
      <c r="N63">
        <v>0.3</v>
      </c>
      <c r="O63">
        <v>0.3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0.05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0.05</v>
      </c>
    </row>
    <row r="64" spans="1:27" x14ac:dyDescent="0.25">
      <c r="A64" t="s">
        <v>433</v>
      </c>
      <c r="B64" t="s">
        <v>582</v>
      </c>
      <c r="C64" t="s">
        <v>566</v>
      </c>
      <c r="D64">
        <v>0.05</v>
      </c>
      <c r="E64">
        <v>0.05</v>
      </c>
      <c r="F64">
        <v>0.05</v>
      </c>
      <c r="G64">
        <v>0.05</v>
      </c>
      <c r="H64">
        <v>0.05</v>
      </c>
      <c r="I64">
        <v>0.1</v>
      </c>
      <c r="J64">
        <v>0.1</v>
      </c>
      <c r="K64">
        <v>0.3</v>
      </c>
      <c r="L64">
        <v>0.65</v>
      </c>
      <c r="M64">
        <v>0.65</v>
      </c>
      <c r="N64">
        <v>0.65</v>
      </c>
      <c r="O64">
        <v>0.65</v>
      </c>
      <c r="P64">
        <v>0.65</v>
      </c>
      <c r="Q64">
        <v>0.65</v>
      </c>
      <c r="R64">
        <v>0.65</v>
      </c>
      <c r="S64">
        <v>0.65</v>
      </c>
      <c r="T64">
        <v>0.65</v>
      </c>
      <c r="U64">
        <v>0.35</v>
      </c>
      <c r="V64">
        <v>0.3</v>
      </c>
      <c r="W64">
        <v>0.3</v>
      </c>
      <c r="X64">
        <v>0.2</v>
      </c>
      <c r="Y64">
        <v>0.2</v>
      </c>
      <c r="Z64">
        <v>0.1</v>
      </c>
      <c r="AA64">
        <v>0.05</v>
      </c>
    </row>
    <row r="65" spans="1:27" x14ac:dyDescent="0.25">
      <c r="A65" t="s">
        <v>433</v>
      </c>
      <c r="B65" t="s">
        <v>584</v>
      </c>
      <c r="C65" t="s">
        <v>565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433</v>
      </c>
      <c r="B66" t="s">
        <v>584</v>
      </c>
      <c r="C66" t="s">
        <v>586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433</v>
      </c>
      <c r="B67" t="s">
        <v>584</v>
      </c>
      <c r="C67" t="s">
        <v>566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25">
      <c r="A68" t="s">
        <v>433</v>
      </c>
      <c r="B68" t="s">
        <v>585</v>
      </c>
      <c r="C68" t="s">
        <v>565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0.05</v>
      </c>
      <c r="K68">
        <v>0.05</v>
      </c>
      <c r="L68">
        <v>0.05</v>
      </c>
      <c r="M68">
        <v>0.05</v>
      </c>
      <c r="N68">
        <v>0.05</v>
      </c>
      <c r="O68">
        <v>0.05</v>
      </c>
      <c r="P68">
        <v>0.05</v>
      </c>
      <c r="Q68">
        <v>0.05</v>
      </c>
      <c r="R68">
        <v>0.05</v>
      </c>
      <c r="S68">
        <v>0.05</v>
      </c>
      <c r="T68">
        <v>0.05</v>
      </c>
      <c r="U68">
        <v>0.05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433</v>
      </c>
      <c r="B69" t="s">
        <v>585</v>
      </c>
      <c r="C69" t="s">
        <v>586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0.1</v>
      </c>
      <c r="K69">
        <v>0.1</v>
      </c>
      <c r="L69">
        <v>0.3</v>
      </c>
      <c r="M69">
        <v>0.3</v>
      </c>
      <c r="N69">
        <v>0.3</v>
      </c>
      <c r="O69">
        <v>0.3</v>
      </c>
      <c r="P69">
        <v>0.1</v>
      </c>
      <c r="Q69">
        <v>0.1</v>
      </c>
      <c r="R69">
        <v>0.1</v>
      </c>
      <c r="S69">
        <v>0.1</v>
      </c>
      <c r="T69">
        <v>0.1</v>
      </c>
      <c r="U69">
        <v>0.05</v>
      </c>
      <c r="V69">
        <v>0.05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433</v>
      </c>
      <c r="B70" t="s">
        <v>585</v>
      </c>
      <c r="C70" t="s">
        <v>566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0.1</v>
      </c>
      <c r="K70">
        <v>0.2</v>
      </c>
      <c r="L70">
        <v>0.95</v>
      </c>
      <c r="M70">
        <v>0.95</v>
      </c>
      <c r="N70">
        <v>0.95</v>
      </c>
      <c r="O70">
        <v>0.95</v>
      </c>
      <c r="P70">
        <v>0.5</v>
      </c>
      <c r="Q70">
        <v>0.95</v>
      </c>
      <c r="R70">
        <v>0.95</v>
      </c>
      <c r="S70">
        <v>0.95</v>
      </c>
      <c r="T70">
        <v>0.95</v>
      </c>
      <c r="U70">
        <v>0.3</v>
      </c>
      <c r="V70">
        <v>0.1</v>
      </c>
      <c r="W70">
        <v>0.1</v>
      </c>
      <c r="X70">
        <v>0.1</v>
      </c>
      <c r="Y70">
        <v>0.1</v>
      </c>
      <c r="Z70">
        <v>0.05</v>
      </c>
      <c r="AA70">
        <v>0.05</v>
      </c>
    </row>
    <row r="71" spans="1:27" x14ac:dyDescent="0.25">
      <c r="A71" t="s">
        <v>468</v>
      </c>
      <c r="B71" t="s">
        <v>581</v>
      </c>
      <c r="C71" t="s">
        <v>563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 x14ac:dyDescent="0.25">
      <c r="A72" t="s">
        <v>460</v>
      </c>
      <c r="B72" t="s">
        <v>562</v>
      </c>
      <c r="C72" t="s">
        <v>563</v>
      </c>
      <c r="D72">
        <v>78.08</v>
      </c>
      <c r="E72">
        <v>78.08</v>
      </c>
      <c r="F72">
        <v>78.08</v>
      </c>
      <c r="G72">
        <v>78.08</v>
      </c>
      <c r="H72">
        <v>78.08</v>
      </c>
      <c r="I72">
        <v>78.08</v>
      </c>
      <c r="J72">
        <v>78.08</v>
      </c>
      <c r="K72">
        <v>78.08</v>
      </c>
      <c r="L72">
        <v>78.08</v>
      </c>
      <c r="M72">
        <v>78.08</v>
      </c>
      <c r="N72">
        <v>78.08</v>
      </c>
      <c r="O72">
        <v>78.08</v>
      </c>
      <c r="P72">
        <v>78.08</v>
      </c>
      <c r="Q72">
        <v>78.08</v>
      </c>
      <c r="R72">
        <v>78.08</v>
      </c>
      <c r="S72">
        <v>78.08</v>
      </c>
      <c r="T72">
        <v>78.08</v>
      </c>
      <c r="U72">
        <v>78.08</v>
      </c>
      <c r="V72">
        <v>78.08</v>
      </c>
      <c r="W72">
        <v>78.08</v>
      </c>
      <c r="X72">
        <v>78.08</v>
      </c>
      <c r="Y72">
        <v>78.08</v>
      </c>
      <c r="Z72">
        <v>78.08</v>
      </c>
      <c r="AA72">
        <v>78.08</v>
      </c>
    </row>
    <row r="73" spans="1:27" x14ac:dyDescent="0.25">
      <c r="A73" t="s">
        <v>460</v>
      </c>
      <c r="B73" t="s">
        <v>564</v>
      </c>
      <c r="C73" t="s">
        <v>563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460</v>
      </c>
      <c r="B74" t="s">
        <v>567</v>
      </c>
      <c r="C74" t="s">
        <v>565</v>
      </c>
      <c r="D74">
        <v>0.1</v>
      </c>
      <c r="E74">
        <v>0.1</v>
      </c>
      <c r="F74">
        <v>0.1</v>
      </c>
      <c r="G74">
        <v>0.1</v>
      </c>
      <c r="H74">
        <v>0.1</v>
      </c>
      <c r="I74">
        <v>0.3</v>
      </c>
      <c r="J74">
        <v>0.45</v>
      </c>
      <c r="K74">
        <v>0.45</v>
      </c>
      <c r="L74">
        <v>0.45</v>
      </c>
      <c r="M74">
        <v>0.45</v>
      </c>
      <c r="N74">
        <v>0.3</v>
      </c>
      <c r="O74">
        <v>0.3</v>
      </c>
      <c r="P74">
        <v>0.3</v>
      </c>
      <c r="Q74">
        <v>0.3</v>
      </c>
      <c r="R74">
        <v>0.3</v>
      </c>
      <c r="S74">
        <v>0.3</v>
      </c>
      <c r="T74">
        <v>0.3</v>
      </c>
      <c r="U74">
        <v>0.3</v>
      </c>
      <c r="V74">
        <v>0.6</v>
      </c>
      <c r="W74">
        <v>0.8</v>
      </c>
      <c r="X74">
        <v>0.9</v>
      </c>
      <c r="Y74">
        <v>0.8</v>
      </c>
      <c r="Z74">
        <v>0.6</v>
      </c>
      <c r="AA74">
        <v>0.3</v>
      </c>
    </row>
    <row r="75" spans="1:27" x14ac:dyDescent="0.25">
      <c r="A75" t="s">
        <v>460</v>
      </c>
      <c r="B75" t="s">
        <v>580</v>
      </c>
      <c r="C75" t="s">
        <v>563</v>
      </c>
      <c r="D75">
        <v>60.08</v>
      </c>
      <c r="E75">
        <v>60.08</v>
      </c>
      <c r="F75">
        <v>60.08</v>
      </c>
      <c r="G75">
        <v>60.08</v>
      </c>
      <c r="H75">
        <v>60.08</v>
      </c>
      <c r="I75">
        <v>60.08</v>
      </c>
      <c r="J75">
        <v>68</v>
      </c>
      <c r="K75">
        <v>68</v>
      </c>
      <c r="L75">
        <v>68</v>
      </c>
      <c r="M75">
        <v>68</v>
      </c>
      <c r="N75">
        <v>68</v>
      </c>
      <c r="O75">
        <v>68</v>
      </c>
      <c r="P75">
        <v>68</v>
      </c>
      <c r="Q75">
        <v>68</v>
      </c>
      <c r="R75">
        <v>68</v>
      </c>
      <c r="S75">
        <v>68</v>
      </c>
      <c r="T75">
        <v>68</v>
      </c>
      <c r="U75">
        <v>68</v>
      </c>
      <c r="V75">
        <v>68</v>
      </c>
      <c r="W75">
        <v>68</v>
      </c>
      <c r="X75">
        <v>68</v>
      </c>
      <c r="Y75">
        <v>68</v>
      </c>
      <c r="Z75">
        <v>60.08</v>
      </c>
      <c r="AA75">
        <v>60.08</v>
      </c>
    </row>
    <row r="76" spans="1:27" x14ac:dyDescent="0.25">
      <c r="A76" t="s">
        <v>460</v>
      </c>
      <c r="B76" t="s">
        <v>581</v>
      </c>
      <c r="C76" t="s">
        <v>563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25">
      <c r="A77" t="s">
        <v>460</v>
      </c>
      <c r="B77" t="s">
        <v>582</v>
      </c>
      <c r="C77" t="s">
        <v>565</v>
      </c>
      <c r="D77">
        <v>0.1</v>
      </c>
      <c r="E77">
        <v>0.1</v>
      </c>
      <c r="F77">
        <v>0.1</v>
      </c>
      <c r="G77">
        <v>0.1</v>
      </c>
      <c r="H77">
        <v>0.1</v>
      </c>
      <c r="I77">
        <v>0.3</v>
      </c>
      <c r="J77">
        <v>0.45</v>
      </c>
      <c r="K77">
        <v>0.45</v>
      </c>
      <c r="L77">
        <v>0.45</v>
      </c>
      <c r="M77">
        <v>0.45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0.6</v>
      </c>
      <c r="W77">
        <v>0.8</v>
      </c>
      <c r="X77">
        <v>0.9</v>
      </c>
      <c r="Y77">
        <v>0.8</v>
      </c>
      <c r="Z77">
        <v>0.6</v>
      </c>
      <c r="AA77">
        <v>0.3</v>
      </c>
    </row>
    <row r="78" spans="1:27" x14ac:dyDescent="0.25">
      <c r="A78" t="s">
        <v>460</v>
      </c>
      <c r="B78" t="s">
        <v>584</v>
      </c>
      <c r="C78" t="s">
        <v>563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 x14ac:dyDescent="0.25">
      <c r="A79" t="s">
        <v>460</v>
      </c>
      <c r="B79" t="s">
        <v>585</v>
      </c>
      <c r="C79" t="s">
        <v>565</v>
      </c>
      <c r="D79">
        <v>0.9</v>
      </c>
      <c r="E79">
        <v>0.9</v>
      </c>
      <c r="F79">
        <v>0.9</v>
      </c>
      <c r="G79">
        <v>0.9</v>
      </c>
      <c r="H79">
        <v>0.9</v>
      </c>
      <c r="I79">
        <v>0.9</v>
      </c>
      <c r="J79">
        <v>0.7</v>
      </c>
      <c r="K79">
        <v>0.4</v>
      </c>
      <c r="L79">
        <v>0.4</v>
      </c>
      <c r="M79">
        <v>0.2</v>
      </c>
      <c r="N79">
        <v>0.2</v>
      </c>
      <c r="O79">
        <v>0.2</v>
      </c>
      <c r="P79">
        <v>0.2</v>
      </c>
      <c r="Q79">
        <v>0.2</v>
      </c>
      <c r="R79">
        <v>0.2</v>
      </c>
      <c r="S79">
        <v>0.3</v>
      </c>
      <c r="T79">
        <v>0.5</v>
      </c>
      <c r="U79">
        <v>0.5</v>
      </c>
      <c r="V79">
        <v>0.5</v>
      </c>
      <c r="W79">
        <v>0.7</v>
      </c>
      <c r="X79">
        <v>0.7</v>
      </c>
      <c r="Y79">
        <v>0.8</v>
      </c>
      <c r="Z79">
        <v>0.9</v>
      </c>
      <c r="AA79">
        <v>0.9</v>
      </c>
    </row>
    <row r="80" spans="1:27" x14ac:dyDescent="0.25">
      <c r="A80" t="s">
        <v>429</v>
      </c>
      <c r="B80" t="s">
        <v>562</v>
      </c>
      <c r="C80" t="s">
        <v>587</v>
      </c>
      <c r="D80">
        <v>84.92</v>
      </c>
      <c r="E80">
        <v>84.92</v>
      </c>
      <c r="F80">
        <v>84.92</v>
      </c>
      <c r="G80">
        <v>84.92</v>
      </c>
      <c r="H80">
        <v>84.92</v>
      </c>
      <c r="I80">
        <v>84.92</v>
      </c>
      <c r="J80">
        <v>84.92</v>
      </c>
      <c r="K80">
        <v>84.92</v>
      </c>
      <c r="L80">
        <v>84.92</v>
      </c>
      <c r="M80">
        <v>84.92</v>
      </c>
      <c r="N80">
        <v>84.92</v>
      </c>
      <c r="O80">
        <v>84.92</v>
      </c>
      <c r="P80">
        <v>84.92</v>
      </c>
      <c r="Q80">
        <v>84.92</v>
      </c>
      <c r="R80">
        <v>84.92</v>
      </c>
      <c r="S80">
        <v>84.92</v>
      </c>
      <c r="T80">
        <v>84.92</v>
      </c>
      <c r="U80">
        <v>84.92</v>
      </c>
      <c r="V80">
        <v>84.92</v>
      </c>
      <c r="W80">
        <v>84.92</v>
      </c>
      <c r="X80">
        <v>84.92</v>
      </c>
      <c r="Y80">
        <v>84.92</v>
      </c>
      <c r="Z80">
        <v>84.92</v>
      </c>
      <c r="AA80">
        <v>84.92</v>
      </c>
    </row>
    <row r="81" spans="1:27" x14ac:dyDescent="0.25">
      <c r="A81" t="s">
        <v>429</v>
      </c>
      <c r="B81" t="s">
        <v>562</v>
      </c>
      <c r="C81" t="s">
        <v>588</v>
      </c>
      <c r="D81">
        <v>84.92</v>
      </c>
      <c r="E81">
        <v>84.92</v>
      </c>
      <c r="F81">
        <v>84.92</v>
      </c>
      <c r="G81">
        <v>84.92</v>
      </c>
      <c r="H81">
        <v>84.92</v>
      </c>
      <c r="I81">
        <v>84.92</v>
      </c>
      <c r="J81">
        <v>84.92</v>
      </c>
      <c r="K81">
        <v>84.92</v>
      </c>
      <c r="L81">
        <v>84.92</v>
      </c>
      <c r="M81">
        <v>84.92</v>
      </c>
      <c r="N81">
        <v>84.92</v>
      </c>
      <c r="O81">
        <v>84.92</v>
      </c>
      <c r="P81">
        <v>84.92</v>
      </c>
      <c r="Q81">
        <v>84.92</v>
      </c>
      <c r="R81">
        <v>84.92</v>
      </c>
      <c r="S81">
        <v>84.92</v>
      </c>
      <c r="T81">
        <v>84.92</v>
      </c>
      <c r="U81">
        <v>84.92</v>
      </c>
      <c r="V81">
        <v>84.92</v>
      </c>
      <c r="W81">
        <v>84.92</v>
      </c>
      <c r="X81">
        <v>84.92</v>
      </c>
      <c r="Y81">
        <v>84.92</v>
      </c>
      <c r="Z81">
        <v>84.92</v>
      </c>
      <c r="AA81">
        <v>84.92</v>
      </c>
    </row>
    <row r="82" spans="1:27" x14ac:dyDescent="0.25">
      <c r="A82" t="s">
        <v>429</v>
      </c>
      <c r="B82" t="s">
        <v>562</v>
      </c>
      <c r="C82" t="s">
        <v>589</v>
      </c>
      <c r="D82">
        <v>84.92</v>
      </c>
      <c r="E82">
        <v>84.92</v>
      </c>
      <c r="F82">
        <v>84.92</v>
      </c>
      <c r="G82">
        <v>84.92</v>
      </c>
      <c r="H82">
        <v>84.92</v>
      </c>
      <c r="I82">
        <v>84.92</v>
      </c>
      <c r="J82">
        <v>84.92</v>
      </c>
      <c r="K82">
        <v>84.92</v>
      </c>
      <c r="L82">
        <v>84.92</v>
      </c>
      <c r="M82">
        <v>84.92</v>
      </c>
      <c r="N82">
        <v>84.92</v>
      </c>
      <c r="O82">
        <v>84.92</v>
      </c>
      <c r="P82">
        <v>84.92</v>
      </c>
      <c r="Q82">
        <v>84.92</v>
      </c>
      <c r="R82">
        <v>84.92</v>
      </c>
      <c r="S82">
        <v>84.92</v>
      </c>
      <c r="T82">
        <v>84.92</v>
      </c>
      <c r="U82">
        <v>84.92</v>
      </c>
      <c r="V82">
        <v>84.92</v>
      </c>
      <c r="W82">
        <v>84.92</v>
      </c>
      <c r="X82">
        <v>84.92</v>
      </c>
      <c r="Y82">
        <v>84.92</v>
      </c>
      <c r="Z82">
        <v>84.92</v>
      </c>
      <c r="AA82">
        <v>84.92</v>
      </c>
    </row>
    <row r="83" spans="1:27" x14ac:dyDescent="0.25">
      <c r="A83" t="s">
        <v>429</v>
      </c>
      <c r="B83" t="s">
        <v>562</v>
      </c>
      <c r="C83" t="s">
        <v>590</v>
      </c>
      <c r="D83">
        <v>84.92</v>
      </c>
      <c r="E83">
        <v>84.92</v>
      </c>
      <c r="F83">
        <v>84.92</v>
      </c>
      <c r="G83">
        <v>84.92</v>
      </c>
      <c r="H83">
        <v>84.92</v>
      </c>
      <c r="I83">
        <v>84.92</v>
      </c>
      <c r="J83">
        <v>84.92</v>
      </c>
      <c r="K83">
        <v>84.92</v>
      </c>
      <c r="L83">
        <v>84.92</v>
      </c>
      <c r="M83">
        <v>84.92</v>
      </c>
      <c r="N83">
        <v>84.92</v>
      </c>
      <c r="O83">
        <v>84.92</v>
      </c>
      <c r="P83">
        <v>84.92</v>
      </c>
      <c r="Q83">
        <v>84.92</v>
      </c>
      <c r="R83">
        <v>84.92</v>
      </c>
      <c r="S83">
        <v>84.92</v>
      </c>
      <c r="T83">
        <v>84.92</v>
      </c>
      <c r="U83">
        <v>84.92</v>
      </c>
      <c r="V83">
        <v>84.92</v>
      </c>
      <c r="W83">
        <v>84.92</v>
      </c>
      <c r="X83">
        <v>84.92</v>
      </c>
      <c r="Y83">
        <v>84.92</v>
      </c>
      <c r="Z83">
        <v>84.92</v>
      </c>
      <c r="AA83">
        <v>84.92</v>
      </c>
    </row>
    <row r="84" spans="1:27" x14ac:dyDescent="0.25">
      <c r="A84" t="s">
        <v>429</v>
      </c>
      <c r="B84" t="s">
        <v>562</v>
      </c>
      <c r="C84" t="s">
        <v>572</v>
      </c>
      <c r="D84">
        <v>84.92</v>
      </c>
      <c r="E84">
        <v>84.92</v>
      </c>
      <c r="F84">
        <v>84.92</v>
      </c>
      <c r="G84">
        <v>84.92</v>
      </c>
      <c r="H84">
        <v>84.92</v>
      </c>
      <c r="I84">
        <v>84.92</v>
      </c>
      <c r="J84">
        <v>84.92</v>
      </c>
      <c r="K84">
        <v>84.92</v>
      </c>
      <c r="L84">
        <v>84.92</v>
      </c>
      <c r="M84">
        <v>84.92</v>
      </c>
      <c r="N84">
        <v>84.92</v>
      </c>
      <c r="O84">
        <v>84.92</v>
      </c>
      <c r="P84">
        <v>84.92</v>
      </c>
      <c r="Q84">
        <v>84.92</v>
      </c>
      <c r="R84">
        <v>84.92</v>
      </c>
      <c r="S84">
        <v>84.92</v>
      </c>
      <c r="T84">
        <v>84.92</v>
      </c>
      <c r="U84">
        <v>84.92</v>
      </c>
      <c r="V84">
        <v>84.92</v>
      </c>
      <c r="W84">
        <v>84.92</v>
      </c>
      <c r="X84">
        <v>84.92</v>
      </c>
      <c r="Y84">
        <v>84.92</v>
      </c>
      <c r="Z84">
        <v>84.92</v>
      </c>
      <c r="AA84">
        <v>84.92</v>
      </c>
    </row>
    <row r="85" spans="1:27" x14ac:dyDescent="0.25">
      <c r="A85" t="s">
        <v>429</v>
      </c>
      <c r="B85" t="s">
        <v>562</v>
      </c>
      <c r="C85" t="s">
        <v>591</v>
      </c>
      <c r="D85">
        <v>84.92</v>
      </c>
      <c r="E85">
        <v>84.92</v>
      </c>
      <c r="F85">
        <v>84.92</v>
      </c>
      <c r="G85">
        <v>84.92</v>
      </c>
      <c r="H85">
        <v>84.92</v>
      </c>
      <c r="I85">
        <v>84.92</v>
      </c>
      <c r="J85">
        <v>84.92</v>
      </c>
      <c r="K85">
        <v>84.92</v>
      </c>
      <c r="L85">
        <v>84.92</v>
      </c>
      <c r="M85">
        <v>84.92</v>
      </c>
      <c r="N85">
        <v>84.92</v>
      </c>
      <c r="O85">
        <v>84.92</v>
      </c>
      <c r="P85">
        <v>84.92</v>
      </c>
      <c r="Q85">
        <v>84.92</v>
      </c>
      <c r="R85">
        <v>84.92</v>
      </c>
      <c r="S85">
        <v>84.92</v>
      </c>
      <c r="T85">
        <v>84.92</v>
      </c>
      <c r="U85">
        <v>84.92</v>
      </c>
      <c r="V85">
        <v>84.92</v>
      </c>
      <c r="W85">
        <v>84.92</v>
      </c>
      <c r="X85">
        <v>84.92</v>
      </c>
      <c r="Y85">
        <v>84.92</v>
      </c>
      <c r="Z85">
        <v>84.92</v>
      </c>
      <c r="AA85">
        <v>84.92</v>
      </c>
    </row>
    <row r="86" spans="1:27" x14ac:dyDescent="0.25">
      <c r="A86" t="s">
        <v>429</v>
      </c>
      <c r="B86" t="s">
        <v>562</v>
      </c>
      <c r="C86" t="s">
        <v>592</v>
      </c>
      <c r="D86">
        <v>84.92</v>
      </c>
      <c r="E86">
        <v>84.92</v>
      </c>
      <c r="F86">
        <v>84.92</v>
      </c>
      <c r="G86">
        <v>84.92</v>
      </c>
      <c r="H86">
        <v>84.92</v>
      </c>
      <c r="I86">
        <v>84.92</v>
      </c>
      <c r="J86">
        <v>84.92</v>
      </c>
      <c r="K86">
        <v>84.92</v>
      </c>
      <c r="L86">
        <v>84.92</v>
      </c>
      <c r="M86">
        <v>84.92</v>
      </c>
      <c r="N86">
        <v>84.92</v>
      </c>
      <c r="O86">
        <v>84.92</v>
      </c>
      <c r="P86">
        <v>84.92</v>
      </c>
      <c r="Q86">
        <v>84.92</v>
      </c>
      <c r="R86">
        <v>84.92</v>
      </c>
      <c r="S86">
        <v>84.92</v>
      </c>
      <c r="T86">
        <v>84.92</v>
      </c>
      <c r="U86">
        <v>84.92</v>
      </c>
      <c r="V86">
        <v>84.92</v>
      </c>
      <c r="W86">
        <v>84.92</v>
      </c>
      <c r="X86">
        <v>84.92</v>
      </c>
      <c r="Y86">
        <v>84.92</v>
      </c>
      <c r="Z86">
        <v>84.92</v>
      </c>
      <c r="AA86">
        <v>84.92</v>
      </c>
    </row>
    <row r="87" spans="1:27" x14ac:dyDescent="0.25">
      <c r="A87" t="s">
        <v>429</v>
      </c>
      <c r="B87" t="s">
        <v>562</v>
      </c>
      <c r="C87" t="s">
        <v>593</v>
      </c>
      <c r="D87">
        <v>84.92</v>
      </c>
      <c r="E87">
        <v>84.92</v>
      </c>
      <c r="F87">
        <v>84.92</v>
      </c>
      <c r="G87">
        <v>84.92</v>
      </c>
      <c r="H87">
        <v>84.92</v>
      </c>
      <c r="I87">
        <v>84.92</v>
      </c>
      <c r="J87">
        <v>84.92</v>
      </c>
      <c r="K87">
        <v>84.92</v>
      </c>
      <c r="L87">
        <v>84.92</v>
      </c>
      <c r="M87">
        <v>84.92</v>
      </c>
      <c r="N87">
        <v>84.92</v>
      </c>
      <c r="O87">
        <v>84.92</v>
      </c>
      <c r="P87">
        <v>84.92</v>
      </c>
      <c r="Q87">
        <v>84.92</v>
      </c>
      <c r="R87">
        <v>84.92</v>
      </c>
      <c r="S87">
        <v>84.92</v>
      </c>
      <c r="T87">
        <v>84.92</v>
      </c>
      <c r="U87">
        <v>84.92</v>
      </c>
      <c r="V87">
        <v>84.92</v>
      </c>
      <c r="W87">
        <v>84.92</v>
      </c>
      <c r="X87">
        <v>84.92</v>
      </c>
      <c r="Y87">
        <v>84.92</v>
      </c>
      <c r="Z87">
        <v>84.92</v>
      </c>
      <c r="AA87">
        <v>84.92</v>
      </c>
    </row>
    <row r="88" spans="1:27" x14ac:dyDescent="0.25">
      <c r="A88" t="s">
        <v>429</v>
      </c>
      <c r="B88" t="s">
        <v>562</v>
      </c>
      <c r="C88" t="s">
        <v>579</v>
      </c>
      <c r="D88">
        <v>84.92</v>
      </c>
      <c r="E88">
        <v>84.92</v>
      </c>
      <c r="F88">
        <v>84.92</v>
      </c>
      <c r="G88">
        <v>84.92</v>
      </c>
      <c r="H88">
        <v>84.92</v>
      </c>
      <c r="I88">
        <v>84.92</v>
      </c>
      <c r="J88">
        <v>84.92</v>
      </c>
      <c r="K88">
        <v>84.92</v>
      </c>
      <c r="L88">
        <v>84.92</v>
      </c>
      <c r="M88">
        <v>84.92</v>
      </c>
      <c r="N88">
        <v>84.92</v>
      </c>
      <c r="O88">
        <v>84.92</v>
      </c>
      <c r="P88">
        <v>84.92</v>
      </c>
      <c r="Q88">
        <v>84.92</v>
      </c>
      <c r="R88">
        <v>84.92</v>
      </c>
      <c r="S88">
        <v>84.92</v>
      </c>
      <c r="T88">
        <v>84.92</v>
      </c>
      <c r="U88">
        <v>84.92</v>
      </c>
      <c r="V88">
        <v>84.92</v>
      </c>
      <c r="W88">
        <v>84.92</v>
      </c>
      <c r="X88">
        <v>84.92</v>
      </c>
      <c r="Y88">
        <v>84.92</v>
      </c>
      <c r="Z88">
        <v>84.92</v>
      </c>
      <c r="AA88">
        <v>84.92</v>
      </c>
    </row>
    <row r="89" spans="1:27" x14ac:dyDescent="0.25">
      <c r="A89" t="s">
        <v>429</v>
      </c>
      <c r="B89" t="s">
        <v>562</v>
      </c>
      <c r="C89" t="s">
        <v>594</v>
      </c>
      <c r="D89">
        <v>84.92</v>
      </c>
      <c r="E89">
        <v>84.92</v>
      </c>
      <c r="F89">
        <v>84.92</v>
      </c>
      <c r="G89">
        <v>84.92</v>
      </c>
      <c r="H89">
        <v>84.92</v>
      </c>
      <c r="I89">
        <v>84.92</v>
      </c>
      <c r="J89">
        <v>84.92</v>
      </c>
      <c r="K89">
        <v>75.02</v>
      </c>
      <c r="L89">
        <v>75.02</v>
      </c>
      <c r="M89">
        <v>75.02</v>
      </c>
      <c r="N89">
        <v>75.02</v>
      </c>
      <c r="O89">
        <v>75.02</v>
      </c>
      <c r="P89">
        <v>75.02</v>
      </c>
      <c r="Q89">
        <v>84.92</v>
      </c>
      <c r="R89">
        <v>84.92</v>
      </c>
      <c r="S89">
        <v>84.92</v>
      </c>
      <c r="T89">
        <v>84.92</v>
      </c>
      <c r="U89">
        <v>84.92</v>
      </c>
      <c r="V89">
        <v>84.92</v>
      </c>
      <c r="W89">
        <v>84.92</v>
      </c>
      <c r="X89">
        <v>84.92</v>
      </c>
      <c r="Y89">
        <v>84.92</v>
      </c>
      <c r="Z89">
        <v>84.92</v>
      </c>
      <c r="AA89">
        <v>84.92</v>
      </c>
    </row>
    <row r="90" spans="1:27" x14ac:dyDescent="0.25">
      <c r="A90" t="s">
        <v>429</v>
      </c>
      <c r="B90" t="s">
        <v>562</v>
      </c>
      <c r="C90" t="s">
        <v>595</v>
      </c>
      <c r="D90">
        <v>84.92</v>
      </c>
      <c r="E90">
        <v>84.92</v>
      </c>
      <c r="F90">
        <v>84.92</v>
      </c>
      <c r="G90">
        <v>84.92</v>
      </c>
      <c r="H90">
        <v>84.92</v>
      </c>
      <c r="I90">
        <v>84.92</v>
      </c>
      <c r="J90">
        <v>84.92</v>
      </c>
      <c r="K90">
        <v>75.02</v>
      </c>
      <c r="L90">
        <v>75.02</v>
      </c>
      <c r="M90">
        <v>75.02</v>
      </c>
      <c r="N90">
        <v>75.02</v>
      </c>
      <c r="O90">
        <v>75.02</v>
      </c>
      <c r="P90">
        <v>75.02</v>
      </c>
      <c r="Q90">
        <v>84.92</v>
      </c>
      <c r="R90">
        <v>84.92</v>
      </c>
      <c r="S90">
        <v>84.92</v>
      </c>
      <c r="T90">
        <v>84.92</v>
      </c>
      <c r="U90">
        <v>84.92</v>
      </c>
      <c r="V90">
        <v>84.92</v>
      </c>
      <c r="W90">
        <v>84.92</v>
      </c>
      <c r="X90">
        <v>84.92</v>
      </c>
      <c r="Y90">
        <v>84.92</v>
      </c>
      <c r="Z90">
        <v>84.92</v>
      </c>
      <c r="AA90">
        <v>84.92</v>
      </c>
    </row>
    <row r="91" spans="1:27" x14ac:dyDescent="0.25">
      <c r="A91" t="s">
        <v>429</v>
      </c>
      <c r="B91" t="s">
        <v>562</v>
      </c>
      <c r="C91" t="s">
        <v>596</v>
      </c>
      <c r="D91">
        <v>84.92</v>
      </c>
      <c r="E91">
        <v>84.92</v>
      </c>
      <c r="F91">
        <v>84.92</v>
      </c>
      <c r="G91">
        <v>84.92</v>
      </c>
      <c r="H91">
        <v>84.92</v>
      </c>
      <c r="I91">
        <v>84.92</v>
      </c>
      <c r="J91">
        <v>84.92</v>
      </c>
      <c r="K91">
        <v>75.02</v>
      </c>
      <c r="L91">
        <v>75.02</v>
      </c>
      <c r="M91">
        <v>75.02</v>
      </c>
      <c r="N91">
        <v>75.02</v>
      </c>
      <c r="O91">
        <v>75.02</v>
      </c>
      <c r="P91">
        <v>75.02</v>
      </c>
      <c r="Q91">
        <v>84.92</v>
      </c>
      <c r="R91">
        <v>84.92</v>
      </c>
      <c r="S91">
        <v>84.92</v>
      </c>
      <c r="T91">
        <v>84.92</v>
      </c>
      <c r="U91">
        <v>84.92</v>
      </c>
      <c r="V91">
        <v>84.92</v>
      </c>
      <c r="W91">
        <v>84.92</v>
      </c>
      <c r="X91">
        <v>84.92</v>
      </c>
      <c r="Y91">
        <v>84.92</v>
      </c>
      <c r="Z91">
        <v>84.92</v>
      </c>
      <c r="AA91">
        <v>84.92</v>
      </c>
    </row>
    <row r="92" spans="1:27" x14ac:dyDescent="0.25">
      <c r="A92" t="s">
        <v>429</v>
      </c>
      <c r="B92" t="s">
        <v>562</v>
      </c>
      <c r="C92" t="s">
        <v>597</v>
      </c>
      <c r="D92">
        <v>84.92</v>
      </c>
      <c r="E92">
        <v>84.92</v>
      </c>
      <c r="F92">
        <v>84.92</v>
      </c>
      <c r="G92">
        <v>84.92</v>
      </c>
      <c r="H92">
        <v>84.92</v>
      </c>
      <c r="I92">
        <v>84.92</v>
      </c>
      <c r="J92">
        <v>84.92</v>
      </c>
      <c r="K92">
        <v>75.02</v>
      </c>
      <c r="L92">
        <v>75.02</v>
      </c>
      <c r="M92">
        <v>75.02</v>
      </c>
      <c r="N92">
        <v>75.02</v>
      </c>
      <c r="O92">
        <v>75.02</v>
      </c>
      <c r="P92">
        <v>75.02</v>
      </c>
      <c r="Q92">
        <v>84.92</v>
      </c>
      <c r="R92">
        <v>84.92</v>
      </c>
      <c r="S92">
        <v>84.92</v>
      </c>
      <c r="T92">
        <v>84.92</v>
      </c>
      <c r="U92">
        <v>84.92</v>
      </c>
      <c r="V92">
        <v>84.92</v>
      </c>
      <c r="W92">
        <v>84.92</v>
      </c>
      <c r="X92">
        <v>84.92</v>
      </c>
      <c r="Y92">
        <v>84.92</v>
      </c>
      <c r="Z92">
        <v>84.92</v>
      </c>
      <c r="AA92">
        <v>84.92</v>
      </c>
    </row>
    <row r="93" spans="1:27" x14ac:dyDescent="0.25">
      <c r="A93" t="s">
        <v>429</v>
      </c>
      <c r="B93" t="s">
        <v>562</v>
      </c>
      <c r="C93" t="s">
        <v>598</v>
      </c>
      <c r="D93">
        <v>84.92</v>
      </c>
      <c r="E93">
        <v>84.92</v>
      </c>
      <c r="F93">
        <v>84.92</v>
      </c>
      <c r="G93">
        <v>84.92</v>
      </c>
      <c r="H93">
        <v>84.92</v>
      </c>
      <c r="I93">
        <v>84.92</v>
      </c>
      <c r="J93">
        <v>75.02</v>
      </c>
      <c r="K93">
        <v>75.02</v>
      </c>
      <c r="L93">
        <v>75.02</v>
      </c>
      <c r="M93">
        <v>75.02</v>
      </c>
      <c r="N93">
        <v>75.02</v>
      </c>
      <c r="O93">
        <v>75.02</v>
      </c>
      <c r="P93">
        <v>75.02</v>
      </c>
      <c r="Q93">
        <v>75.02</v>
      </c>
      <c r="R93">
        <v>75.02</v>
      </c>
      <c r="S93">
        <v>75.02</v>
      </c>
      <c r="T93">
        <v>75.02</v>
      </c>
      <c r="U93">
        <v>75.02</v>
      </c>
      <c r="V93">
        <v>75.02</v>
      </c>
      <c r="W93">
        <v>75.02</v>
      </c>
      <c r="X93">
        <v>75.02</v>
      </c>
      <c r="Y93">
        <v>75.02</v>
      </c>
      <c r="Z93">
        <v>84.92</v>
      </c>
      <c r="AA93">
        <v>84.92</v>
      </c>
    </row>
    <row r="94" spans="1:27" x14ac:dyDescent="0.25">
      <c r="A94" t="s">
        <v>429</v>
      </c>
      <c r="B94" t="s">
        <v>562</v>
      </c>
      <c r="C94" t="s">
        <v>599</v>
      </c>
      <c r="D94">
        <v>84.92</v>
      </c>
      <c r="E94">
        <v>84.92</v>
      </c>
      <c r="F94">
        <v>84.92</v>
      </c>
      <c r="G94">
        <v>84.92</v>
      </c>
      <c r="H94">
        <v>84.92</v>
      </c>
      <c r="I94">
        <v>84.92</v>
      </c>
      <c r="J94">
        <v>75.02</v>
      </c>
      <c r="K94">
        <v>75.02</v>
      </c>
      <c r="L94">
        <v>75.02</v>
      </c>
      <c r="M94">
        <v>75.02</v>
      </c>
      <c r="N94">
        <v>75.02</v>
      </c>
      <c r="O94">
        <v>75.02</v>
      </c>
      <c r="P94">
        <v>75.02</v>
      </c>
      <c r="Q94">
        <v>75.02</v>
      </c>
      <c r="R94">
        <v>75.02</v>
      </c>
      <c r="S94">
        <v>75.02</v>
      </c>
      <c r="T94">
        <v>75.02</v>
      </c>
      <c r="U94">
        <v>75.02</v>
      </c>
      <c r="V94">
        <v>75.02</v>
      </c>
      <c r="W94">
        <v>75.02</v>
      </c>
      <c r="X94">
        <v>75.02</v>
      </c>
      <c r="Y94">
        <v>75.02</v>
      </c>
      <c r="Z94">
        <v>84.92</v>
      </c>
      <c r="AA94">
        <v>84.92</v>
      </c>
    </row>
    <row r="95" spans="1:27" x14ac:dyDescent="0.25">
      <c r="A95" t="s">
        <v>429</v>
      </c>
      <c r="B95" t="s">
        <v>562</v>
      </c>
      <c r="C95" t="s">
        <v>600</v>
      </c>
      <c r="D95">
        <v>84.92</v>
      </c>
      <c r="E95">
        <v>84.92</v>
      </c>
      <c r="F95">
        <v>84.92</v>
      </c>
      <c r="G95">
        <v>84.92</v>
      </c>
      <c r="H95">
        <v>84.92</v>
      </c>
      <c r="I95">
        <v>84.92</v>
      </c>
      <c r="J95">
        <v>75.02</v>
      </c>
      <c r="K95">
        <v>75.02</v>
      </c>
      <c r="L95">
        <v>75.02</v>
      </c>
      <c r="M95">
        <v>75.02</v>
      </c>
      <c r="N95">
        <v>75.02</v>
      </c>
      <c r="O95">
        <v>75.02</v>
      </c>
      <c r="P95">
        <v>75.02</v>
      </c>
      <c r="Q95">
        <v>75.02</v>
      </c>
      <c r="R95">
        <v>75.02</v>
      </c>
      <c r="S95">
        <v>75.02</v>
      </c>
      <c r="T95">
        <v>75.02</v>
      </c>
      <c r="U95">
        <v>75.02</v>
      </c>
      <c r="V95">
        <v>75.02</v>
      </c>
      <c r="W95">
        <v>75.02</v>
      </c>
      <c r="X95">
        <v>75.02</v>
      </c>
      <c r="Y95">
        <v>75.02</v>
      </c>
      <c r="Z95">
        <v>84.92</v>
      </c>
      <c r="AA95">
        <v>84.92</v>
      </c>
    </row>
    <row r="96" spans="1:27" x14ac:dyDescent="0.25">
      <c r="A96" t="s">
        <v>429</v>
      </c>
      <c r="B96" t="s">
        <v>562</v>
      </c>
      <c r="C96" t="s">
        <v>601</v>
      </c>
      <c r="D96">
        <v>84.92</v>
      </c>
      <c r="E96">
        <v>84.92</v>
      </c>
      <c r="F96">
        <v>84.92</v>
      </c>
      <c r="G96">
        <v>84.92</v>
      </c>
      <c r="H96">
        <v>84.92</v>
      </c>
      <c r="I96">
        <v>84.92</v>
      </c>
      <c r="J96">
        <v>75.02</v>
      </c>
      <c r="K96">
        <v>75.02</v>
      </c>
      <c r="L96">
        <v>75.02</v>
      </c>
      <c r="M96">
        <v>75.02</v>
      </c>
      <c r="N96">
        <v>75.02</v>
      </c>
      <c r="O96">
        <v>75.02</v>
      </c>
      <c r="P96">
        <v>75.02</v>
      </c>
      <c r="Q96">
        <v>75.02</v>
      </c>
      <c r="R96">
        <v>75.02</v>
      </c>
      <c r="S96">
        <v>75.02</v>
      </c>
      <c r="T96">
        <v>75.02</v>
      </c>
      <c r="U96">
        <v>75.02</v>
      </c>
      <c r="V96">
        <v>75.02</v>
      </c>
      <c r="W96">
        <v>75.02</v>
      </c>
      <c r="X96">
        <v>75.02</v>
      </c>
      <c r="Y96">
        <v>75.02</v>
      </c>
      <c r="Z96">
        <v>84.92</v>
      </c>
      <c r="AA96">
        <v>84.92</v>
      </c>
    </row>
    <row r="97" spans="1:27" x14ac:dyDescent="0.25">
      <c r="A97" t="s">
        <v>429</v>
      </c>
      <c r="B97" t="s">
        <v>564</v>
      </c>
      <c r="C97" t="s">
        <v>587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429</v>
      </c>
      <c r="B98" t="s">
        <v>564</v>
      </c>
      <c r="C98" t="s">
        <v>588</v>
      </c>
      <c r="D98">
        <v>0.03</v>
      </c>
      <c r="E98">
        <v>0.03</v>
      </c>
      <c r="F98">
        <v>0.03</v>
      </c>
      <c r="G98">
        <v>0.03</v>
      </c>
      <c r="H98">
        <v>0.03</v>
      </c>
      <c r="I98">
        <v>0.03</v>
      </c>
      <c r="J98">
        <v>0.03</v>
      </c>
      <c r="K98">
        <v>0.03</v>
      </c>
      <c r="L98">
        <v>0.03</v>
      </c>
      <c r="M98">
        <v>0.05</v>
      </c>
      <c r="N98">
        <v>0.05</v>
      </c>
      <c r="O98">
        <v>0.05</v>
      </c>
      <c r="P98">
        <v>0.05</v>
      </c>
      <c r="Q98">
        <v>0.03</v>
      </c>
      <c r="R98">
        <v>0.03</v>
      </c>
      <c r="S98">
        <v>0.03</v>
      </c>
      <c r="T98">
        <v>0.03</v>
      </c>
      <c r="U98">
        <v>0.03</v>
      </c>
      <c r="V98">
        <v>0.03</v>
      </c>
      <c r="W98">
        <v>0.03</v>
      </c>
      <c r="X98">
        <v>0.03</v>
      </c>
      <c r="Y98">
        <v>0.03</v>
      </c>
      <c r="Z98">
        <v>0.03</v>
      </c>
      <c r="AA98">
        <v>0.03</v>
      </c>
    </row>
    <row r="99" spans="1:27" x14ac:dyDescent="0.25">
      <c r="A99" t="s">
        <v>429</v>
      </c>
      <c r="B99" t="s">
        <v>564</v>
      </c>
      <c r="C99" t="s">
        <v>589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429</v>
      </c>
      <c r="B100" t="s">
        <v>564</v>
      </c>
      <c r="C100" t="s">
        <v>590</v>
      </c>
      <c r="D100">
        <v>0.03</v>
      </c>
      <c r="E100">
        <v>0.03</v>
      </c>
      <c r="F100">
        <v>0.03</v>
      </c>
      <c r="G100">
        <v>0.03</v>
      </c>
      <c r="H100">
        <v>0.03</v>
      </c>
      <c r="I100">
        <v>0.03</v>
      </c>
      <c r="J100">
        <v>0.03</v>
      </c>
      <c r="K100">
        <v>0.03</v>
      </c>
      <c r="L100">
        <v>0.03</v>
      </c>
      <c r="M100">
        <v>0.05</v>
      </c>
      <c r="N100">
        <v>0.05</v>
      </c>
      <c r="O100">
        <v>0.05</v>
      </c>
      <c r="P100">
        <v>0.05</v>
      </c>
      <c r="Q100">
        <v>0.03</v>
      </c>
      <c r="R100">
        <v>0.03</v>
      </c>
      <c r="S100">
        <v>0.03</v>
      </c>
      <c r="T100">
        <v>0.03</v>
      </c>
      <c r="U100">
        <v>0.03</v>
      </c>
      <c r="V100">
        <v>0.03</v>
      </c>
      <c r="W100">
        <v>0.03</v>
      </c>
      <c r="X100">
        <v>0.03</v>
      </c>
      <c r="Y100">
        <v>0.03</v>
      </c>
      <c r="Z100">
        <v>0.03</v>
      </c>
      <c r="AA100">
        <v>0.03</v>
      </c>
    </row>
    <row r="101" spans="1:27" x14ac:dyDescent="0.25">
      <c r="A101" t="s">
        <v>429</v>
      </c>
      <c r="B101" t="s">
        <v>564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429</v>
      </c>
      <c r="B102" t="s">
        <v>564</v>
      </c>
      <c r="C102" t="s">
        <v>591</v>
      </c>
      <c r="D102">
        <v>0.03</v>
      </c>
      <c r="E102">
        <v>0.03</v>
      </c>
      <c r="F102">
        <v>0.03</v>
      </c>
      <c r="G102">
        <v>0.03</v>
      </c>
      <c r="H102">
        <v>0.03</v>
      </c>
      <c r="I102">
        <v>0.03</v>
      </c>
      <c r="J102">
        <v>0.03</v>
      </c>
      <c r="K102">
        <v>0.03</v>
      </c>
      <c r="L102">
        <v>0.03</v>
      </c>
      <c r="M102">
        <v>0.05</v>
      </c>
      <c r="N102">
        <v>0.05</v>
      </c>
      <c r="O102">
        <v>0.05</v>
      </c>
      <c r="P102">
        <v>0.05</v>
      </c>
      <c r="Q102">
        <v>0.03</v>
      </c>
      <c r="R102">
        <v>0.03</v>
      </c>
      <c r="S102">
        <v>0.03</v>
      </c>
      <c r="T102">
        <v>0.03</v>
      </c>
      <c r="U102">
        <v>0.03</v>
      </c>
      <c r="V102">
        <v>0.03</v>
      </c>
      <c r="W102">
        <v>0.03</v>
      </c>
      <c r="X102">
        <v>0.03</v>
      </c>
      <c r="Y102">
        <v>0.03</v>
      </c>
      <c r="Z102">
        <v>0.03</v>
      </c>
      <c r="AA102">
        <v>0.03</v>
      </c>
    </row>
    <row r="103" spans="1:27" x14ac:dyDescent="0.25">
      <c r="A103" t="s">
        <v>429</v>
      </c>
      <c r="B103" t="s">
        <v>564</v>
      </c>
      <c r="C103" t="s">
        <v>592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429</v>
      </c>
      <c r="B104" t="s">
        <v>564</v>
      </c>
      <c r="C104" t="s">
        <v>593</v>
      </c>
      <c r="D104">
        <v>0.03</v>
      </c>
      <c r="E104">
        <v>0.03</v>
      </c>
      <c r="F104">
        <v>0.03</v>
      </c>
      <c r="G104">
        <v>0.03</v>
      </c>
      <c r="H104">
        <v>0.03</v>
      </c>
      <c r="I104">
        <v>0.03</v>
      </c>
      <c r="J104">
        <v>0.03</v>
      </c>
      <c r="K104">
        <v>0.03</v>
      </c>
      <c r="L104">
        <v>0.03</v>
      </c>
      <c r="M104">
        <v>0.05</v>
      </c>
      <c r="N104">
        <v>0.05</v>
      </c>
      <c r="O104">
        <v>0.05</v>
      </c>
      <c r="P104">
        <v>0.05</v>
      </c>
      <c r="Q104">
        <v>0.03</v>
      </c>
      <c r="R104">
        <v>0.03</v>
      </c>
      <c r="S104">
        <v>0.03</v>
      </c>
      <c r="T104">
        <v>0.03</v>
      </c>
      <c r="U104">
        <v>0.03</v>
      </c>
      <c r="V104">
        <v>0.03</v>
      </c>
      <c r="W104">
        <v>0.03</v>
      </c>
      <c r="X104">
        <v>0.03</v>
      </c>
      <c r="Y104">
        <v>0.03</v>
      </c>
      <c r="Z104">
        <v>0.03</v>
      </c>
      <c r="AA104">
        <v>0.03</v>
      </c>
    </row>
    <row r="105" spans="1:27" x14ac:dyDescent="0.25">
      <c r="A105" t="s">
        <v>429</v>
      </c>
      <c r="B105" t="s">
        <v>564</v>
      </c>
      <c r="C105" t="s">
        <v>579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429</v>
      </c>
      <c r="B106" t="s">
        <v>564</v>
      </c>
      <c r="C106" t="s">
        <v>594</v>
      </c>
      <c r="D106">
        <v>0.03</v>
      </c>
      <c r="E106">
        <v>0.03</v>
      </c>
      <c r="F106">
        <v>0.03</v>
      </c>
      <c r="G106">
        <v>0.03</v>
      </c>
      <c r="H106">
        <v>0.03</v>
      </c>
      <c r="I106">
        <v>0.03</v>
      </c>
      <c r="J106">
        <v>0.03</v>
      </c>
      <c r="K106">
        <v>0.03</v>
      </c>
      <c r="L106">
        <v>0.03</v>
      </c>
      <c r="M106">
        <v>0.05</v>
      </c>
      <c r="N106">
        <v>0.05</v>
      </c>
      <c r="O106">
        <v>0.05</v>
      </c>
      <c r="P106">
        <v>0.05</v>
      </c>
      <c r="Q106">
        <v>0.03</v>
      </c>
      <c r="R106">
        <v>0.03</v>
      </c>
      <c r="S106">
        <v>0.03</v>
      </c>
      <c r="T106">
        <v>0.03</v>
      </c>
      <c r="U106">
        <v>0.03</v>
      </c>
      <c r="V106">
        <v>0.03</v>
      </c>
      <c r="W106">
        <v>0.03</v>
      </c>
      <c r="X106">
        <v>0.03</v>
      </c>
      <c r="Y106">
        <v>0.03</v>
      </c>
      <c r="Z106">
        <v>0.03</v>
      </c>
      <c r="AA106">
        <v>0.03</v>
      </c>
    </row>
    <row r="107" spans="1:27" x14ac:dyDescent="0.25">
      <c r="A107" t="s">
        <v>429</v>
      </c>
      <c r="B107" t="s">
        <v>564</v>
      </c>
      <c r="C107" t="s">
        <v>595</v>
      </c>
      <c r="D107">
        <v>0.03</v>
      </c>
      <c r="E107">
        <v>0.03</v>
      </c>
      <c r="F107">
        <v>0.03</v>
      </c>
      <c r="G107">
        <v>0.03</v>
      </c>
      <c r="H107">
        <v>0.03</v>
      </c>
      <c r="I107">
        <v>0.03</v>
      </c>
      <c r="J107">
        <v>0.03</v>
      </c>
      <c r="K107">
        <v>0.03</v>
      </c>
      <c r="L107">
        <v>0.03</v>
      </c>
      <c r="M107">
        <v>0.05</v>
      </c>
      <c r="N107">
        <v>0.05</v>
      </c>
      <c r="O107">
        <v>0.05</v>
      </c>
      <c r="P107">
        <v>0.05</v>
      </c>
      <c r="Q107">
        <v>0.03</v>
      </c>
      <c r="R107">
        <v>0.03</v>
      </c>
      <c r="S107">
        <v>0.03</v>
      </c>
      <c r="T107">
        <v>0.03</v>
      </c>
      <c r="U107">
        <v>0.03</v>
      </c>
      <c r="V107">
        <v>0.03</v>
      </c>
      <c r="W107">
        <v>0.03</v>
      </c>
      <c r="X107">
        <v>0.03</v>
      </c>
      <c r="Y107">
        <v>0.03</v>
      </c>
      <c r="Z107">
        <v>0.03</v>
      </c>
      <c r="AA107">
        <v>0.03</v>
      </c>
    </row>
    <row r="108" spans="1:27" x14ac:dyDescent="0.25">
      <c r="A108" t="s">
        <v>429</v>
      </c>
      <c r="B108" t="s">
        <v>564</v>
      </c>
      <c r="C108" t="s">
        <v>596</v>
      </c>
      <c r="D108">
        <v>0.03</v>
      </c>
      <c r="E108">
        <v>0.03</v>
      </c>
      <c r="F108">
        <v>0.03</v>
      </c>
      <c r="G108">
        <v>0.03</v>
      </c>
      <c r="H108">
        <v>0.03</v>
      </c>
      <c r="I108">
        <v>0.03</v>
      </c>
      <c r="J108">
        <v>0.03</v>
      </c>
      <c r="K108">
        <v>0.03</v>
      </c>
      <c r="L108">
        <v>0.03</v>
      </c>
      <c r="M108">
        <v>0.05</v>
      </c>
      <c r="N108">
        <v>0.05</v>
      </c>
      <c r="O108">
        <v>0.05</v>
      </c>
      <c r="P108">
        <v>0.05</v>
      </c>
      <c r="Q108">
        <v>0.03</v>
      </c>
      <c r="R108">
        <v>0.03</v>
      </c>
      <c r="S108">
        <v>0.03</v>
      </c>
      <c r="T108">
        <v>0.03</v>
      </c>
      <c r="U108">
        <v>0.03</v>
      </c>
      <c r="V108">
        <v>0.03</v>
      </c>
      <c r="W108">
        <v>0.03</v>
      </c>
      <c r="X108">
        <v>0.03</v>
      </c>
      <c r="Y108">
        <v>0.03</v>
      </c>
      <c r="Z108">
        <v>0.03</v>
      </c>
      <c r="AA108">
        <v>0.03</v>
      </c>
    </row>
    <row r="109" spans="1:27" x14ac:dyDescent="0.25">
      <c r="A109" t="s">
        <v>429</v>
      </c>
      <c r="B109" t="s">
        <v>564</v>
      </c>
      <c r="C109" t="s">
        <v>597</v>
      </c>
      <c r="D109">
        <v>0.03</v>
      </c>
      <c r="E109">
        <v>0.03</v>
      </c>
      <c r="F109">
        <v>0.03</v>
      </c>
      <c r="G109">
        <v>0.03</v>
      </c>
      <c r="H109">
        <v>0.03</v>
      </c>
      <c r="I109">
        <v>0.03</v>
      </c>
      <c r="J109">
        <v>0.03</v>
      </c>
      <c r="K109">
        <v>0.03</v>
      </c>
      <c r="L109">
        <v>0.03</v>
      </c>
      <c r="M109">
        <v>0.05</v>
      </c>
      <c r="N109">
        <v>0.05</v>
      </c>
      <c r="O109">
        <v>0.05</v>
      </c>
      <c r="P109">
        <v>0.05</v>
      </c>
      <c r="Q109">
        <v>0.03</v>
      </c>
      <c r="R109">
        <v>0.03</v>
      </c>
      <c r="S109">
        <v>0.03</v>
      </c>
      <c r="T109">
        <v>0.03</v>
      </c>
      <c r="U109">
        <v>0.03</v>
      </c>
      <c r="V109">
        <v>0.03</v>
      </c>
      <c r="W109">
        <v>0.03</v>
      </c>
      <c r="X109">
        <v>0.03</v>
      </c>
      <c r="Y109">
        <v>0.03</v>
      </c>
      <c r="Z109">
        <v>0.03</v>
      </c>
      <c r="AA109">
        <v>0.03</v>
      </c>
    </row>
    <row r="110" spans="1:27" x14ac:dyDescent="0.25">
      <c r="A110" t="s">
        <v>429</v>
      </c>
      <c r="B110" t="s">
        <v>564</v>
      </c>
      <c r="C110" t="s">
        <v>598</v>
      </c>
      <c r="D110">
        <v>0.05</v>
      </c>
      <c r="E110">
        <v>0.05</v>
      </c>
      <c r="F110">
        <v>0.05</v>
      </c>
      <c r="G110">
        <v>0.05</v>
      </c>
      <c r="H110">
        <v>0.05</v>
      </c>
      <c r="I110">
        <v>0.05</v>
      </c>
      <c r="J110">
        <v>0.05</v>
      </c>
      <c r="K110">
        <v>0.1</v>
      </c>
      <c r="L110">
        <v>0.34</v>
      </c>
      <c r="M110">
        <v>0.6</v>
      </c>
      <c r="N110">
        <v>0.63</v>
      </c>
      <c r="O110">
        <v>0.72</v>
      </c>
      <c r="P110">
        <v>0.79</v>
      </c>
      <c r="Q110">
        <v>0.83</v>
      </c>
      <c r="R110">
        <v>0.61</v>
      </c>
      <c r="S110">
        <v>0.65</v>
      </c>
      <c r="T110">
        <v>0.1</v>
      </c>
      <c r="U110">
        <v>0.1</v>
      </c>
      <c r="V110">
        <v>0.19</v>
      </c>
      <c r="W110">
        <v>0.25</v>
      </c>
      <c r="X110">
        <v>0.22</v>
      </c>
      <c r="Y110">
        <v>0.22</v>
      </c>
      <c r="Z110">
        <v>0.12</v>
      </c>
      <c r="AA110">
        <v>0.09</v>
      </c>
    </row>
    <row r="111" spans="1:27" x14ac:dyDescent="0.25">
      <c r="A111" t="s">
        <v>429</v>
      </c>
      <c r="B111" t="s">
        <v>564</v>
      </c>
      <c r="C111" t="s">
        <v>599</v>
      </c>
      <c r="D111">
        <v>0.05</v>
      </c>
      <c r="E111">
        <v>0.05</v>
      </c>
      <c r="F111">
        <v>0.05</v>
      </c>
      <c r="G111">
        <v>0.05</v>
      </c>
      <c r="H111">
        <v>0.05</v>
      </c>
      <c r="I111">
        <v>0.05</v>
      </c>
      <c r="J111">
        <v>0.05</v>
      </c>
      <c r="K111">
        <v>0.1</v>
      </c>
      <c r="L111">
        <v>0.34</v>
      </c>
      <c r="M111">
        <v>0.6</v>
      </c>
      <c r="N111">
        <v>0.63</v>
      </c>
      <c r="O111">
        <v>0.72</v>
      </c>
      <c r="P111">
        <v>0.79</v>
      </c>
      <c r="Q111">
        <v>0.83</v>
      </c>
      <c r="R111">
        <v>0.61</v>
      </c>
      <c r="S111">
        <v>0.65</v>
      </c>
      <c r="T111">
        <v>0.1</v>
      </c>
      <c r="U111">
        <v>0.1</v>
      </c>
      <c r="V111">
        <v>0.19</v>
      </c>
      <c r="W111">
        <v>0.25</v>
      </c>
      <c r="X111">
        <v>0.22</v>
      </c>
      <c r="Y111">
        <v>0.22</v>
      </c>
      <c r="Z111">
        <v>0.12</v>
      </c>
      <c r="AA111">
        <v>0.09</v>
      </c>
    </row>
    <row r="112" spans="1:27" x14ac:dyDescent="0.25">
      <c r="A112" t="s">
        <v>429</v>
      </c>
      <c r="B112" t="s">
        <v>564</v>
      </c>
      <c r="C112" t="s">
        <v>600</v>
      </c>
      <c r="D112">
        <v>0.05</v>
      </c>
      <c r="E112">
        <v>0.05</v>
      </c>
      <c r="F112">
        <v>0.05</v>
      </c>
      <c r="G112">
        <v>0.05</v>
      </c>
      <c r="H112">
        <v>0.05</v>
      </c>
      <c r="I112">
        <v>0.05</v>
      </c>
      <c r="J112">
        <v>0.05</v>
      </c>
      <c r="K112">
        <v>0.1</v>
      </c>
      <c r="L112">
        <v>0.34</v>
      </c>
      <c r="M112">
        <v>0.6</v>
      </c>
      <c r="N112">
        <v>0.63</v>
      </c>
      <c r="O112">
        <v>0.72</v>
      </c>
      <c r="P112">
        <v>0.79</v>
      </c>
      <c r="Q112">
        <v>0.83</v>
      </c>
      <c r="R112">
        <v>0.61</v>
      </c>
      <c r="S112">
        <v>0.65</v>
      </c>
      <c r="T112">
        <v>0.1</v>
      </c>
      <c r="U112">
        <v>0.1</v>
      </c>
      <c r="V112">
        <v>0.19</v>
      </c>
      <c r="W112">
        <v>0.25</v>
      </c>
      <c r="X112">
        <v>0.22</v>
      </c>
      <c r="Y112">
        <v>0.22</v>
      </c>
      <c r="Z112">
        <v>0.12</v>
      </c>
      <c r="AA112">
        <v>0.09</v>
      </c>
    </row>
    <row r="113" spans="1:27" x14ac:dyDescent="0.25">
      <c r="A113" t="s">
        <v>429</v>
      </c>
      <c r="B113" t="s">
        <v>564</v>
      </c>
      <c r="C113" t="s">
        <v>601</v>
      </c>
      <c r="D113">
        <v>0.05</v>
      </c>
      <c r="E113">
        <v>0.05</v>
      </c>
      <c r="F113">
        <v>0.05</v>
      </c>
      <c r="G113">
        <v>0.05</v>
      </c>
      <c r="H113">
        <v>0.05</v>
      </c>
      <c r="I113">
        <v>0.05</v>
      </c>
      <c r="J113">
        <v>0.05</v>
      </c>
      <c r="K113">
        <v>0.1</v>
      </c>
      <c r="L113">
        <v>0.34</v>
      </c>
      <c r="M113">
        <v>0.6</v>
      </c>
      <c r="N113">
        <v>0.63</v>
      </c>
      <c r="O113">
        <v>0.72</v>
      </c>
      <c r="P113">
        <v>0.79</v>
      </c>
      <c r="Q113">
        <v>0.83</v>
      </c>
      <c r="R113">
        <v>0.61</v>
      </c>
      <c r="S113">
        <v>0.65</v>
      </c>
      <c r="T113">
        <v>0.1</v>
      </c>
      <c r="U113">
        <v>0.1</v>
      </c>
      <c r="V113">
        <v>0.19</v>
      </c>
      <c r="W113">
        <v>0.25</v>
      </c>
      <c r="X113">
        <v>0.22</v>
      </c>
      <c r="Y113">
        <v>0.22</v>
      </c>
      <c r="Z113">
        <v>0.12</v>
      </c>
      <c r="AA113">
        <v>0.09</v>
      </c>
    </row>
    <row r="114" spans="1:27" x14ac:dyDescent="0.25">
      <c r="A114" t="s">
        <v>429</v>
      </c>
      <c r="B114" t="s">
        <v>567</v>
      </c>
      <c r="C114" t="s">
        <v>563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 x14ac:dyDescent="0.25">
      <c r="A115" t="s">
        <v>429</v>
      </c>
      <c r="B115" t="s">
        <v>567</v>
      </c>
      <c r="C115" t="s">
        <v>587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429</v>
      </c>
      <c r="B116" t="s">
        <v>567</v>
      </c>
      <c r="C116" t="s">
        <v>588</v>
      </c>
      <c r="D116">
        <v>0.05</v>
      </c>
      <c r="E116">
        <v>0.05</v>
      </c>
      <c r="F116">
        <v>0.05</v>
      </c>
      <c r="G116">
        <v>0.05</v>
      </c>
      <c r="H116">
        <v>0.05</v>
      </c>
      <c r="I116">
        <v>0.05</v>
      </c>
      <c r="J116">
        <v>0.05</v>
      </c>
      <c r="K116">
        <v>0.05</v>
      </c>
      <c r="L116">
        <v>0.05</v>
      </c>
      <c r="M116">
        <v>0.05</v>
      </c>
      <c r="N116">
        <v>0.05</v>
      </c>
      <c r="O116">
        <v>0.05</v>
      </c>
      <c r="P116">
        <v>0.05</v>
      </c>
      <c r="Q116">
        <v>0.05</v>
      </c>
      <c r="R116">
        <v>0.05</v>
      </c>
      <c r="S116">
        <v>0.05</v>
      </c>
      <c r="T116">
        <v>0.05</v>
      </c>
      <c r="U116">
        <v>0.05</v>
      </c>
      <c r="V116">
        <v>0.05</v>
      </c>
      <c r="W116">
        <v>0.05</v>
      </c>
      <c r="X116">
        <v>0.05</v>
      </c>
      <c r="Y116">
        <v>0.05</v>
      </c>
      <c r="Z116">
        <v>0.05</v>
      </c>
      <c r="AA116">
        <v>0.05</v>
      </c>
    </row>
    <row r="117" spans="1:27" x14ac:dyDescent="0.25">
      <c r="A117" t="s">
        <v>429</v>
      </c>
      <c r="B117" t="s">
        <v>567</v>
      </c>
      <c r="C117" t="s">
        <v>589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429</v>
      </c>
      <c r="B118" t="s">
        <v>567</v>
      </c>
      <c r="C118" t="s">
        <v>590</v>
      </c>
      <c r="D118">
        <v>0.05</v>
      </c>
      <c r="E118">
        <v>0.05</v>
      </c>
      <c r="F118">
        <v>0.05</v>
      </c>
      <c r="G118">
        <v>0.05</v>
      </c>
      <c r="H118">
        <v>0.05</v>
      </c>
      <c r="I118">
        <v>0.05</v>
      </c>
      <c r="J118">
        <v>0.05</v>
      </c>
      <c r="K118">
        <v>0.05</v>
      </c>
      <c r="L118">
        <v>0.05</v>
      </c>
      <c r="M118">
        <v>0.05</v>
      </c>
      <c r="N118">
        <v>0.05</v>
      </c>
      <c r="O118">
        <v>0.05</v>
      </c>
      <c r="P118">
        <v>0.05</v>
      </c>
      <c r="Q118">
        <v>0.05</v>
      </c>
      <c r="R118">
        <v>0.05</v>
      </c>
      <c r="S118">
        <v>0.05</v>
      </c>
      <c r="T118">
        <v>0.05</v>
      </c>
      <c r="U118">
        <v>0.05</v>
      </c>
      <c r="V118">
        <v>0.05</v>
      </c>
      <c r="W118">
        <v>0.05</v>
      </c>
      <c r="X118">
        <v>0.05</v>
      </c>
      <c r="Y118">
        <v>0.05</v>
      </c>
      <c r="Z118">
        <v>0.05</v>
      </c>
      <c r="AA118">
        <v>0.05</v>
      </c>
    </row>
    <row r="119" spans="1:27" x14ac:dyDescent="0.25">
      <c r="A119" t="s">
        <v>429</v>
      </c>
      <c r="B119" t="s">
        <v>567</v>
      </c>
      <c r="C119" t="s">
        <v>572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429</v>
      </c>
      <c r="B120" t="s">
        <v>567</v>
      </c>
      <c r="C120" t="s">
        <v>591</v>
      </c>
      <c r="D120">
        <v>0.05</v>
      </c>
      <c r="E120">
        <v>0.05</v>
      </c>
      <c r="F120">
        <v>0.05</v>
      </c>
      <c r="G120">
        <v>0.05</v>
      </c>
      <c r="H120">
        <v>0.05</v>
      </c>
      <c r="I120">
        <v>0.05</v>
      </c>
      <c r="J120">
        <v>0.05</v>
      </c>
      <c r="K120">
        <v>0.05</v>
      </c>
      <c r="L120">
        <v>0.05</v>
      </c>
      <c r="M120">
        <v>0.05</v>
      </c>
      <c r="N120">
        <v>0.05</v>
      </c>
      <c r="O120">
        <v>0.05</v>
      </c>
      <c r="P120">
        <v>0.05</v>
      </c>
      <c r="Q120">
        <v>0.05</v>
      </c>
      <c r="R120">
        <v>0.05</v>
      </c>
      <c r="S120">
        <v>0.05</v>
      </c>
      <c r="T120">
        <v>0.05</v>
      </c>
      <c r="U120">
        <v>0.05</v>
      </c>
      <c r="V120">
        <v>0.05</v>
      </c>
      <c r="W120">
        <v>0.05</v>
      </c>
      <c r="X120">
        <v>0.05</v>
      </c>
      <c r="Y120">
        <v>0.05</v>
      </c>
      <c r="Z120">
        <v>0.05</v>
      </c>
      <c r="AA120">
        <v>0.05</v>
      </c>
    </row>
    <row r="121" spans="1:27" x14ac:dyDescent="0.25">
      <c r="A121" t="s">
        <v>429</v>
      </c>
      <c r="B121" t="s">
        <v>567</v>
      </c>
      <c r="C121" t="s">
        <v>592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429</v>
      </c>
      <c r="B122" t="s">
        <v>567</v>
      </c>
      <c r="C122" t="s">
        <v>593</v>
      </c>
      <c r="D122">
        <v>0.05</v>
      </c>
      <c r="E122">
        <v>0.05</v>
      </c>
      <c r="F122">
        <v>0.05</v>
      </c>
      <c r="G122">
        <v>0.05</v>
      </c>
      <c r="H122">
        <v>0.05</v>
      </c>
      <c r="I122">
        <v>0.05</v>
      </c>
      <c r="J122">
        <v>0.05</v>
      </c>
      <c r="K122">
        <v>0.05</v>
      </c>
      <c r="L122">
        <v>0.05</v>
      </c>
      <c r="M122">
        <v>0.05</v>
      </c>
      <c r="N122">
        <v>0.05</v>
      </c>
      <c r="O122">
        <v>0.05</v>
      </c>
      <c r="P122">
        <v>0.05</v>
      </c>
      <c r="Q122">
        <v>0.05</v>
      </c>
      <c r="R122">
        <v>0.05</v>
      </c>
      <c r="S122">
        <v>0.05</v>
      </c>
      <c r="T122">
        <v>0.05</v>
      </c>
      <c r="U122">
        <v>0.05</v>
      </c>
      <c r="V122">
        <v>0.05</v>
      </c>
      <c r="W122">
        <v>0.05</v>
      </c>
      <c r="X122">
        <v>0.05</v>
      </c>
      <c r="Y122">
        <v>0.05</v>
      </c>
      <c r="Z122">
        <v>0.05</v>
      </c>
      <c r="AA122">
        <v>0.05</v>
      </c>
    </row>
    <row r="123" spans="1:27" x14ac:dyDescent="0.25">
      <c r="A123" t="s">
        <v>429</v>
      </c>
      <c r="B123" t="s">
        <v>567</v>
      </c>
      <c r="C123" t="s">
        <v>579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429</v>
      </c>
      <c r="B124" t="s">
        <v>567</v>
      </c>
      <c r="C124" t="s">
        <v>594</v>
      </c>
      <c r="D124">
        <v>0.05</v>
      </c>
      <c r="E124">
        <v>0.05</v>
      </c>
      <c r="F124">
        <v>0.05</v>
      </c>
      <c r="G124">
        <v>0.05</v>
      </c>
      <c r="H124">
        <v>0.05</v>
      </c>
      <c r="I124">
        <v>0.05</v>
      </c>
      <c r="J124">
        <v>0.05</v>
      </c>
      <c r="K124">
        <v>0.05</v>
      </c>
      <c r="L124">
        <v>0.15</v>
      </c>
      <c r="M124">
        <v>0.15</v>
      </c>
      <c r="N124">
        <v>0.15</v>
      </c>
      <c r="O124">
        <v>0.15</v>
      </c>
      <c r="P124">
        <v>0.15</v>
      </c>
      <c r="Q124">
        <v>0.05</v>
      </c>
      <c r="R124">
        <v>0.05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0.05</v>
      </c>
      <c r="Z124">
        <v>0.05</v>
      </c>
      <c r="AA124">
        <v>0.05</v>
      </c>
    </row>
    <row r="125" spans="1:27" x14ac:dyDescent="0.25">
      <c r="A125" t="s">
        <v>429</v>
      </c>
      <c r="B125" t="s">
        <v>567</v>
      </c>
      <c r="C125" t="s">
        <v>595</v>
      </c>
      <c r="D125">
        <v>0.05</v>
      </c>
      <c r="E125">
        <v>0.05</v>
      </c>
      <c r="F125">
        <v>0.05</v>
      </c>
      <c r="G125">
        <v>0.05</v>
      </c>
      <c r="H125">
        <v>0.05</v>
      </c>
      <c r="I125">
        <v>0.05</v>
      </c>
      <c r="J125">
        <v>0.05</v>
      </c>
      <c r="K125">
        <v>0.05</v>
      </c>
      <c r="L125">
        <v>0.15</v>
      </c>
      <c r="M125">
        <v>0.15</v>
      </c>
      <c r="N125">
        <v>0.15</v>
      </c>
      <c r="O125">
        <v>0.15</v>
      </c>
      <c r="P125">
        <v>0.15</v>
      </c>
      <c r="Q125">
        <v>0.05</v>
      </c>
      <c r="R125">
        <v>0.05</v>
      </c>
      <c r="S125">
        <v>0.05</v>
      </c>
      <c r="T125">
        <v>0.05</v>
      </c>
      <c r="U125">
        <v>0.05</v>
      </c>
      <c r="V125">
        <v>0.05</v>
      </c>
      <c r="W125">
        <v>0.05</v>
      </c>
      <c r="X125">
        <v>0.05</v>
      </c>
      <c r="Y125">
        <v>0.05</v>
      </c>
      <c r="Z125">
        <v>0.05</v>
      </c>
      <c r="AA125">
        <v>0.05</v>
      </c>
    </row>
    <row r="126" spans="1:27" x14ac:dyDescent="0.25">
      <c r="A126" t="s">
        <v>429</v>
      </c>
      <c r="B126" t="s">
        <v>567</v>
      </c>
      <c r="C126" t="s">
        <v>596</v>
      </c>
      <c r="D126">
        <v>0.05</v>
      </c>
      <c r="E126">
        <v>0.05</v>
      </c>
      <c r="F126">
        <v>0.05</v>
      </c>
      <c r="G126">
        <v>0.05</v>
      </c>
      <c r="H126">
        <v>0.05</v>
      </c>
      <c r="I126">
        <v>0.05</v>
      </c>
      <c r="J126">
        <v>0.05</v>
      </c>
      <c r="K126">
        <v>0.05</v>
      </c>
      <c r="L126">
        <v>0.15</v>
      </c>
      <c r="M126">
        <v>0.15</v>
      </c>
      <c r="N126">
        <v>0.15</v>
      </c>
      <c r="O126">
        <v>0.15</v>
      </c>
      <c r="P126">
        <v>0.15</v>
      </c>
      <c r="Q126">
        <v>0.05</v>
      </c>
      <c r="R126">
        <v>0.05</v>
      </c>
      <c r="S126">
        <v>0.05</v>
      </c>
      <c r="T126">
        <v>0.05</v>
      </c>
      <c r="U126">
        <v>0.05</v>
      </c>
      <c r="V126">
        <v>0.05</v>
      </c>
      <c r="W126">
        <v>0.05</v>
      </c>
      <c r="X126">
        <v>0.05</v>
      </c>
      <c r="Y126">
        <v>0.05</v>
      </c>
      <c r="Z126">
        <v>0.05</v>
      </c>
      <c r="AA126">
        <v>0.05</v>
      </c>
    </row>
    <row r="127" spans="1:27" x14ac:dyDescent="0.25">
      <c r="A127" t="s">
        <v>429</v>
      </c>
      <c r="B127" t="s">
        <v>567</v>
      </c>
      <c r="C127" t="s">
        <v>597</v>
      </c>
      <c r="D127">
        <v>0.05</v>
      </c>
      <c r="E127">
        <v>0.05</v>
      </c>
      <c r="F127">
        <v>0.05</v>
      </c>
      <c r="G127">
        <v>0.05</v>
      </c>
      <c r="H127">
        <v>0.05</v>
      </c>
      <c r="I127">
        <v>0.05</v>
      </c>
      <c r="J127">
        <v>0.05</v>
      </c>
      <c r="K127">
        <v>0.05</v>
      </c>
      <c r="L127">
        <v>0.15</v>
      </c>
      <c r="M127">
        <v>0.15</v>
      </c>
      <c r="N127">
        <v>0.15</v>
      </c>
      <c r="O127">
        <v>0.15</v>
      </c>
      <c r="P127">
        <v>0.15</v>
      </c>
      <c r="Q127">
        <v>0.05</v>
      </c>
      <c r="R127">
        <v>0.05</v>
      </c>
      <c r="S127">
        <v>0.05</v>
      </c>
      <c r="T127">
        <v>0.05</v>
      </c>
      <c r="U127">
        <v>0.05</v>
      </c>
      <c r="V127">
        <v>0.05</v>
      </c>
      <c r="W127">
        <v>0.05</v>
      </c>
      <c r="X127">
        <v>0.05</v>
      </c>
      <c r="Y127">
        <v>0.05</v>
      </c>
      <c r="Z127">
        <v>0.05</v>
      </c>
      <c r="AA127">
        <v>0.05</v>
      </c>
    </row>
    <row r="128" spans="1:27" x14ac:dyDescent="0.25">
      <c r="A128" t="s">
        <v>429</v>
      </c>
      <c r="B128" t="s">
        <v>567</v>
      </c>
      <c r="C128" t="s">
        <v>598</v>
      </c>
      <c r="D128">
        <v>0.05</v>
      </c>
      <c r="E128">
        <v>0.05</v>
      </c>
      <c r="F128">
        <v>0.05</v>
      </c>
      <c r="G128">
        <v>0.05</v>
      </c>
      <c r="H128">
        <v>0.05</v>
      </c>
      <c r="I128">
        <v>0.05</v>
      </c>
      <c r="J128">
        <v>0.05</v>
      </c>
      <c r="K128">
        <v>0.3</v>
      </c>
      <c r="L128">
        <v>0.85</v>
      </c>
      <c r="M128">
        <v>0.95</v>
      </c>
      <c r="N128">
        <v>0.95</v>
      </c>
      <c r="O128">
        <v>0.95</v>
      </c>
      <c r="P128">
        <v>0.8</v>
      </c>
      <c r="Q128">
        <v>0.8</v>
      </c>
      <c r="R128">
        <v>0.8</v>
      </c>
      <c r="S128">
        <v>0.7</v>
      </c>
      <c r="T128">
        <v>0.5</v>
      </c>
      <c r="U128">
        <v>0.5</v>
      </c>
      <c r="V128">
        <v>0.35</v>
      </c>
      <c r="W128">
        <v>0.35</v>
      </c>
      <c r="X128">
        <v>0.35</v>
      </c>
      <c r="Y128">
        <v>0.3</v>
      </c>
      <c r="Z128">
        <v>0.05</v>
      </c>
      <c r="AA128">
        <v>0.05</v>
      </c>
    </row>
    <row r="129" spans="1:27" x14ac:dyDescent="0.25">
      <c r="A129" t="s">
        <v>429</v>
      </c>
      <c r="B129" t="s">
        <v>567</v>
      </c>
      <c r="C129" t="s">
        <v>599</v>
      </c>
      <c r="D129">
        <v>0.05</v>
      </c>
      <c r="E129">
        <v>0.05</v>
      </c>
      <c r="F129">
        <v>0.05</v>
      </c>
      <c r="G129">
        <v>0.05</v>
      </c>
      <c r="H129">
        <v>0.05</v>
      </c>
      <c r="I129">
        <v>0.05</v>
      </c>
      <c r="J129">
        <v>0.05</v>
      </c>
      <c r="K129">
        <v>0.3</v>
      </c>
      <c r="L129">
        <v>0.85</v>
      </c>
      <c r="M129">
        <v>0.95</v>
      </c>
      <c r="N129">
        <v>0.95</v>
      </c>
      <c r="O129">
        <v>0.95</v>
      </c>
      <c r="P129">
        <v>0.8</v>
      </c>
      <c r="Q129">
        <v>0.8</v>
      </c>
      <c r="R129">
        <v>0.8</v>
      </c>
      <c r="S129">
        <v>0.7</v>
      </c>
      <c r="T129">
        <v>0.5</v>
      </c>
      <c r="U129">
        <v>0.5</v>
      </c>
      <c r="V129">
        <v>0.35</v>
      </c>
      <c r="W129">
        <v>0.35</v>
      </c>
      <c r="X129">
        <v>0.35</v>
      </c>
      <c r="Y129">
        <v>0.3</v>
      </c>
      <c r="Z129">
        <v>0.05</v>
      </c>
      <c r="AA129">
        <v>0.05</v>
      </c>
    </row>
    <row r="130" spans="1:27" x14ac:dyDescent="0.25">
      <c r="A130" t="s">
        <v>429</v>
      </c>
      <c r="B130" t="s">
        <v>567</v>
      </c>
      <c r="C130" t="s">
        <v>600</v>
      </c>
      <c r="D130">
        <v>0.05</v>
      </c>
      <c r="E130">
        <v>0.05</v>
      </c>
      <c r="F130">
        <v>0.05</v>
      </c>
      <c r="G130">
        <v>0.05</v>
      </c>
      <c r="H130">
        <v>0.05</v>
      </c>
      <c r="I130">
        <v>0.05</v>
      </c>
      <c r="J130">
        <v>0.05</v>
      </c>
      <c r="K130">
        <v>0.3</v>
      </c>
      <c r="L130">
        <v>0.85</v>
      </c>
      <c r="M130">
        <v>0.95</v>
      </c>
      <c r="N130">
        <v>0.95</v>
      </c>
      <c r="O130">
        <v>0.95</v>
      </c>
      <c r="P130">
        <v>0.8</v>
      </c>
      <c r="Q130">
        <v>0.8</v>
      </c>
      <c r="R130">
        <v>0.8</v>
      </c>
      <c r="S130">
        <v>0.7</v>
      </c>
      <c r="T130">
        <v>0.5</v>
      </c>
      <c r="U130">
        <v>0.5</v>
      </c>
      <c r="V130">
        <v>0.35</v>
      </c>
      <c r="W130">
        <v>0.35</v>
      </c>
      <c r="X130">
        <v>0.35</v>
      </c>
      <c r="Y130">
        <v>0.3</v>
      </c>
      <c r="Z130">
        <v>0.05</v>
      </c>
      <c r="AA130">
        <v>0.05</v>
      </c>
    </row>
    <row r="131" spans="1:27" x14ac:dyDescent="0.25">
      <c r="A131" t="s">
        <v>429</v>
      </c>
      <c r="B131" t="s">
        <v>567</v>
      </c>
      <c r="C131" t="s">
        <v>601</v>
      </c>
      <c r="D131">
        <v>0.05</v>
      </c>
      <c r="E131">
        <v>0.05</v>
      </c>
      <c r="F131">
        <v>0.05</v>
      </c>
      <c r="G131">
        <v>0.05</v>
      </c>
      <c r="H131">
        <v>0.05</v>
      </c>
      <c r="I131">
        <v>0.05</v>
      </c>
      <c r="J131">
        <v>0.05</v>
      </c>
      <c r="K131">
        <v>0.3</v>
      </c>
      <c r="L131">
        <v>0.85</v>
      </c>
      <c r="M131">
        <v>0.95</v>
      </c>
      <c r="N131">
        <v>0.95</v>
      </c>
      <c r="O131">
        <v>0.95</v>
      </c>
      <c r="P131">
        <v>0.8</v>
      </c>
      <c r="Q131">
        <v>0.8</v>
      </c>
      <c r="R131">
        <v>0.8</v>
      </c>
      <c r="S131">
        <v>0.7</v>
      </c>
      <c r="T131">
        <v>0.5</v>
      </c>
      <c r="U131">
        <v>0.5</v>
      </c>
      <c r="V131">
        <v>0.35</v>
      </c>
      <c r="W131">
        <v>0.35</v>
      </c>
      <c r="X131">
        <v>0.35</v>
      </c>
      <c r="Y131">
        <v>0.3</v>
      </c>
      <c r="Z131">
        <v>0.05</v>
      </c>
      <c r="AA131">
        <v>0.05</v>
      </c>
    </row>
    <row r="132" spans="1:27" x14ac:dyDescent="0.25">
      <c r="A132" t="s">
        <v>429</v>
      </c>
      <c r="B132" t="s">
        <v>580</v>
      </c>
      <c r="C132" t="s">
        <v>587</v>
      </c>
      <c r="D132">
        <v>60.08</v>
      </c>
      <c r="E132">
        <v>60.08</v>
      </c>
      <c r="F132">
        <v>60.08</v>
      </c>
      <c r="G132">
        <v>60.08</v>
      </c>
      <c r="H132">
        <v>60.08</v>
      </c>
      <c r="I132">
        <v>60.08</v>
      </c>
      <c r="J132">
        <v>60.08</v>
      </c>
      <c r="K132">
        <v>60.08</v>
      </c>
      <c r="L132">
        <v>60.08</v>
      </c>
      <c r="M132">
        <v>60.08</v>
      </c>
      <c r="N132">
        <v>60.08</v>
      </c>
      <c r="O132">
        <v>60.08</v>
      </c>
      <c r="P132">
        <v>60.08</v>
      </c>
      <c r="Q132">
        <v>60.08</v>
      </c>
      <c r="R132">
        <v>60.08</v>
      </c>
      <c r="S132">
        <v>60.08</v>
      </c>
      <c r="T132">
        <v>60.08</v>
      </c>
      <c r="U132">
        <v>60.08</v>
      </c>
      <c r="V132">
        <v>60.08</v>
      </c>
      <c r="W132">
        <v>60.08</v>
      </c>
      <c r="X132">
        <v>60.08</v>
      </c>
      <c r="Y132">
        <v>60.08</v>
      </c>
      <c r="Z132">
        <v>60.08</v>
      </c>
      <c r="AA132">
        <v>60.08</v>
      </c>
    </row>
    <row r="133" spans="1:27" x14ac:dyDescent="0.25">
      <c r="A133" t="s">
        <v>429</v>
      </c>
      <c r="B133" t="s">
        <v>580</v>
      </c>
      <c r="C133" t="s">
        <v>588</v>
      </c>
      <c r="D133">
        <v>60.08</v>
      </c>
      <c r="E133">
        <v>60.08</v>
      </c>
      <c r="F133">
        <v>60.08</v>
      </c>
      <c r="G133">
        <v>60.08</v>
      </c>
      <c r="H133">
        <v>60.08</v>
      </c>
      <c r="I133">
        <v>60.08</v>
      </c>
      <c r="J133">
        <v>60.08</v>
      </c>
      <c r="K133">
        <v>60.08</v>
      </c>
      <c r="L133">
        <v>60.08</v>
      </c>
      <c r="M133">
        <v>60.08</v>
      </c>
      <c r="N133">
        <v>60.08</v>
      </c>
      <c r="O133">
        <v>60.08</v>
      </c>
      <c r="P133">
        <v>60.08</v>
      </c>
      <c r="Q133">
        <v>60.08</v>
      </c>
      <c r="R133">
        <v>60.08</v>
      </c>
      <c r="S133">
        <v>60.08</v>
      </c>
      <c r="T133">
        <v>60.08</v>
      </c>
      <c r="U133">
        <v>60.08</v>
      </c>
      <c r="V133">
        <v>60.08</v>
      </c>
      <c r="W133">
        <v>60.08</v>
      </c>
      <c r="X133">
        <v>60.08</v>
      </c>
      <c r="Y133">
        <v>60.08</v>
      </c>
      <c r="Z133">
        <v>60.08</v>
      </c>
      <c r="AA133">
        <v>60.08</v>
      </c>
    </row>
    <row r="134" spans="1:27" x14ac:dyDescent="0.25">
      <c r="A134" t="s">
        <v>429</v>
      </c>
      <c r="B134" t="s">
        <v>580</v>
      </c>
      <c r="C134" t="s">
        <v>589</v>
      </c>
      <c r="D134">
        <v>60.08</v>
      </c>
      <c r="E134">
        <v>60.08</v>
      </c>
      <c r="F134">
        <v>60.08</v>
      </c>
      <c r="G134">
        <v>60.08</v>
      </c>
      <c r="H134">
        <v>60.08</v>
      </c>
      <c r="I134">
        <v>60.08</v>
      </c>
      <c r="J134">
        <v>60.08</v>
      </c>
      <c r="K134">
        <v>60.08</v>
      </c>
      <c r="L134">
        <v>60.08</v>
      </c>
      <c r="M134">
        <v>60.08</v>
      </c>
      <c r="N134">
        <v>60.08</v>
      </c>
      <c r="O134">
        <v>60.08</v>
      </c>
      <c r="P134">
        <v>60.08</v>
      </c>
      <c r="Q134">
        <v>60.08</v>
      </c>
      <c r="R134">
        <v>60.08</v>
      </c>
      <c r="S134">
        <v>60.08</v>
      </c>
      <c r="T134">
        <v>60.08</v>
      </c>
      <c r="U134">
        <v>60.08</v>
      </c>
      <c r="V134">
        <v>60.08</v>
      </c>
      <c r="W134">
        <v>60.08</v>
      </c>
      <c r="X134">
        <v>60.08</v>
      </c>
      <c r="Y134">
        <v>60.08</v>
      </c>
      <c r="Z134">
        <v>60.08</v>
      </c>
      <c r="AA134">
        <v>60.08</v>
      </c>
    </row>
    <row r="135" spans="1:27" x14ac:dyDescent="0.25">
      <c r="A135" t="s">
        <v>429</v>
      </c>
      <c r="B135" t="s">
        <v>580</v>
      </c>
      <c r="C135" t="s">
        <v>590</v>
      </c>
      <c r="D135">
        <v>60.08</v>
      </c>
      <c r="E135">
        <v>60.08</v>
      </c>
      <c r="F135">
        <v>60.08</v>
      </c>
      <c r="G135">
        <v>60.08</v>
      </c>
      <c r="H135">
        <v>60.08</v>
      </c>
      <c r="I135">
        <v>60.08</v>
      </c>
      <c r="J135">
        <v>60.08</v>
      </c>
      <c r="K135">
        <v>60.08</v>
      </c>
      <c r="L135">
        <v>60.08</v>
      </c>
      <c r="M135">
        <v>60.08</v>
      </c>
      <c r="N135">
        <v>60.08</v>
      </c>
      <c r="O135">
        <v>60.08</v>
      </c>
      <c r="P135">
        <v>60.08</v>
      </c>
      <c r="Q135">
        <v>60.08</v>
      </c>
      <c r="R135">
        <v>60.08</v>
      </c>
      <c r="S135">
        <v>60.08</v>
      </c>
      <c r="T135">
        <v>60.08</v>
      </c>
      <c r="U135">
        <v>60.08</v>
      </c>
      <c r="V135">
        <v>60.08</v>
      </c>
      <c r="W135">
        <v>60.08</v>
      </c>
      <c r="X135">
        <v>60.08</v>
      </c>
      <c r="Y135">
        <v>60.08</v>
      </c>
      <c r="Z135">
        <v>60.08</v>
      </c>
      <c r="AA135">
        <v>60.08</v>
      </c>
    </row>
    <row r="136" spans="1:27" x14ac:dyDescent="0.25">
      <c r="A136" t="s">
        <v>429</v>
      </c>
      <c r="B136" t="s">
        <v>580</v>
      </c>
      <c r="C136" t="s">
        <v>572</v>
      </c>
      <c r="D136">
        <v>60.08</v>
      </c>
      <c r="E136">
        <v>60.08</v>
      </c>
      <c r="F136">
        <v>60.08</v>
      </c>
      <c r="G136">
        <v>60.08</v>
      </c>
      <c r="H136">
        <v>60.08</v>
      </c>
      <c r="I136">
        <v>60.08</v>
      </c>
      <c r="J136">
        <v>60.08</v>
      </c>
      <c r="K136">
        <v>60.08</v>
      </c>
      <c r="L136">
        <v>60.08</v>
      </c>
      <c r="M136">
        <v>60.08</v>
      </c>
      <c r="N136">
        <v>60.08</v>
      </c>
      <c r="O136">
        <v>60.08</v>
      </c>
      <c r="P136">
        <v>60.08</v>
      </c>
      <c r="Q136">
        <v>60.08</v>
      </c>
      <c r="R136">
        <v>60.08</v>
      </c>
      <c r="S136">
        <v>60.08</v>
      </c>
      <c r="T136">
        <v>60.08</v>
      </c>
      <c r="U136">
        <v>60.08</v>
      </c>
      <c r="V136">
        <v>60.08</v>
      </c>
      <c r="W136">
        <v>60.08</v>
      </c>
      <c r="X136">
        <v>60.08</v>
      </c>
      <c r="Y136">
        <v>60.08</v>
      </c>
      <c r="Z136">
        <v>60.08</v>
      </c>
      <c r="AA136">
        <v>60.08</v>
      </c>
    </row>
    <row r="137" spans="1:27" x14ac:dyDescent="0.25">
      <c r="A137" t="s">
        <v>429</v>
      </c>
      <c r="B137" t="s">
        <v>580</v>
      </c>
      <c r="C137" t="s">
        <v>591</v>
      </c>
      <c r="D137">
        <v>60.08</v>
      </c>
      <c r="E137">
        <v>60.08</v>
      </c>
      <c r="F137">
        <v>60.08</v>
      </c>
      <c r="G137">
        <v>60.08</v>
      </c>
      <c r="H137">
        <v>60.08</v>
      </c>
      <c r="I137">
        <v>60.08</v>
      </c>
      <c r="J137">
        <v>60.08</v>
      </c>
      <c r="K137">
        <v>60.08</v>
      </c>
      <c r="L137">
        <v>60.08</v>
      </c>
      <c r="M137">
        <v>60.08</v>
      </c>
      <c r="N137">
        <v>60.08</v>
      </c>
      <c r="O137">
        <v>60.08</v>
      </c>
      <c r="P137">
        <v>60.08</v>
      </c>
      <c r="Q137">
        <v>60.08</v>
      </c>
      <c r="R137">
        <v>60.08</v>
      </c>
      <c r="S137">
        <v>60.08</v>
      </c>
      <c r="T137">
        <v>60.08</v>
      </c>
      <c r="U137">
        <v>60.08</v>
      </c>
      <c r="V137">
        <v>60.08</v>
      </c>
      <c r="W137">
        <v>60.08</v>
      </c>
      <c r="X137">
        <v>60.08</v>
      </c>
      <c r="Y137">
        <v>60.08</v>
      </c>
      <c r="Z137">
        <v>60.08</v>
      </c>
      <c r="AA137">
        <v>60.08</v>
      </c>
    </row>
    <row r="138" spans="1:27" x14ac:dyDescent="0.25">
      <c r="A138" t="s">
        <v>429</v>
      </c>
      <c r="B138" t="s">
        <v>580</v>
      </c>
      <c r="C138" t="s">
        <v>592</v>
      </c>
      <c r="D138">
        <v>60.08</v>
      </c>
      <c r="E138">
        <v>60.08</v>
      </c>
      <c r="F138">
        <v>60.08</v>
      </c>
      <c r="G138">
        <v>60.08</v>
      </c>
      <c r="H138">
        <v>60.08</v>
      </c>
      <c r="I138">
        <v>60.08</v>
      </c>
      <c r="J138">
        <v>60.08</v>
      </c>
      <c r="K138">
        <v>60.08</v>
      </c>
      <c r="L138">
        <v>60.08</v>
      </c>
      <c r="M138">
        <v>60.08</v>
      </c>
      <c r="N138">
        <v>60.08</v>
      </c>
      <c r="O138">
        <v>60.08</v>
      </c>
      <c r="P138">
        <v>60.08</v>
      </c>
      <c r="Q138">
        <v>60.08</v>
      </c>
      <c r="R138">
        <v>60.08</v>
      </c>
      <c r="S138">
        <v>60.08</v>
      </c>
      <c r="T138">
        <v>60.08</v>
      </c>
      <c r="U138">
        <v>60.08</v>
      </c>
      <c r="V138">
        <v>60.08</v>
      </c>
      <c r="W138">
        <v>60.08</v>
      </c>
      <c r="X138">
        <v>60.08</v>
      </c>
      <c r="Y138">
        <v>60.08</v>
      </c>
      <c r="Z138">
        <v>60.08</v>
      </c>
      <c r="AA138">
        <v>60.08</v>
      </c>
    </row>
    <row r="139" spans="1:27" x14ac:dyDescent="0.25">
      <c r="A139" t="s">
        <v>429</v>
      </c>
      <c r="B139" t="s">
        <v>580</v>
      </c>
      <c r="C139" t="s">
        <v>593</v>
      </c>
      <c r="D139">
        <v>60.08</v>
      </c>
      <c r="E139">
        <v>60.08</v>
      </c>
      <c r="F139">
        <v>60.08</v>
      </c>
      <c r="G139">
        <v>60.08</v>
      </c>
      <c r="H139">
        <v>60.08</v>
      </c>
      <c r="I139">
        <v>60.08</v>
      </c>
      <c r="J139">
        <v>60.08</v>
      </c>
      <c r="K139">
        <v>60.08</v>
      </c>
      <c r="L139">
        <v>60.08</v>
      </c>
      <c r="M139">
        <v>60.08</v>
      </c>
      <c r="N139">
        <v>60.08</v>
      </c>
      <c r="O139">
        <v>60.08</v>
      </c>
      <c r="P139">
        <v>60.08</v>
      </c>
      <c r="Q139">
        <v>60.08</v>
      </c>
      <c r="R139">
        <v>60.08</v>
      </c>
      <c r="S139">
        <v>60.08</v>
      </c>
      <c r="T139">
        <v>60.08</v>
      </c>
      <c r="U139">
        <v>60.08</v>
      </c>
      <c r="V139">
        <v>60.08</v>
      </c>
      <c r="W139">
        <v>60.08</v>
      </c>
      <c r="X139">
        <v>60.08</v>
      </c>
      <c r="Y139">
        <v>60.08</v>
      </c>
      <c r="Z139">
        <v>60.08</v>
      </c>
      <c r="AA139">
        <v>60.08</v>
      </c>
    </row>
    <row r="140" spans="1:27" x14ac:dyDescent="0.25">
      <c r="A140" t="s">
        <v>429</v>
      </c>
      <c r="B140" t="s">
        <v>580</v>
      </c>
      <c r="C140" t="s">
        <v>579</v>
      </c>
      <c r="D140">
        <v>60.08</v>
      </c>
      <c r="E140">
        <v>60.08</v>
      </c>
      <c r="F140">
        <v>60.08</v>
      </c>
      <c r="G140">
        <v>60.08</v>
      </c>
      <c r="H140">
        <v>60.08</v>
      </c>
      <c r="I140">
        <v>60.08</v>
      </c>
      <c r="J140">
        <v>60.08</v>
      </c>
      <c r="K140">
        <v>60.08</v>
      </c>
      <c r="L140">
        <v>60.08</v>
      </c>
      <c r="M140">
        <v>60.08</v>
      </c>
      <c r="N140">
        <v>60.08</v>
      </c>
      <c r="O140">
        <v>60.08</v>
      </c>
      <c r="P140">
        <v>60.08</v>
      </c>
      <c r="Q140">
        <v>60.08</v>
      </c>
      <c r="R140">
        <v>60.08</v>
      </c>
      <c r="S140">
        <v>60.08</v>
      </c>
      <c r="T140">
        <v>60.08</v>
      </c>
      <c r="U140">
        <v>60.08</v>
      </c>
      <c r="V140">
        <v>60.08</v>
      </c>
      <c r="W140">
        <v>60.08</v>
      </c>
      <c r="X140">
        <v>60.08</v>
      </c>
      <c r="Y140">
        <v>60.08</v>
      </c>
      <c r="Z140">
        <v>60.08</v>
      </c>
      <c r="AA140">
        <v>60.08</v>
      </c>
    </row>
    <row r="141" spans="1:27" x14ac:dyDescent="0.25">
      <c r="A141" t="s">
        <v>429</v>
      </c>
      <c r="B141" t="s">
        <v>580</v>
      </c>
      <c r="C141" t="s">
        <v>594</v>
      </c>
      <c r="D141">
        <v>60.08</v>
      </c>
      <c r="E141">
        <v>60.08</v>
      </c>
      <c r="F141">
        <v>60.08</v>
      </c>
      <c r="G141">
        <v>60.08</v>
      </c>
      <c r="H141">
        <v>60.08</v>
      </c>
      <c r="I141">
        <v>60.08</v>
      </c>
      <c r="J141">
        <v>60.08</v>
      </c>
      <c r="K141">
        <v>69.98</v>
      </c>
      <c r="L141">
        <v>69.98</v>
      </c>
      <c r="M141">
        <v>69.98</v>
      </c>
      <c r="N141">
        <v>69.98</v>
      </c>
      <c r="O141">
        <v>69.98</v>
      </c>
      <c r="P141">
        <v>69.98</v>
      </c>
      <c r="Q141">
        <v>60.08</v>
      </c>
      <c r="R141">
        <v>60.08</v>
      </c>
      <c r="S141">
        <v>60.08</v>
      </c>
      <c r="T141">
        <v>60.08</v>
      </c>
      <c r="U141">
        <v>60.08</v>
      </c>
      <c r="V141">
        <v>60.08</v>
      </c>
      <c r="W141">
        <v>60.08</v>
      </c>
      <c r="X141">
        <v>60.08</v>
      </c>
      <c r="Y141">
        <v>60.08</v>
      </c>
      <c r="Z141">
        <v>60.08</v>
      </c>
      <c r="AA141">
        <v>60.08</v>
      </c>
    </row>
    <row r="142" spans="1:27" x14ac:dyDescent="0.25">
      <c r="A142" t="s">
        <v>429</v>
      </c>
      <c r="B142" t="s">
        <v>580</v>
      </c>
      <c r="C142" t="s">
        <v>595</v>
      </c>
      <c r="D142">
        <v>60.08</v>
      </c>
      <c r="E142">
        <v>60.08</v>
      </c>
      <c r="F142">
        <v>60.08</v>
      </c>
      <c r="G142">
        <v>60.08</v>
      </c>
      <c r="H142">
        <v>60.08</v>
      </c>
      <c r="I142">
        <v>60.08</v>
      </c>
      <c r="J142">
        <v>60.08</v>
      </c>
      <c r="K142">
        <v>69.98</v>
      </c>
      <c r="L142">
        <v>69.98</v>
      </c>
      <c r="M142">
        <v>69.98</v>
      </c>
      <c r="N142">
        <v>69.98</v>
      </c>
      <c r="O142">
        <v>69.98</v>
      </c>
      <c r="P142">
        <v>69.98</v>
      </c>
      <c r="Q142">
        <v>60.08</v>
      </c>
      <c r="R142">
        <v>60.08</v>
      </c>
      <c r="S142">
        <v>60.08</v>
      </c>
      <c r="T142">
        <v>60.08</v>
      </c>
      <c r="U142">
        <v>60.08</v>
      </c>
      <c r="V142">
        <v>60.08</v>
      </c>
      <c r="W142">
        <v>60.08</v>
      </c>
      <c r="X142">
        <v>60.08</v>
      </c>
      <c r="Y142">
        <v>60.08</v>
      </c>
      <c r="Z142">
        <v>60.08</v>
      </c>
      <c r="AA142">
        <v>60.08</v>
      </c>
    </row>
    <row r="143" spans="1:27" x14ac:dyDescent="0.25">
      <c r="A143" t="s">
        <v>429</v>
      </c>
      <c r="B143" t="s">
        <v>580</v>
      </c>
      <c r="C143" t="s">
        <v>596</v>
      </c>
      <c r="D143">
        <v>60.08</v>
      </c>
      <c r="E143">
        <v>60.08</v>
      </c>
      <c r="F143">
        <v>60.08</v>
      </c>
      <c r="G143">
        <v>60.08</v>
      </c>
      <c r="H143">
        <v>60.08</v>
      </c>
      <c r="I143">
        <v>60.08</v>
      </c>
      <c r="J143">
        <v>60.08</v>
      </c>
      <c r="K143">
        <v>69.98</v>
      </c>
      <c r="L143">
        <v>69.98</v>
      </c>
      <c r="M143">
        <v>69.98</v>
      </c>
      <c r="N143">
        <v>69.98</v>
      </c>
      <c r="O143">
        <v>69.98</v>
      </c>
      <c r="P143">
        <v>69.98</v>
      </c>
      <c r="Q143">
        <v>60.08</v>
      </c>
      <c r="R143">
        <v>60.08</v>
      </c>
      <c r="S143">
        <v>60.08</v>
      </c>
      <c r="T143">
        <v>60.08</v>
      </c>
      <c r="U143">
        <v>60.08</v>
      </c>
      <c r="V143">
        <v>60.08</v>
      </c>
      <c r="W143">
        <v>60.08</v>
      </c>
      <c r="X143">
        <v>60.08</v>
      </c>
      <c r="Y143">
        <v>60.08</v>
      </c>
      <c r="Z143">
        <v>60.08</v>
      </c>
      <c r="AA143">
        <v>60.08</v>
      </c>
    </row>
    <row r="144" spans="1:27" x14ac:dyDescent="0.25">
      <c r="A144" t="s">
        <v>429</v>
      </c>
      <c r="B144" t="s">
        <v>580</v>
      </c>
      <c r="C144" t="s">
        <v>597</v>
      </c>
      <c r="D144">
        <v>60.08</v>
      </c>
      <c r="E144">
        <v>60.08</v>
      </c>
      <c r="F144">
        <v>60.08</v>
      </c>
      <c r="G144">
        <v>60.08</v>
      </c>
      <c r="H144">
        <v>60.08</v>
      </c>
      <c r="I144">
        <v>60.08</v>
      </c>
      <c r="J144">
        <v>60.08</v>
      </c>
      <c r="K144">
        <v>69.98</v>
      </c>
      <c r="L144">
        <v>69.98</v>
      </c>
      <c r="M144">
        <v>69.98</v>
      </c>
      <c r="N144">
        <v>69.98</v>
      </c>
      <c r="O144">
        <v>69.98</v>
      </c>
      <c r="P144">
        <v>69.98</v>
      </c>
      <c r="Q144">
        <v>60.08</v>
      </c>
      <c r="R144">
        <v>60.08</v>
      </c>
      <c r="S144">
        <v>60.08</v>
      </c>
      <c r="T144">
        <v>60.08</v>
      </c>
      <c r="U144">
        <v>60.08</v>
      </c>
      <c r="V144">
        <v>60.08</v>
      </c>
      <c r="W144">
        <v>60.08</v>
      </c>
      <c r="X144">
        <v>60.08</v>
      </c>
      <c r="Y144">
        <v>60.08</v>
      </c>
      <c r="Z144">
        <v>60.08</v>
      </c>
      <c r="AA144">
        <v>60.08</v>
      </c>
    </row>
    <row r="145" spans="1:27" x14ac:dyDescent="0.25">
      <c r="A145" t="s">
        <v>429</v>
      </c>
      <c r="B145" t="s">
        <v>580</v>
      </c>
      <c r="C145" t="s">
        <v>598</v>
      </c>
      <c r="D145">
        <v>60.08</v>
      </c>
      <c r="E145">
        <v>60.08</v>
      </c>
      <c r="F145">
        <v>60.08</v>
      </c>
      <c r="G145">
        <v>60.08</v>
      </c>
      <c r="H145">
        <v>60.08</v>
      </c>
      <c r="I145">
        <v>60.08</v>
      </c>
      <c r="J145">
        <v>69.98</v>
      </c>
      <c r="K145">
        <v>69.98</v>
      </c>
      <c r="L145">
        <v>69.98</v>
      </c>
      <c r="M145">
        <v>69.98</v>
      </c>
      <c r="N145">
        <v>69.98</v>
      </c>
      <c r="O145">
        <v>69.98</v>
      </c>
      <c r="P145">
        <v>69.98</v>
      </c>
      <c r="Q145">
        <v>69.98</v>
      </c>
      <c r="R145">
        <v>69.98</v>
      </c>
      <c r="S145">
        <v>69.98</v>
      </c>
      <c r="T145">
        <v>69.98</v>
      </c>
      <c r="U145">
        <v>69.98</v>
      </c>
      <c r="V145">
        <v>69.98</v>
      </c>
      <c r="W145">
        <v>69.98</v>
      </c>
      <c r="X145">
        <v>69.98</v>
      </c>
      <c r="Y145">
        <v>69.98</v>
      </c>
      <c r="Z145">
        <v>60.08</v>
      </c>
      <c r="AA145">
        <v>60.08</v>
      </c>
    </row>
    <row r="146" spans="1:27" x14ac:dyDescent="0.25">
      <c r="A146" t="s">
        <v>429</v>
      </c>
      <c r="B146" t="s">
        <v>580</v>
      </c>
      <c r="C146" t="s">
        <v>599</v>
      </c>
      <c r="D146">
        <v>60.08</v>
      </c>
      <c r="E146">
        <v>60.08</v>
      </c>
      <c r="F146">
        <v>60.08</v>
      </c>
      <c r="G146">
        <v>60.08</v>
      </c>
      <c r="H146">
        <v>60.08</v>
      </c>
      <c r="I146">
        <v>60.08</v>
      </c>
      <c r="J146">
        <v>69.98</v>
      </c>
      <c r="K146">
        <v>69.98</v>
      </c>
      <c r="L146">
        <v>69.98</v>
      </c>
      <c r="M146">
        <v>69.98</v>
      </c>
      <c r="N146">
        <v>69.98</v>
      </c>
      <c r="O146">
        <v>69.98</v>
      </c>
      <c r="P146">
        <v>69.98</v>
      </c>
      <c r="Q146">
        <v>69.98</v>
      </c>
      <c r="R146">
        <v>69.98</v>
      </c>
      <c r="S146">
        <v>69.98</v>
      </c>
      <c r="T146">
        <v>69.98</v>
      </c>
      <c r="U146">
        <v>69.98</v>
      </c>
      <c r="V146">
        <v>69.98</v>
      </c>
      <c r="W146">
        <v>69.98</v>
      </c>
      <c r="X146">
        <v>69.98</v>
      </c>
      <c r="Y146">
        <v>69.98</v>
      </c>
      <c r="Z146">
        <v>60.08</v>
      </c>
      <c r="AA146">
        <v>60.08</v>
      </c>
    </row>
    <row r="147" spans="1:27" x14ac:dyDescent="0.25">
      <c r="A147" t="s">
        <v>429</v>
      </c>
      <c r="B147" t="s">
        <v>580</v>
      </c>
      <c r="C147" t="s">
        <v>600</v>
      </c>
      <c r="D147">
        <v>60.08</v>
      </c>
      <c r="E147">
        <v>60.08</v>
      </c>
      <c r="F147">
        <v>60.08</v>
      </c>
      <c r="G147">
        <v>60.08</v>
      </c>
      <c r="H147">
        <v>60.08</v>
      </c>
      <c r="I147">
        <v>60.08</v>
      </c>
      <c r="J147">
        <v>69.98</v>
      </c>
      <c r="K147">
        <v>69.98</v>
      </c>
      <c r="L147">
        <v>69.98</v>
      </c>
      <c r="M147">
        <v>69.98</v>
      </c>
      <c r="N147">
        <v>69.98</v>
      </c>
      <c r="O147">
        <v>69.98</v>
      </c>
      <c r="P147">
        <v>69.98</v>
      </c>
      <c r="Q147">
        <v>69.98</v>
      </c>
      <c r="R147">
        <v>69.98</v>
      </c>
      <c r="S147">
        <v>69.98</v>
      </c>
      <c r="T147">
        <v>69.98</v>
      </c>
      <c r="U147">
        <v>69.98</v>
      </c>
      <c r="V147">
        <v>69.98</v>
      </c>
      <c r="W147">
        <v>69.98</v>
      </c>
      <c r="X147">
        <v>69.98</v>
      </c>
      <c r="Y147">
        <v>69.98</v>
      </c>
      <c r="Z147">
        <v>60.08</v>
      </c>
      <c r="AA147">
        <v>60.08</v>
      </c>
    </row>
    <row r="148" spans="1:27" x14ac:dyDescent="0.25">
      <c r="A148" t="s">
        <v>429</v>
      </c>
      <c r="B148" t="s">
        <v>580</v>
      </c>
      <c r="C148" t="s">
        <v>601</v>
      </c>
      <c r="D148">
        <v>60.08</v>
      </c>
      <c r="E148">
        <v>60.08</v>
      </c>
      <c r="F148">
        <v>60.08</v>
      </c>
      <c r="G148">
        <v>60.08</v>
      </c>
      <c r="H148">
        <v>60.08</v>
      </c>
      <c r="I148">
        <v>60.08</v>
      </c>
      <c r="J148">
        <v>69.98</v>
      </c>
      <c r="K148">
        <v>69.98</v>
      </c>
      <c r="L148">
        <v>69.98</v>
      </c>
      <c r="M148">
        <v>69.98</v>
      </c>
      <c r="N148">
        <v>69.98</v>
      </c>
      <c r="O148">
        <v>69.98</v>
      </c>
      <c r="P148">
        <v>69.98</v>
      </c>
      <c r="Q148">
        <v>69.98</v>
      </c>
      <c r="R148">
        <v>69.98</v>
      </c>
      <c r="S148">
        <v>69.98</v>
      </c>
      <c r="T148">
        <v>69.98</v>
      </c>
      <c r="U148">
        <v>69.98</v>
      </c>
      <c r="V148">
        <v>69.98</v>
      </c>
      <c r="W148">
        <v>69.98</v>
      </c>
      <c r="X148">
        <v>69.98</v>
      </c>
      <c r="Y148">
        <v>69.98</v>
      </c>
      <c r="Z148">
        <v>60.08</v>
      </c>
      <c r="AA148">
        <v>60.08</v>
      </c>
    </row>
    <row r="149" spans="1:27" x14ac:dyDescent="0.25">
      <c r="A149" t="s">
        <v>429</v>
      </c>
      <c r="B149" t="s">
        <v>581</v>
      </c>
      <c r="C149" t="s">
        <v>563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 x14ac:dyDescent="0.25">
      <c r="A150" t="s">
        <v>429</v>
      </c>
      <c r="B150" t="s">
        <v>582</v>
      </c>
      <c r="C150" t="s">
        <v>587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429</v>
      </c>
      <c r="B151" t="s">
        <v>582</v>
      </c>
      <c r="C151" t="s">
        <v>588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</row>
    <row r="152" spans="1:27" x14ac:dyDescent="0.25">
      <c r="A152" t="s">
        <v>429</v>
      </c>
      <c r="B152" t="s">
        <v>582</v>
      </c>
      <c r="C152" t="s">
        <v>589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t="s">
        <v>429</v>
      </c>
      <c r="B153" t="s">
        <v>582</v>
      </c>
      <c r="C153" t="s">
        <v>590</v>
      </c>
      <c r="D153">
        <v>0.05</v>
      </c>
      <c r="E153">
        <v>0.05</v>
      </c>
      <c r="F153">
        <v>0.05</v>
      </c>
      <c r="G153">
        <v>0.05</v>
      </c>
      <c r="H153">
        <v>0.05</v>
      </c>
      <c r="I153">
        <v>0.05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0.05</v>
      </c>
      <c r="Q153">
        <v>0.05</v>
      </c>
      <c r="R153">
        <v>0.05</v>
      </c>
      <c r="S153">
        <v>0.05</v>
      </c>
      <c r="T153">
        <v>0.05</v>
      </c>
      <c r="U153">
        <v>0.05</v>
      </c>
      <c r="V153">
        <v>0.05</v>
      </c>
      <c r="W153">
        <v>0.05</v>
      </c>
      <c r="X153">
        <v>0.05</v>
      </c>
      <c r="Y153">
        <v>0.05</v>
      </c>
      <c r="Z153">
        <v>0.05</v>
      </c>
      <c r="AA153">
        <v>0.05</v>
      </c>
    </row>
    <row r="154" spans="1:27" x14ac:dyDescent="0.25">
      <c r="A154" t="s">
        <v>429</v>
      </c>
      <c r="B154" t="s">
        <v>582</v>
      </c>
      <c r="C154" t="s">
        <v>572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429</v>
      </c>
      <c r="B155" t="s">
        <v>582</v>
      </c>
      <c r="C155" t="s">
        <v>591</v>
      </c>
      <c r="D155">
        <v>0.05</v>
      </c>
      <c r="E155">
        <v>0.05</v>
      </c>
      <c r="F155">
        <v>0.05</v>
      </c>
      <c r="G155">
        <v>0.05</v>
      </c>
      <c r="H155">
        <v>0.05</v>
      </c>
      <c r="I155">
        <v>0.05</v>
      </c>
      <c r="J155">
        <v>0.05</v>
      </c>
      <c r="K155">
        <v>0.05</v>
      </c>
      <c r="L155">
        <v>0.05</v>
      </c>
      <c r="M155">
        <v>0.05</v>
      </c>
      <c r="N155">
        <v>0.05</v>
      </c>
      <c r="O155">
        <v>0.05</v>
      </c>
      <c r="P155">
        <v>0.05</v>
      </c>
      <c r="Q155">
        <v>0.05</v>
      </c>
      <c r="R155">
        <v>0.05</v>
      </c>
      <c r="S155">
        <v>0.05</v>
      </c>
      <c r="T155">
        <v>0.05</v>
      </c>
      <c r="U155">
        <v>0.05</v>
      </c>
      <c r="V155">
        <v>0.05</v>
      </c>
      <c r="W155">
        <v>0.05</v>
      </c>
      <c r="X155">
        <v>0.05</v>
      </c>
      <c r="Y155">
        <v>0.05</v>
      </c>
      <c r="Z155">
        <v>0.05</v>
      </c>
      <c r="AA155">
        <v>0.05</v>
      </c>
    </row>
    <row r="156" spans="1:27" x14ac:dyDescent="0.25">
      <c r="A156" t="s">
        <v>429</v>
      </c>
      <c r="B156" t="s">
        <v>582</v>
      </c>
      <c r="C156" t="s">
        <v>592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429</v>
      </c>
      <c r="B157" t="s">
        <v>582</v>
      </c>
      <c r="C157" t="s">
        <v>593</v>
      </c>
      <c r="D157">
        <v>0.05</v>
      </c>
      <c r="E157">
        <v>0.05</v>
      </c>
      <c r="F157">
        <v>0.05</v>
      </c>
      <c r="G157">
        <v>0.05</v>
      </c>
      <c r="H157">
        <v>0.05</v>
      </c>
      <c r="I157">
        <v>0.05</v>
      </c>
      <c r="J157">
        <v>0.05</v>
      </c>
      <c r="K157">
        <v>0.05</v>
      </c>
      <c r="L157">
        <v>0.05</v>
      </c>
      <c r="M157">
        <v>0.05</v>
      </c>
      <c r="N157">
        <v>0.05</v>
      </c>
      <c r="O157">
        <v>0.05</v>
      </c>
      <c r="P157">
        <v>0.05</v>
      </c>
      <c r="Q157">
        <v>0.05</v>
      </c>
      <c r="R157">
        <v>0.05</v>
      </c>
      <c r="S157">
        <v>0.05</v>
      </c>
      <c r="T157">
        <v>0.05</v>
      </c>
      <c r="U157">
        <v>0.05</v>
      </c>
      <c r="V157">
        <v>0.05</v>
      </c>
      <c r="W157">
        <v>0.05</v>
      </c>
      <c r="X157">
        <v>0.05</v>
      </c>
      <c r="Y157">
        <v>0.05</v>
      </c>
      <c r="Z157">
        <v>0.05</v>
      </c>
      <c r="AA157">
        <v>0.05</v>
      </c>
    </row>
    <row r="158" spans="1:27" x14ac:dyDescent="0.25">
      <c r="A158" t="s">
        <v>429</v>
      </c>
      <c r="B158" t="s">
        <v>582</v>
      </c>
      <c r="C158" t="s">
        <v>579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429</v>
      </c>
      <c r="B159" t="s">
        <v>582</v>
      </c>
      <c r="C159" t="s">
        <v>594</v>
      </c>
      <c r="D159">
        <v>0.05</v>
      </c>
      <c r="E159">
        <v>0.05</v>
      </c>
      <c r="F159">
        <v>0.05</v>
      </c>
      <c r="G159">
        <v>0.05</v>
      </c>
      <c r="H159">
        <v>0.05</v>
      </c>
      <c r="I159">
        <v>0.05</v>
      </c>
      <c r="J159">
        <v>0.05</v>
      </c>
      <c r="K159">
        <v>0.05</v>
      </c>
      <c r="L159">
        <v>0.15</v>
      </c>
      <c r="M159">
        <v>0.15</v>
      </c>
      <c r="N159">
        <v>0.15</v>
      </c>
      <c r="O159">
        <v>0.15</v>
      </c>
      <c r="P159">
        <v>0.15</v>
      </c>
      <c r="Q159">
        <v>0.05</v>
      </c>
      <c r="R159">
        <v>0.05</v>
      </c>
      <c r="S159">
        <v>0.05</v>
      </c>
      <c r="T159">
        <v>0.05</v>
      </c>
      <c r="U159">
        <v>0.05</v>
      </c>
      <c r="V159">
        <v>0.05</v>
      </c>
      <c r="W159">
        <v>0.05</v>
      </c>
      <c r="X159">
        <v>0.05</v>
      </c>
      <c r="Y159">
        <v>0.05</v>
      </c>
      <c r="Z159">
        <v>0.05</v>
      </c>
      <c r="AA159">
        <v>0.05</v>
      </c>
    </row>
    <row r="160" spans="1:27" x14ac:dyDescent="0.25">
      <c r="A160" t="s">
        <v>429</v>
      </c>
      <c r="B160" t="s">
        <v>582</v>
      </c>
      <c r="C160" t="s">
        <v>595</v>
      </c>
      <c r="D160">
        <v>0.05</v>
      </c>
      <c r="E160">
        <v>0.05</v>
      </c>
      <c r="F160">
        <v>0.05</v>
      </c>
      <c r="G160">
        <v>0.05</v>
      </c>
      <c r="H160">
        <v>0.05</v>
      </c>
      <c r="I160">
        <v>0.05</v>
      </c>
      <c r="J160">
        <v>0.05</v>
      </c>
      <c r="K160">
        <v>0.05</v>
      </c>
      <c r="L160">
        <v>0.15</v>
      </c>
      <c r="M160">
        <v>0.15</v>
      </c>
      <c r="N160">
        <v>0.15</v>
      </c>
      <c r="O160">
        <v>0.15</v>
      </c>
      <c r="P160">
        <v>0.15</v>
      </c>
      <c r="Q160">
        <v>0.05</v>
      </c>
      <c r="R160">
        <v>0.05</v>
      </c>
      <c r="S160">
        <v>0.05</v>
      </c>
      <c r="T160">
        <v>0.05</v>
      </c>
      <c r="U160">
        <v>0.05</v>
      </c>
      <c r="V160">
        <v>0.05</v>
      </c>
      <c r="W160">
        <v>0.05</v>
      </c>
      <c r="X160">
        <v>0.05</v>
      </c>
      <c r="Y160">
        <v>0.05</v>
      </c>
      <c r="Z160">
        <v>0.05</v>
      </c>
      <c r="AA160">
        <v>0.05</v>
      </c>
    </row>
    <row r="161" spans="1:27" x14ac:dyDescent="0.25">
      <c r="A161" t="s">
        <v>429</v>
      </c>
      <c r="B161" t="s">
        <v>582</v>
      </c>
      <c r="C161" t="s">
        <v>596</v>
      </c>
      <c r="D161">
        <v>0.05</v>
      </c>
      <c r="E161">
        <v>0.05</v>
      </c>
      <c r="F161">
        <v>0.05</v>
      </c>
      <c r="G161">
        <v>0.05</v>
      </c>
      <c r="H161">
        <v>0.05</v>
      </c>
      <c r="I161">
        <v>0.05</v>
      </c>
      <c r="J161">
        <v>0.05</v>
      </c>
      <c r="K161">
        <v>0.05</v>
      </c>
      <c r="L161">
        <v>0.15</v>
      </c>
      <c r="M161">
        <v>0.15</v>
      </c>
      <c r="N161">
        <v>0.15</v>
      </c>
      <c r="O161">
        <v>0.15</v>
      </c>
      <c r="P161">
        <v>0.15</v>
      </c>
      <c r="Q161">
        <v>0.05</v>
      </c>
      <c r="R161">
        <v>0.05</v>
      </c>
      <c r="S161">
        <v>0.05</v>
      </c>
      <c r="T161">
        <v>0.05</v>
      </c>
      <c r="U161">
        <v>0.05</v>
      </c>
      <c r="V161">
        <v>0.05</v>
      </c>
      <c r="W161">
        <v>0.05</v>
      </c>
      <c r="X161">
        <v>0.05</v>
      </c>
      <c r="Y161">
        <v>0.05</v>
      </c>
      <c r="Z161">
        <v>0.05</v>
      </c>
      <c r="AA161">
        <v>0.05</v>
      </c>
    </row>
    <row r="162" spans="1:27" x14ac:dyDescent="0.25">
      <c r="A162" t="s">
        <v>429</v>
      </c>
      <c r="B162" t="s">
        <v>582</v>
      </c>
      <c r="C162" t="s">
        <v>597</v>
      </c>
      <c r="D162">
        <v>0.05</v>
      </c>
      <c r="E162">
        <v>0.05</v>
      </c>
      <c r="F162">
        <v>0.05</v>
      </c>
      <c r="G162">
        <v>0.05</v>
      </c>
      <c r="H162">
        <v>0.05</v>
      </c>
      <c r="I162">
        <v>0.05</v>
      </c>
      <c r="J162">
        <v>0.05</v>
      </c>
      <c r="K162">
        <v>0.05</v>
      </c>
      <c r="L162">
        <v>0.15</v>
      </c>
      <c r="M162">
        <v>0.15</v>
      </c>
      <c r="N162">
        <v>0.15</v>
      </c>
      <c r="O162">
        <v>0.15</v>
      </c>
      <c r="P162">
        <v>0.15</v>
      </c>
      <c r="Q162">
        <v>0.05</v>
      </c>
      <c r="R162">
        <v>0.05</v>
      </c>
      <c r="S162">
        <v>0.05</v>
      </c>
      <c r="T162">
        <v>0.05</v>
      </c>
      <c r="U162">
        <v>0.05</v>
      </c>
      <c r="V162">
        <v>0.05</v>
      </c>
      <c r="W162">
        <v>0.05</v>
      </c>
      <c r="X162">
        <v>0.05</v>
      </c>
      <c r="Y162">
        <v>0.05</v>
      </c>
      <c r="Z162">
        <v>0.05</v>
      </c>
      <c r="AA162">
        <v>0.05</v>
      </c>
    </row>
    <row r="163" spans="1:27" x14ac:dyDescent="0.25">
      <c r="A163" t="s">
        <v>429</v>
      </c>
      <c r="B163" t="s">
        <v>582</v>
      </c>
      <c r="C163" t="s">
        <v>598</v>
      </c>
      <c r="D163">
        <v>0.05</v>
      </c>
      <c r="E163">
        <v>0.05</v>
      </c>
      <c r="F163">
        <v>0.05</v>
      </c>
      <c r="G163">
        <v>0.05</v>
      </c>
      <c r="H163">
        <v>0.05</v>
      </c>
      <c r="I163">
        <v>0.05</v>
      </c>
      <c r="J163">
        <v>0.05</v>
      </c>
      <c r="K163">
        <v>0.3</v>
      </c>
      <c r="L163">
        <v>0.6</v>
      </c>
      <c r="M163">
        <v>0.65</v>
      </c>
      <c r="N163">
        <v>0.65</v>
      </c>
      <c r="O163">
        <v>0.65</v>
      </c>
      <c r="P163">
        <v>0.55000000000000004</v>
      </c>
      <c r="Q163">
        <v>0.55000000000000004</v>
      </c>
      <c r="R163">
        <v>0.55000000000000004</v>
      </c>
      <c r="S163">
        <v>0.5</v>
      </c>
      <c r="T163">
        <v>0.35</v>
      </c>
      <c r="U163">
        <v>0.35</v>
      </c>
      <c r="V163">
        <v>0.35</v>
      </c>
      <c r="W163">
        <v>0.35</v>
      </c>
      <c r="X163">
        <v>0.35</v>
      </c>
      <c r="Y163">
        <v>0.3</v>
      </c>
      <c r="Z163">
        <v>0.05</v>
      </c>
      <c r="AA163">
        <v>0.05</v>
      </c>
    </row>
    <row r="164" spans="1:27" x14ac:dyDescent="0.25">
      <c r="A164" t="s">
        <v>429</v>
      </c>
      <c r="B164" t="s">
        <v>582</v>
      </c>
      <c r="C164" t="s">
        <v>599</v>
      </c>
      <c r="D164">
        <v>0.05</v>
      </c>
      <c r="E164">
        <v>0.05</v>
      </c>
      <c r="F164">
        <v>0.05</v>
      </c>
      <c r="G164">
        <v>0.05</v>
      </c>
      <c r="H164">
        <v>0.05</v>
      </c>
      <c r="I164">
        <v>0.05</v>
      </c>
      <c r="J164">
        <v>0.05</v>
      </c>
      <c r="K164">
        <v>0.3</v>
      </c>
      <c r="L164">
        <v>0.6</v>
      </c>
      <c r="M164">
        <v>0.65</v>
      </c>
      <c r="N164">
        <v>0.65</v>
      </c>
      <c r="O164">
        <v>0.65</v>
      </c>
      <c r="P164">
        <v>0.55000000000000004</v>
      </c>
      <c r="Q164">
        <v>0.55000000000000004</v>
      </c>
      <c r="R164">
        <v>0.55000000000000004</v>
      </c>
      <c r="S164">
        <v>0.5</v>
      </c>
      <c r="T164">
        <v>0.35</v>
      </c>
      <c r="U164">
        <v>0.35</v>
      </c>
      <c r="V164">
        <v>0.35</v>
      </c>
      <c r="W164">
        <v>0.35</v>
      </c>
      <c r="X164">
        <v>0.35</v>
      </c>
      <c r="Y164">
        <v>0.3</v>
      </c>
      <c r="Z164">
        <v>0.05</v>
      </c>
      <c r="AA164">
        <v>0.05</v>
      </c>
    </row>
    <row r="165" spans="1:27" x14ac:dyDescent="0.25">
      <c r="A165" t="s">
        <v>429</v>
      </c>
      <c r="B165" t="s">
        <v>582</v>
      </c>
      <c r="C165" t="s">
        <v>600</v>
      </c>
      <c r="D165">
        <v>0.05</v>
      </c>
      <c r="E165">
        <v>0.05</v>
      </c>
      <c r="F165">
        <v>0.05</v>
      </c>
      <c r="G165">
        <v>0.05</v>
      </c>
      <c r="H165">
        <v>0.05</v>
      </c>
      <c r="I165">
        <v>0.05</v>
      </c>
      <c r="J165">
        <v>0.05</v>
      </c>
      <c r="K165">
        <v>0.3</v>
      </c>
      <c r="L165">
        <v>0.6</v>
      </c>
      <c r="M165">
        <v>0.65</v>
      </c>
      <c r="N165">
        <v>0.65</v>
      </c>
      <c r="O165">
        <v>0.65</v>
      </c>
      <c r="P165">
        <v>0.55000000000000004</v>
      </c>
      <c r="Q165">
        <v>0.55000000000000004</v>
      </c>
      <c r="R165">
        <v>0.55000000000000004</v>
      </c>
      <c r="S165">
        <v>0.5</v>
      </c>
      <c r="T165">
        <v>0.35</v>
      </c>
      <c r="U165">
        <v>0.35</v>
      </c>
      <c r="V165">
        <v>0.35</v>
      </c>
      <c r="W165">
        <v>0.35</v>
      </c>
      <c r="X165">
        <v>0.35</v>
      </c>
      <c r="Y165">
        <v>0.3</v>
      </c>
      <c r="Z165">
        <v>0.05</v>
      </c>
      <c r="AA165">
        <v>0.05</v>
      </c>
    </row>
    <row r="166" spans="1:27" x14ac:dyDescent="0.25">
      <c r="A166" t="s">
        <v>429</v>
      </c>
      <c r="B166" t="s">
        <v>582</v>
      </c>
      <c r="C166" t="s">
        <v>601</v>
      </c>
      <c r="D166">
        <v>0.05</v>
      </c>
      <c r="E166">
        <v>0.05</v>
      </c>
      <c r="F166">
        <v>0.05</v>
      </c>
      <c r="G166">
        <v>0.05</v>
      </c>
      <c r="H166">
        <v>0.05</v>
      </c>
      <c r="I166">
        <v>0.05</v>
      </c>
      <c r="J166">
        <v>0.05</v>
      </c>
      <c r="K166">
        <v>0.3</v>
      </c>
      <c r="L166">
        <v>0.6</v>
      </c>
      <c r="M166">
        <v>0.65</v>
      </c>
      <c r="N166">
        <v>0.65</v>
      </c>
      <c r="O166">
        <v>0.65</v>
      </c>
      <c r="P166">
        <v>0.55000000000000004</v>
      </c>
      <c r="Q166">
        <v>0.55000000000000004</v>
      </c>
      <c r="R166">
        <v>0.55000000000000004</v>
      </c>
      <c r="S166">
        <v>0.5</v>
      </c>
      <c r="T166">
        <v>0.35</v>
      </c>
      <c r="U166">
        <v>0.35</v>
      </c>
      <c r="V166">
        <v>0.35</v>
      </c>
      <c r="W166">
        <v>0.35</v>
      </c>
      <c r="X166">
        <v>0.35</v>
      </c>
      <c r="Y166">
        <v>0.3</v>
      </c>
      <c r="Z166">
        <v>0.05</v>
      </c>
      <c r="AA166">
        <v>0.05</v>
      </c>
    </row>
    <row r="167" spans="1:27" x14ac:dyDescent="0.25">
      <c r="A167" t="s">
        <v>429</v>
      </c>
      <c r="B167" t="s">
        <v>584</v>
      </c>
      <c r="C167" t="s">
        <v>587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t="s">
        <v>429</v>
      </c>
      <c r="B168" t="s">
        <v>584</v>
      </c>
      <c r="C168" t="s">
        <v>588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">
        <v>429</v>
      </c>
      <c r="B169" t="s">
        <v>584</v>
      </c>
      <c r="C169" t="s">
        <v>589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t="s">
        <v>429</v>
      </c>
      <c r="B170" t="s">
        <v>584</v>
      </c>
      <c r="C170" t="s">
        <v>590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">
        <v>429</v>
      </c>
      <c r="B171" t="s">
        <v>584</v>
      </c>
      <c r="C171" t="s">
        <v>572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429</v>
      </c>
      <c r="B172" t="s">
        <v>584</v>
      </c>
      <c r="C172" t="s">
        <v>591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t="s">
        <v>429</v>
      </c>
      <c r="B173" t="s">
        <v>584</v>
      </c>
      <c r="C173" t="s">
        <v>592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t="s">
        <v>429</v>
      </c>
      <c r="B174" t="s">
        <v>584</v>
      </c>
      <c r="C174" t="s">
        <v>593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 t="s">
        <v>429</v>
      </c>
      <c r="B175" t="s">
        <v>584</v>
      </c>
      <c r="C175" t="s">
        <v>579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">
        <v>429</v>
      </c>
      <c r="B176" t="s">
        <v>584</v>
      </c>
      <c r="C176" t="s">
        <v>594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">
        <v>429</v>
      </c>
      <c r="B177" t="s">
        <v>584</v>
      </c>
      <c r="C177" t="s">
        <v>595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t="s">
        <v>429</v>
      </c>
      <c r="B178" t="s">
        <v>584</v>
      </c>
      <c r="C178" t="s">
        <v>596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">
        <v>429</v>
      </c>
      <c r="B179" t="s">
        <v>584</v>
      </c>
      <c r="C179" t="s">
        <v>597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t="s">
        <v>429</v>
      </c>
      <c r="B180" t="s">
        <v>584</v>
      </c>
      <c r="C180" t="s">
        <v>598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0</v>
      </c>
    </row>
    <row r="181" spans="1:27" x14ac:dyDescent="0.25">
      <c r="A181" t="s">
        <v>429</v>
      </c>
      <c r="B181" t="s">
        <v>584</v>
      </c>
      <c r="C181" t="s">
        <v>599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0</v>
      </c>
    </row>
    <row r="182" spans="1:27" x14ac:dyDescent="0.25">
      <c r="A182" t="s">
        <v>429</v>
      </c>
      <c r="B182" t="s">
        <v>584</v>
      </c>
      <c r="C182" t="s">
        <v>600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0</v>
      </c>
    </row>
    <row r="183" spans="1:27" x14ac:dyDescent="0.25">
      <c r="A183" t="s">
        <v>429</v>
      </c>
      <c r="B183" t="s">
        <v>584</v>
      </c>
      <c r="C183" t="s">
        <v>601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</row>
    <row r="184" spans="1:27" x14ac:dyDescent="0.25">
      <c r="A184" t="s">
        <v>429</v>
      </c>
      <c r="B184" t="s">
        <v>585</v>
      </c>
      <c r="C184" t="s">
        <v>587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t="s">
        <v>429</v>
      </c>
      <c r="B185" t="s">
        <v>585</v>
      </c>
      <c r="C185" t="s">
        <v>588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t="s">
        <v>429</v>
      </c>
      <c r="B186" t="s">
        <v>585</v>
      </c>
      <c r="C186" t="s">
        <v>589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">
        <v>429</v>
      </c>
      <c r="B187" t="s">
        <v>585</v>
      </c>
      <c r="C187" t="s">
        <v>590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429</v>
      </c>
      <c r="B188" t="s">
        <v>585</v>
      </c>
      <c r="C188" t="s">
        <v>572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429</v>
      </c>
      <c r="B189" t="s">
        <v>585</v>
      </c>
      <c r="C189" t="s">
        <v>591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t="s">
        <v>429</v>
      </c>
      <c r="B190" t="s">
        <v>585</v>
      </c>
      <c r="C190" t="s">
        <v>592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t="s">
        <v>429</v>
      </c>
      <c r="B191" t="s">
        <v>585</v>
      </c>
      <c r="C191" t="s">
        <v>593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t="s">
        <v>429</v>
      </c>
      <c r="B192" t="s">
        <v>585</v>
      </c>
      <c r="C192" t="s">
        <v>579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">
        <v>429</v>
      </c>
      <c r="B193" t="s">
        <v>585</v>
      </c>
      <c r="C193" t="s">
        <v>594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0.1</v>
      </c>
      <c r="M193">
        <v>0.1</v>
      </c>
      <c r="N193">
        <v>0.1</v>
      </c>
      <c r="O193">
        <v>0.1</v>
      </c>
      <c r="P193">
        <v>0.1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">
        <v>429</v>
      </c>
      <c r="B194" t="s">
        <v>585</v>
      </c>
      <c r="C194" t="s">
        <v>595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0.1</v>
      </c>
      <c r="M194">
        <v>0.1</v>
      </c>
      <c r="N194">
        <v>0.1</v>
      </c>
      <c r="O194">
        <v>0.1</v>
      </c>
      <c r="P194">
        <v>0.1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t="s">
        <v>429</v>
      </c>
      <c r="B195" t="s">
        <v>585</v>
      </c>
      <c r="C195" t="s">
        <v>596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0.1</v>
      </c>
      <c r="M195">
        <v>0.1</v>
      </c>
      <c r="N195">
        <v>0.1</v>
      </c>
      <c r="O195">
        <v>0.1</v>
      </c>
      <c r="P195">
        <v>0.1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t="s">
        <v>429</v>
      </c>
      <c r="B196" t="s">
        <v>585</v>
      </c>
      <c r="C196" t="s">
        <v>597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</v>
      </c>
      <c r="M196">
        <v>0.1</v>
      </c>
      <c r="N196">
        <v>0.1</v>
      </c>
      <c r="O196">
        <v>0.1</v>
      </c>
      <c r="P196">
        <v>0.1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429</v>
      </c>
      <c r="B197" t="s">
        <v>585</v>
      </c>
      <c r="C197" t="s">
        <v>598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0.05</v>
      </c>
      <c r="L197">
        <v>0.75</v>
      </c>
      <c r="M197">
        <v>0.9</v>
      </c>
      <c r="N197">
        <v>0.9</v>
      </c>
      <c r="O197">
        <v>0.8</v>
      </c>
      <c r="P197">
        <v>0.8</v>
      </c>
      <c r="Q197">
        <v>0.8</v>
      </c>
      <c r="R197">
        <v>0.8</v>
      </c>
      <c r="S197">
        <v>0.45</v>
      </c>
      <c r="T197">
        <v>0.15</v>
      </c>
      <c r="U197">
        <v>0.05</v>
      </c>
      <c r="V197">
        <v>0.15</v>
      </c>
      <c r="W197">
        <v>0.2</v>
      </c>
      <c r="X197">
        <v>0.2</v>
      </c>
      <c r="Y197">
        <v>0.1</v>
      </c>
      <c r="Z197">
        <v>0</v>
      </c>
      <c r="AA197">
        <v>0</v>
      </c>
    </row>
    <row r="198" spans="1:27" x14ac:dyDescent="0.25">
      <c r="A198" t="s">
        <v>429</v>
      </c>
      <c r="B198" t="s">
        <v>585</v>
      </c>
      <c r="C198" t="s">
        <v>599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0.05</v>
      </c>
      <c r="L198">
        <v>0.75</v>
      </c>
      <c r="M198">
        <v>0.9</v>
      </c>
      <c r="N198">
        <v>0.9</v>
      </c>
      <c r="O198">
        <v>0.8</v>
      </c>
      <c r="P198">
        <v>0.8</v>
      </c>
      <c r="Q198">
        <v>0.8</v>
      </c>
      <c r="R198">
        <v>0.8</v>
      </c>
      <c r="S198">
        <v>0.45</v>
      </c>
      <c r="T198">
        <v>0.15</v>
      </c>
      <c r="U198">
        <v>0.05</v>
      </c>
      <c r="V198">
        <v>0.15</v>
      </c>
      <c r="W198">
        <v>0.2</v>
      </c>
      <c r="X198">
        <v>0.2</v>
      </c>
      <c r="Y198">
        <v>0.1</v>
      </c>
      <c r="Z198">
        <v>0</v>
      </c>
      <c r="AA198">
        <v>0</v>
      </c>
    </row>
    <row r="199" spans="1:27" x14ac:dyDescent="0.25">
      <c r="A199" t="s">
        <v>429</v>
      </c>
      <c r="B199" t="s">
        <v>585</v>
      </c>
      <c r="C199" t="s">
        <v>600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0.05</v>
      </c>
      <c r="L199">
        <v>0.75</v>
      </c>
      <c r="M199">
        <v>0.9</v>
      </c>
      <c r="N199">
        <v>0.9</v>
      </c>
      <c r="O199">
        <v>0.8</v>
      </c>
      <c r="P199">
        <v>0.8</v>
      </c>
      <c r="Q199">
        <v>0.8</v>
      </c>
      <c r="R199">
        <v>0.8</v>
      </c>
      <c r="S199">
        <v>0.45</v>
      </c>
      <c r="T199">
        <v>0.15</v>
      </c>
      <c r="U199">
        <v>0.05</v>
      </c>
      <c r="V199">
        <v>0.15</v>
      </c>
      <c r="W199">
        <v>0.2</v>
      </c>
      <c r="X199">
        <v>0.2</v>
      </c>
      <c r="Y199">
        <v>0.1</v>
      </c>
      <c r="Z199">
        <v>0</v>
      </c>
      <c r="AA199">
        <v>0</v>
      </c>
    </row>
    <row r="200" spans="1:27" x14ac:dyDescent="0.25">
      <c r="A200" t="s">
        <v>429</v>
      </c>
      <c r="B200" t="s">
        <v>585</v>
      </c>
      <c r="C200" t="s">
        <v>601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0.05</v>
      </c>
      <c r="L200">
        <v>0.75</v>
      </c>
      <c r="M200">
        <v>0.9</v>
      </c>
      <c r="N200">
        <v>0.9</v>
      </c>
      <c r="O200">
        <v>0.8</v>
      </c>
      <c r="P200">
        <v>0.8</v>
      </c>
      <c r="Q200">
        <v>0.8</v>
      </c>
      <c r="R200">
        <v>0.8</v>
      </c>
      <c r="S200">
        <v>0.45</v>
      </c>
      <c r="T200">
        <v>0.15</v>
      </c>
      <c r="U200">
        <v>0.05</v>
      </c>
      <c r="V200">
        <v>0.15</v>
      </c>
      <c r="W200">
        <v>0.2</v>
      </c>
      <c r="X200">
        <v>0.2</v>
      </c>
      <c r="Y200">
        <v>0.1</v>
      </c>
      <c r="Z200">
        <v>0</v>
      </c>
      <c r="AA200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Education - University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Zones!$H$58</f>
        <v>474973.7300000001</v>
      </c>
      <c r="E3" s="38">
        <f>SUMIFS(Raw_totalendusesannual!$D:$D,
        Raw_totalendusesannual!$B:$B,$A3,
        Raw_totalendusesannual!$C:$C,$B3,
        Raw_totalendusesannual!$A:$A,$C3) / $D3</f>
        <v>40.814588377340357</v>
      </c>
      <c r="F3" s="38">
        <f>SUMIFS(Raw_totalendusesannual!$E:$E,
        Raw_totalendusesannual!$B:$B,$A3,
        Raw_totalendusesannual!$C:$C,$B3,
        Raw_totalendusesannual!$A:$A,$C3) / $D3</f>
        <v>13.060397003430062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Zones!$H$58</f>
        <v>474973.7300000001</v>
      </c>
      <c r="E4" s="38">
        <f>SUMIFS(Raw_totalendusesannual!$D:$D,
        Raw_totalendusesannual!$B:$B,$A4,
        Raw_totalendusesannual!$C:$C,$B4,
        Raw_totalendusesannual!$A:$A,$C4) / $D4</f>
        <v>35.975348426111893</v>
      </c>
      <c r="F4" s="38">
        <f>SUMIFS(Raw_totalendusesannual!$E:$E,
        Raw_totalendusesannual!$B:$B,$A4,
        Raw_totalendusesannual!$C:$C,$B4,
        Raw_totalendusesannual!$A:$A,$C4) / $D4</f>
        <v>12.384716350523215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Zones!$H$58</f>
        <v>474973.7300000001</v>
      </c>
      <c r="E5" s="38">
        <f>SUMIFS(Raw_totalendusesannual!$D:$D,
        Raw_totalendusesannual!$B:$B,$A5,
        Raw_totalendusesannual!$C:$C,$B5,
        Raw_totalendusesannual!$A:$A,$C5) / $D5</f>
        <v>47.114956947197889</v>
      </c>
      <c r="F5" s="38">
        <f>SUMIFS(Raw_totalendusesannual!$E:$E,
        Raw_totalendusesannual!$B:$B,$A5,
        Raw_totalendusesannual!$C:$C,$B5,
        Raw_totalendusesannual!$A:$A,$C5) / $D5</f>
        <v>9.4550751680519252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Zones!$H$58</f>
        <v>474973.7300000001</v>
      </c>
      <c r="E6" s="38">
        <f>SUMIFS(Raw_totalendusesannual!$D:$D,
        Raw_totalendusesannual!$B:$B,$A6,
        Raw_totalendusesannual!$C:$C,$B6,
        Raw_totalendusesannual!$A:$A,$C6) / $D6</f>
        <v>39.367805057344953</v>
      </c>
      <c r="F6" s="38">
        <f>SUMIFS(Raw_totalendusesannual!$E:$E,
        Raw_totalendusesannual!$B:$B,$A6,
        Raw_totalendusesannual!$C:$C,$B6,
        Raw_totalendusesannual!$A:$A,$C6) / $D6</f>
        <v>9.5791000693869925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Zones!$H$58</f>
        <v>474973.7300000001</v>
      </c>
      <c r="E7" s="38">
        <f>SUMIFS(Raw_totalendusesannual!$D:$D,
        Raw_totalendusesannual!$B:$B,$A7,
        Raw_totalendusesannual!$C:$C,$B7,
        Raw_totalendusesannual!$A:$A,$C7) / $D7</f>
        <v>47.743567460036147</v>
      </c>
      <c r="F7" s="38">
        <f>SUMIFS(Raw_totalendusesannual!$E:$E,
        Raw_totalendusesannual!$B:$B,$A7,
        Raw_totalendusesannual!$C:$C,$B7,
        Raw_totalendusesannual!$A:$A,$C7) / $D7</f>
        <v>6.9171347434309673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Zones!$H$58</f>
        <v>474973.7300000001</v>
      </c>
      <c r="E8" s="38">
        <f>SUMIFS(Raw_totalendusesannual!$D:$D,
        Raw_totalendusesannual!$B:$B,$A8,
        Raw_totalendusesannual!$C:$C,$B8,
        Raw_totalendusesannual!$A:$A,$C8) / $D8</f>
        <v>40.073963564258584</v>
      </c>
      <c r="F8" s="38">
        <f>SUMIFS(Raw_totalendusesannual!$E:$E,
        Raw_totalendusesannual!$B:$B,$A8,
        Raw_totalendusesannual!$C:$C,$B8,
        Raw_totalendusesannual!$A:$A,$C8) / $D8</f>
        <v>6.6995961439804246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Zones!$H$58</f>
        <v>474973.7300000001</v>
      </c>
      <c r="E9" s="38">
        <f>SUMIFS(Raw_totalendusesannual!$D:$D,
        Raw_totalendusesannual!$B:$B,$A9,
        Raw_totalendusesannual!$C:$C,$B9,
        Raw_totalendusesannual!$A:$A,$C9) / $D9</f>
        <v>47.109356911170636</v>
      </c>
      <c r="F9" s="38">
        <f>SUMIFS(Raw_totalendusesannual!$E:$E,
        Raw_totalendusesannual!$B:$B,$A9,
        Raw_totalendusesannual!$C:$C,$B9,
        Raw_totalendusesannual!$A:$A,$C9) / $D9</f>
        <v>6.961647226258175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Zones!$H$58</f>
        <v>474973.7300000001</v>
      </c>
      <c r="E10" s="38">
        <f>SUMIFS(Raw_totalendusesannual!$D:$D,
        Raw_totalendusesannual!$B:$B,$A10,
        Raw_totalendusesannual!$C:$C,$B10,
        Raw_totalendusesannual!$A:$A,$C10) / $D10</f>
        <v>39.349015618190073</v>
      </c>
      <c r="F10" s="38">
        <f>SUMIFS(Raw_totalendusesannual!$E:$E,
        Raw_totalendusesannual!$B:$B,$A10,
        Raw_totalendusesannual!$C:$C,$B10,
        Raw_totalendusesannual!$A:$A,$C10) / $D10</f>
        <v>6.7093878644614708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Zones!$H$58</f>
        <v>474973.7300000001</v>
      </c>
      <c r="E11" s="38">
        <f>SUMIFS(Raw_totalendusesannual!$D:$D,
        Raw_totalendusesannual!$B:$B,$A11,
        Raw_totalendusesannual!$C:$C,$B11,
        Raw_totalendusesannual!$A:$A,$C11) / $D11</f>
        <v>40.992160703287723</v>
      </c>
      <c r="F11" s="38">
        <f>SUMIFS(Raw_totalendusesannual!$E:$E,
        Raw_totalendusesannual!$B:$B,$A11,
        Raw_totalendusesannual!$C:$C,$B11,
        Raw_totalendusesannual!$A:$A,$C11) / $D11</f>
        <v>11.342272003127412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Zones!$H$58</f>
        <v>474973.7300000001</v>
      </c>
      <c r="E12" s="38">
        <f>SUMIFS(Raw_totalendusesannual!$D:$D,
        Raw_totalendusesannual!$B:$B,$A12,
        Raw_totalendusesannual!$C:$C,$B12,
        Raw_totalendusesannual!$A:$A,$C12) / $D12</f>
        <v>35.142810445537684</v>
      </c>
      <c r="F12" s="38">
        <f>SUMIFS(Raw_totalendusesannual!$E:$E,
        Raw_totalendusesannual!$B:$B,$A12,
        Raw_totalendusesannual!$C:$C,$B12,
        Raw_totalendusesannual!$A:$A,$C12) / $D12</f>
        <v>11.25706775404189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Zones!$H$58</f>
        <v>474973.7300000001</v>
      </c>
      <c r="E13" s="38">
        <f>SUMIFS(Raw_totalendusesannual!$D:$D,
        Raw_totalendusesannual!$B:$B,$A13,
        Raw_totalendusesannual!$C:$C,$B13,
        Raw_totalendusesannual!$A:$A,$C13) / $D13</f>
        <v>46.585155372698182</v>
      </c>
      <c r="F13" s="38">
        <f>SUMIFS(Raw_totalendusesannual!$E:$E,
        Raw_totalendusesannual!$B:$B,$A13,
        Raw_totalendusesannual!$C:$C,$B13,
        Raw_totalendusesannual!$A:$A,$C13) / $D13</f>
        <v>10.641370502743381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Zones!$H$58</f>
        <v>474973.7300000001</v>
      </c>
      <c r="E14" s="38">
        <f>SUMIFS(Raw_totalendusesannual!$D:$D,
        Raw_totalendusesannual!$B:$B,$A14,
        Raw_totalendusesannual!$C:$C,$B14,
        Raw_totalendusesannual!$A:$A,$C14) / $D14</f>
        <v>39.782731857612411</v>
      </c>
      <c r="F14" s="38">
        <f>SUMIFS(Raw_totalendusesannual!$E:$E,
        Raw_totalendusesannual!$B:$B,$A14,
        Raw_totalendusesannual!$C:$C,$B14,
        Raw_totalendusesannual!$A:$A,$C14) / $D14</f>
        <v>10.010143908379941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Zones!$H$58</f>
        <v>474973.7300000001</v>
      </c>
      <c r="E15" s="38">
        <f>SUMIFS(Raw_totalendusesannual!$D:$D,
        Raw_totalendusesannual!$B:$B,$A15,
        Raw_totalendusesannual!$C:$C,$B15,
        Raw_totalendusesannual!$A:$A,$C15) / $D15</f>
        <v>51.978506348130018</v>
      </c>
      <c r="F15" s="38">
        <f>SUMIFS(Raw_totalendusesannual!$E:$E,
        Raw_totalendusesannual!$B:$B,$A15,
        Raw_totalendusesannual!$C:$C,$B15,
        Raw_totalendusesannual!$A:$A,$C15) / $D15</f>
        <v>8.1166396928941715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Zones!$H$58</f>
        <v>474973.7300000001</v>
      </c>
      <c r="E16" s="38">
        <f>SUMIFS(Raw_totalendusesannual!$D:$D,
        Raw_totalendusesannual!$B:$B,$A16,
        Raw_totalendusesannual!$C:$C,$B16,
        Raw_totalendusesannual!$A:$A,$C16) / $D16</f>
        <v>42.849846032537407</v>
      </c>
      <c r="F16" s="38">
        <f>SUMIFS(Raw_totalendusesannual!$E:$E,
        Raw_totalendusesannual!$B:$B,$A16,
        Raw_totalendusesannual!$C:$C,$B16,
        Raw_totalendusesannual!$A:$A,$C16) / $D16</f>
        <v>8.1673643508663076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Zones!$H$58</f>
        <v>474973.7300000001</v>
      </c>
      <c r="E17" s="38">
        <f>SUMIFS(Raw_totalendusesannual!$D:$D,
        Raw_totalendusesannual!$B:$B,$A17,
        Raw_totalendusesannual!$C:$C,$B17,
        Raw_totalendusesannual!$A:$A,$C17) / $D17</f>
        <v>52.456053769542144</v>
      </c>
      <c r="F17" s="38">
        <f>SUMIFS(Raw_totalendusesannual!$E:$E,
        Raw_totalendusesannual!$B:$B,$A17,
        Raw_totalendusesannual!$C:$C,$B17,
        Raw_totalendusesannual!$A:$A,$C17) / $D17</f>
        <v>6.3716294162205545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Zones!$H$58</f>
        <v>474973.7300000001</v>
      </c>
      <c r="E18" s="38">
        <f>SUMIFS(Raw_totalendusesannual!$D:$D,
        Raw_totalendusesannual!$B:$B,$A18,
        Raw_totalendusesannual!$C:$C,$B18,
        Raw_totalendusesannual!$A:$A,$C18) / $D18</f>
        <v>43.370616033859378</v>
      </c>
      <c r="F18" s="38">
        <f>SUMIFS(Raw_totalendusesannual!$E:$E,
        Raw_totalendusesannual!$B:$B,$A18,
        Raw_totalendusesannual!$C:$C,$B18,
        Raw_totalendusesannual!$A:$A,$C18) / $D18</f>
        <v>6.2234362308837579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Zones!$H$58</f>
        <v>474973.7300000001</v>
      </c>
      <c r="E19" s="38">
        <f>SUMIFS(Raw_totalendusesannual!$D:$D,
        Raw_totalendusesannual!$B:$B,$A19,
        Raw_totalendusesannual!$C:$C,$B19,
        Raw_totalendusesannual!$A:$A,$C19) / $D19</f>
        <v>51.962206394025188</v>
      </c>
      <c r="F19" s="38">
        <f>SUMIFS(Raw_totalendusesannual!$E:$E,
        Raw_totalendusesannual!$B:$B,$A19,
        Raw_totalendusesannual!$C:$C,$B19,
        Raw_totalendusesannual!$A:$A,$C19) / $D19</f>
        <v>6.3962834323489837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Zones!$H$58</f>
        <v>474973.7300000001</v>
      </c>
      <c r="E20" s="38">
        <f>SUMIFS(Raw_totalendusesannual!$D:$D,
        Raw_totalendusesannual!$B:$B,$A20,
        Raw_totalendusesannual!$C:$C,$B20,
        Raw_totalendusesannual!$A:$A,$C20) / $D20</f>
        <v>42.806181554504064</v>
      </c>
      <c r="F20" s="38">
        <f>SUMIFS(Raw_totalendusesannual!$E:$E,
        Raw_totalendusesannual!$B:$B,$A20,
        Raw_totalendusesannual!$C:$C,$B20,
        Raw_totalendusesannual!$A:$A,$C20) / $D20</f>
        <v>6.22546895383035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Zones!$H$58</f>
        <v>474973.7300000001</v>
      </c>
      <c r="E21" s="38">
        <f>SUMIFS(Raw_totalendusesannual!$D:$D,
        Raw_totalendusesannual!$B:$B,$A21,
        Raw_totalendusesannual!$C:$C,$B21,
        Raw_totalendusesannual!$A:$A,$C21) / $D21</f>
        <v>45.737636879412243</v>
      </c>
      <c r="F21" s="38">
        <f>SUMIFS(Raw_totalendusesannual!$E:$E,
        Raw_totalendusesannual!$B:$B,$A21,
        Raw_totalendusesannual!$C:$C,$B21,
        Raw_totalendusesannual!$A:$A,$C21) / $D21</f>
        <v>9.4018577616913657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Zones!$H$58</f>
        <v>474973.7300000001</v>
      </c>
      <c r="E22" s="38">
        <f>SUMIFS(Raw_totalendusesannual!$D:$D,
        Raw_totalendusesannual!$B:$B,$A22,
        Raw_totalendusesannual!$C:$C,$B22,
        Raw_totalendusesannual!$A:$A,$C22) / $D22</f>
        <v>38.687455198838038</v>
      </c>
      <c r="F22" s="38">
        <f>SUMIFS(Raw_totalendusesannual!$E:$E,
        Raw_totalendusesannual!$B:$B,$A22,
        Raw_totalendusesannual!$C:$C,$B22,
        Raw_totalendusesannual!$A:$A,$C22) / $D22</f>
        <v>9.2351379306809225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Zones!$H$58</f>
        <v>474973.7300000001</v>
      </c>
      <c r="E23" s="38">
        <f>SUMIFS(Raw_totalendusesannual!$D:$D,
        Raw_totalendusesannual!$B:$B,$A23,
        Raw_totalendusesannual!$C:$C,$B23,
        Raw_totalendusesannual!$A:$A,$C23) / $D23</f>
        <v>44.074332216225926</v>
      </c>
      <c r="F23" s="38">
        <f>SUMIFS(Raw_totalendusesannual!$E:$E,
        Raw_totalendusesannual!$B:$B,$A23,
        Raw_totalendusesannual!$C:$C,$B23,
        Raw_totalendusesannual!$A:$A,$C23) / $D23</f>
        <v>9.1533197214928066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Zones!$H$58</f>
        <v>474973.7300000001</v>
      </c>
      <c r="E24" s="38">
        <f>SUMIFS(Raw_totalendusesannual!$D:$D,
        Raw_totalendusesannual!$B:$B,$A24,
        Raw_totalendusesannual!$C:$C,$B24,
        Raw_totalendusesannual!$A:$A,$C24) / $D24</f>
        <v>38.06901788020992</v>
      </c>
      <c r="F24" s="38">
        <f>SUMIFS(Raw_totalendusesannual!$E:$E,
        Raw_totalendusesannual!$B:$B,$A24,
        Raw_totalendusesannual!$C:$C,$B24,
        Raw_totalendusesannual!$A:$A,$C24) / $D24</f>
        <v>8.6887595236056505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Zones!$H$58</f>
        <v>474973.7300000001</v>
      </c>
      <c r="E25" s="38">
        <f>SUMIFS(Raw_totalendusesannual!$D:$D,
        Raw_totalendusesannual!$B:$B,$A25,
        Raw_totalendusesannual!$C:$C,$B25,
        Raw_totalendusesannual!$A:$A,$C25) / $D25</f>
        <v>50.060705294164364</v>
      </c>
      <c r="F25" s="38">
        <f>SUMIFS(Raw_totalendusesannual!$E:$E,
        Raw_totalendusesannual!$B:$B,$A25,
        Raw_totalendusesannual!$C:$C,$B25,
        Raw_totalendusesannual!$A:$A,$C25) / $D25</f>
        <v>7.2297375688545955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Zones!$H$58</f>
        <v>474973.7300000001</v>
      </c>
      <c r="E26" s="38">
        <f>SUMIFS(Raw_totalendusesannual!$D:$D,
        Raw_totalendusesannual!$B:$B,$A26,
        Raw_totalendusesannual!$C:$C,$B26,
        Raw_totalendusesannual!$A:$A,$C26) / $D26</f>
        <v>41.370244202768845</v>
      </c>
      <c r="F26" s="38">
        <f>SUMIFS(Raw_totalendusesannual!$E:$E,
        Raw_totalendusesannual!$B:$B,$A26,
        Raw_totalendusesannual!$C:$C,$B26,
        Raw_totalendusesannual!$A:$A,$C26) / $D26</f>
        <v>7.3121952660413436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Zones!$H$58</f>
        <v>474973.7300000001</v>
      </c>
      <c r="E27" s="38">
        <f>SUMIFS(Raw_totalendusesannual!$D:$D,
        Raw_totalendusesannual!$B:$B,$A27,
        Raw_totalendusesannual!$C:$C,$B27,
        Raw_totalendusesannual!$A:$A,$C27) / $D27</f>
        <v>50.281227258610691</v>
      </c>
      <c r="F27" s="38">
        <f>SUMIFS(Raw_totalendusesannual!$E:$E,
        Raw_totalendusesannual!$B:$B,$A27,
        Raw_totalendusesannual!$C:$C,$B27,
        Raw_totalendusesannual!$A:$A,$C27) / $D27</f>
        <v>6.2700078591714945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Zones!$H$58</f>
        <v>474973.7300000001</v>
      </c>
      <c r="E28" s="38">
        <f>SUMIFS(Raw_totalendusesannual!$D:$D,
        Raw_totalendusesannual!$B:$B,$A28,
        Raw_totalendusesannual!$C:$C,$B28,
        Raw_totalendusesannual!$A:$A,$C28) / $D28</f>
        <v>41.625912932068886</v>
      </c>
      <c r="F28" s="38">
        <f>SUMIFS(Raw_totalendusesannual!$E:$E,
        Raw_totalendusesannual!$B:$B,$A28,
        Raw_totalendusesannual!$C:$C,$B28,
        Raw_totalendusesannual!$A:$A,$C28) / $D28</f>
        <v>6.2019810021914248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Zones!$H$58</f>
        <v>474973.7300000001</v>
      </c>
      <c r="E29" s="38">
        <f>SUMIFS(Raw_totalendusesannual!$D:$D,
        Raw_totalendusesannual!$B:$B,$A29,
        Raw_totalendusesannual!$C:$C,$B29,
        Raw_totalendusesannual!$A:$A,$C29) / $D29</f>
        <v>50.053552266985371</v>
      </c>
      <c r="F29" s="38">
        <f>SUMIFS(Raw_totalendusesannual!$E:$E,
        Raw_totalendusesannual!$B:$B,$A29,
        Raw_totalendusesannual!$C:$C,$B29,
        Raw_totalendusesannual!$A:$A,$C29) / $D29</f>
        <v>6.2795273119631254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Zones!$H$58</f>
        <v>474973.7300000001</v>
      </c>
      <c r="E30" s="38">
        <f>SUMIFS(Raw_totalendusesannual!$D:$D,
        Raw_totalendusesannual!$B:$B,$A30,
        Raw_totalendusesannual!$C:$C,$B30,
        Raw_totalendusesannual!$A:$A,$C30) / $D30</f>
        <v>41.351158431435771</v>
      </c>
      <c r="F30" s="38">
        <f>SUMIFS(Raw_totalendusesannual!$E:$E,
        Raw_totalendusesannual!$B:$B,$A30,
        Raw_totalendusesannual!$C:$C,$B30,
        Raw_totalendusesannual!$A:$A,$C30) / $D30</f>
        <v>6.2029295388610217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Zones!$H$58</f>
        <v>474973.7300000001</v>
      </c>
      <c r="E31" s="38">
        <f>SUMIFS(Raw_totalendusesannual!$D:$D,
        Raw_totalendusesannual!$B:$B,$A31,
        Raw_totalendusesannual!$C:$C,$B31,
        Raw_totalendusesannual!$A:$A,$C31) / $D31</f>
        <v>43.99116730097893</v>
      </c>
      <c r="F31" s="38">
        <f>SUMIFS(Raw_totalendusesannual!$E:$E,
        Raw_totalendusesannual!$B:$B,$A31,
        Raw_totalendusesannual!$C:$C,$B31,
        Raw_totalendusesannual!$A:$A,$C31) / $D31</f>
        <v>8.1345846853467005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Zones!$H$58</f>
        <v>474973.7300000001</v>
      </c>
      <c r="E32" s="38">
        <f>SUMIFS(Raw_totalendusesannual!$D:$D,
        Raw_totalendusesannual!$B:$B,$A32,
        Raw_totalendusesannual!$C:$C,$B32,
        Raw_totalendusesannual!$A:$A,$C32) / $D32</f>
        <v>37.281007793841553</v>
      </c>
      <c r="F32" s="38">
        <f>SUMIFS(Raw_totalendusesannual!$E:$E,
        Raw_totalendusesannual!$B:$B,$A32,
        Raw_totalendusesannual!$C:$C,$B32,
        Raw_totalendusesannual!$A:$A,$C32) / $D32</f>
        <v>8.1204023009862016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Zones!$H$58</f>
        <v>474973.7300000001</v>
      </c>
      <c r="E33" s="38">
        <f>SUMIFS(Raw_totalendusesannual!$D:$D,
        Raw_totalendusesannual!$B:$B,$A33,
        Raw_totalendusesannual!$C:$C,$B33,
        Raw_totalendusesannual!$A:$A,$C33) / $D33</f>
        <v>47.670918663227958</v>
      </c>
      <c r="F33" s="38">
        <f>SUMIFS(Raw_totalendusesannual!$E:$E,
        Raw_totalendusesannual!$B:$B,$A33,
        Raw_totalendusesannual!$C:$C,$B33,
        Raw_totalendusesannual!$A:$A,$C33) / $D33</f>
        <v>8.8379156885160768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Zones!$H$58</f>
        <v>474973.7300000001</v>
      </c>
      <c r="E34" s="38">
        <f>SUMIFS(Raw_totalendusesannual!$D:$D,
        Raw_totalendusesannual!$B:$B,$A34,
        Raw_totalendusesannual!$C:$C,$B34,
        Raw_totalendusesannual!$A:$A,$C34) / $D34</f>
        <v>40.370567715397641</v>
      </c>
      <c r="F34" s="38">
        <f>SUMIFS(Raw_totalendusesannual!$E:$E,
        Raw_totalendusesannual!$B:$B,$A34,
        Raw_totalendusesannual!$C:$C,$B34,
        Raw_totalendusesannual!$A:$A,$C34) / $D34</f>
        <v>8.3648666843111492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Zones!$H$58</f>
        <v>474973.7300000001</v>
      </c>
      <c r="E35" s="38">
        <f>SUMIFS(Raw_totalendusesannual!$D:$D,
        Raw_totalendusesannual!$B:$B,$A35,
        Raw_totalendusesannual!$C:$C,$B35,
        Raw_totalendusesannual!$A:$A,$C35) / $D35</f>
        <v>52.86759177186493</v>
      </c>
      <c r="F35" s="38">
        <f>SUMIFS(Raw_totalendusesannual!$E:$E,
        Raw_totalendusesannual!$B:$B,$A35,
        Raw_totalendusesannual!$C:$C,$B35,
        Raw_totalendusesannual!$A:$A,$C35) / $D35</f>
        <v>6.9335656732004924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Zones!$H$58</f>
        <v>474973.7300000001</v>
      </c>
      <c r="E36" s="38">
        <f>SUMIFS(Raw_totalendusesannual!$D:$D,
        Raw_totalendusesannual!$B:$B,$A36,
        Raw_totalendusesannual!$C:$C,$B36,
        Raw_totalendusesannual!$A:$A,$C36) / $D36</f>
        <v>43.415000256961569</v>
      </c>
      <c r="F36" s="38">
        <f>SUMIFS(Raw_totalendusesannual!$E:$E,
        Raw_totalendusesannual!$B:$B,$A36,
        Raw_totalendusesannual!$C:$C,$B36,
        Raw_totalendusesannual!$A:$A,$C36) / $D36</f>
        <v>7.0104722633818071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Zones!$H$58</f>
        <v>474973.7300000001</v>
      </c>
      <c r="E37" s="38">
        <f>SUMIFS(Raw_totalendusesannual!$D:$D,
        Raw_totalendusesannual!$B:$B,$A37,
        Raw_totalendusesannual!$C:$C,$B37,
        Raw_totalendusesannual!$A:$A,$C37) / $D37</f>
        <v>53.076156843453205</v>
      </c>
      <c r="F37" s="38">
        <f>SUMIFS(Raw_totalendusesannual!$E:$E,
        Raw_totalendusesannual!$B:$B,$A37,
        Raw_totalendusesannual!$C:$C,$B37,
        Raw_totalendusesannual!$A:$A,$C37) / $D37</f>
        <v>6.074746807576072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Zones!$H$58</f>
        <v>474973.7300000001</v>
      </c>
      <c r="E38" s="38">
        <f>SUMIFS(Raw_totalendusesannual!$D:$D,
        Raw_totalendusesannual!$B:$B,$A38,
        Raw_totalendusesannual!$C:$C,$B38,
        Raw_totalendusesannual!$A:$A,$C38) / $D38</f>
        <v>43.649930449837711</v>
      </c>
      <c r="F38" s="38">
        <f>SUMIFS(Raw_totalendusesannual!$E:$E,
        Raw_totalendusesannual!$B:$B,$A38,
        Raw_totalendusesannual!$C:$C,$B38,
        Raw_totalendusesannual!$A:$A,$C38) / $D38</f>
        <v>6.015676888067051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Zones!$H$58</f>
        <v>474973.7300000001</v>
      </c>
      <c r="E39" s="38">
        <f>SUMIFS(Raw_totalendusesannual!$D:$D,
        Raw_totalendusesannual!$B:$B,$A39,
        Raw_totalendusesannual!$C:$C,$B39,
        Raw_totalendusesannual!$A:$A,$C39) / $D39</f>
        <v>52.85897479003733</v>
      </c>
      <c r="F39" s="38">
        <f>SUMIFS(Raw_totalendusesannual!$E:$E,
        Raw_totalendusesannual!$B:$B,$A39,
        Raw_totalendusesannual!$C:$C,$B39,
        Raw_totalendusesannual!$A:$A,$C39) / $D39</f>
        <v>6.0813067072151537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Zones!$H$58</f>
        <v>474973.7300000001</v>
      </c>
      <c r="E40" s="38">
        <f>SUMIFS(Raw_totalendusesannual!$D:$D,
        Raw_totalendusesannual!$B:$B,$A40,
        Raw_totalendusesannual!$C:$C,$B40,
        Raw_totalendusesannual!$A:$A,$C40) / $D40</f>
        <v>43.392456947039989</v>
      </c>
      <c r="F40" s="38">
        <f>SUMIFS(Raw_totalendusesannual!$E:$E,
        Raw_totalendusesannual!$B:$B,$A40,
        Raw_totalendusesannual!$C:$C,$B40,
        Raw_totalendusesannual!$A:$A,$C40) / $D40</f>
        <v>6.0187418996835875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Zones!$H$58</f>
        <v>474973.7300000001</v>
      </c>
      <c r="E41" s="38">
        <f>SUMIFS(Raw_totalendusesannual!$D:$D,
        Raw_totalendusesannual!$B:$B,$A41,
        Raw_totalendusesannual!$C:$C,$B41,
        Raw_totalendusesannual!$A:$A,$C41) / $D41</f>
        <v>46.695798776071243</v>
      </c>
      <c r="F41" s="38">
        <f>SUMIFS(Raw_totalendusesannual!$E:$E,
        Raw_totalendusesannual!$B:$B,$A41,
        Raw_totalendusesannual!$C:$C,$B41,
        Raw_totalendusesannual!$A:$A,$C41) / $D41</f>
        <v>7.7599623246531957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Zones!$H$58</f>
        <v>474973.7300000001</v>
      </c>
      <c r="E42" s="38">
        <f>SUMIFS(Raw_totalendusesannual!$D:$D,
        Raw_totalendusesannual!$B:$B,$A42,
        Raw_totalendusesannual!$C:$C,$B42,
        Raw_totalendusesannual!$A:$A,$C42) / $D42</f>
        <v>39.323982402142533</v>
      </c>
      <c r="F42" s="38">
        <f>SUMIFS(Raw_totalendusesannual!$E:$E,
        Raw_totalendusesannual!$B:$B,$A42,
        Raw_totalendusesannual!$C:$C,$B42,
        Raw_totalendusesannual!$A:$A,$C42) / $D42</f>
        <v>7.722217921399567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Zones!$H$58</f>
        <v>474973.7300000001</v>
      </c>
      <c r="E43" s="38">
        <f>SUMIFS(Raw_totalendusesannual!$D:$D,
        Raw_totalendusesannual!$B:$B,$A43,
        Raw_totalendusesannual!$C:$C,$B43,
        Raw_totalendusesannual!$A:$A,$C43) / $D43</f>
        <v>44.987718436554367</v>
      </c>
      <c r="F43" s="38">
        <f>SUMIFS(Raw_totalendusesannual!$E:$E,
        Raw_totalendusesannual!$B:$B,$A43,
        Raw_totalendusesannual!$C:$C,$B43,
        Raw_totalendusesannual!$A:$A,$C43) / $D43</f>
        <v>9.136785733392033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Zones!$H$58</f>
        <v>474973.7300000001</v>
      </c>
      <c r="E44" s="38">
        <f>SUMIFS(Raw_totalendusesannual!$D:$D,
        Raw_totalendusesannual!$B:$B,$A44,
        Raw_totalendusesannual!$C:$C,$B44,
        Raw_totalendusesannual!$A:$A,$C44) / $D44</f>
        <v>38.734141612421375</v>
      </c>
      <c r="F44" s="38">
        <f>SUMIFS(Raw_totalendusesannual!$E:$E,
        Raw_totalendusesannual!$B:$B,$A44,
        Raw_totalendusesannual!$C:$C,$B44,
        Raw_totalendusesannual!$A:$A,$C44) / $D44</f>
        <v>8.8233218077134481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Zones!$H$58</f>
        <v>474973.7300000001</v>
      </c>
      <c r="E45" s="38">
        <f>SUMIFS(Raw_totalendusesannual!$D:$D,
        Raw_totalendusesannual!$B:$B,$A45,
        Raw_totalendusesannual!$C:$C,$B45,
        Raw_totalendusesannual!$A:$A,$C45) / $D45</f>
        <v>50.962597889361156</v>
      </c>
      <c r="F45" s="38">
        <f>SUMIFS(Raw_totalendusesannual!$E:$E,
        Raw_totalendusesannual!$B:$B,$A45,
        Raw_totalendusesannual!$C:$C,$B45,
        Raw_totalendusesannual!$A:$A,$C45) / $D45</f>
        <v>7.2389201398569964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Zones!$H$58</f>
        <v>474973.7300000001</v>
      </c>
      <c r="E46" s="38">
        <f>SUMIFS(Raw_totalendusesannual!$D:$D,
        Raw_totalendusesannual!$B:$B,$A46,
        Raw_totalendusesannual!$C:$C,$B46,
        Raw_totalendusesannual!$A:$A,$C46) / $D46</f>
        <v>42.038438610067956</v>
      </c>
      <c r="F46" s="38">
        <f>SUMIFS(Raw_totalendusesannual!$E:$E,
        Raw_totalendusesannual!$B:$B,$A46,
        Raw_totalendusesannual!$C:$C,$B46,
        Raw_totalendusesannual!$A:$A,$C46) / $D46</f>
        <v>7.3958761887736388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Zones!$H$58</f>
        <v>474973.7300000001</v>
      </c>
      <c r="E47" s="38">
        <f>SUMIFS(Raw_totalendusesannual!$D:$D,
        Raw_totalendusesannual!$B:$B,$A47,
        Raw_totalendusesannual!$C:$C,$B47,
        Raw_totalendusesannual!$A:$A,$C47) / $D47</f>
        <v>51.20667075629634</v>
      </c>
      <c r="F47" s="38">
        <f>SUMIFS(Raw_totalendusesannual!$E:$E,
        Raw_totalendusesannual!$B:$B,$A47,
        Raw_totalendusesannual!$C:$C,$B47,
        Raw_totalendusesannual!$A:$A,$C47) / $D47</f>
        <v>6.252454530485295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Zones!$H$58</f>
        <v>474973.7300000001</v>
      </c>
      <c r="E48" s="38">
        <f>SUMIFS(Raw_totalendusesannual!$D:$D,
        Raw_totalendusesannual!$B:$B,$A48,
        Raw_totalendusesannual!$C:$C,$B48,
        Raw_totalendusesannual!$A:$A,$C48) / $D48</f>
        <v>42.327467858064473</v>
      </c>
      <c r="F48" s="38">
        <f>SUMIFS(Raw_totalendusesannual!$E:$E,
        Raw_totalendusesannual!$B:$B,$A48,
        Raw_totalendusesannual!$C:$C,$B48,
        Raw_totalendusesannual!$A:$A,$C48) / $D48</f>
        <v>6.1998625902952558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Zones!$H$58</f>
        <v>474973.7300000001</v>
      </c>
      <c r="E49" s="38">
        <f>SUMIFS(Raw_totalendusesannual!$D:$D,
        Raw_totalendusesannual!$B:$B,$A49,
        Raw_totalendusesannual!$C:$C,$B49,
        Raw_totalendusesannual!$A:$A,$C49) / $D49</f>
        <v>50.946798510309186</v>
      </c>
      <c r="F49" s="38">
        <f>SUMIFS(Raw_totalendusesannual!$E:$E,
        Raw_totalendusesannual!$B:$B,$A49,
        Raw_totalendusesannual!$C:$C,$B49,
        Raw_totalendusesannual!$A:$A,$C49) / $D49</f>
        <v>6.2564578676803855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Zones!$H$58</f>
        <v>474973.7300000001</v>
      </c>
      <c r="E50" s="38">
        <f>SUMIFS(Raw_totalendusesannual!$D:$D,
        Raw_totalendusesannual!$B:$B,$A50,
        Raw_totalendusesannual!$C:$C,$B50,
        Raw_totalendusesannual!$A:$A,$C50) / $D50</f>
        <v>41.997670944875196</v>
      </c>
      <c r="F50" s="38">
        <f>SUMIFS(Raw_totalendusesannual!$E:$E,
        Raw_totalendusesannual!$B:$B,$A50,
        Raw_totalendusesannual!$C:$C,$B50,
        Raw_totalendusesannual!$A:$A,$C50) / $D50</f>
        <v>6.2022695865727133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Zones!$H$58</f>
        <v>474973.7300000001</v>
      </c>
      <c r="E51" s="38">
        <f>SUMIFS(Raw_totalendusesannual!$D:$D,
        Raw_totalendusesannual!$B:$B,$A51,
        Raw_totalendusesannual!$C:$C,$B51,
        Raw_totalendusesannual!$A:$A,$C51) / $D51</f>
        <v>45.023077213133448</v>
      </c>
      <c r="F51" s="38">
        <f>SUMIFS(Raw_totalendusesannual!$E:$E,
        Raw_totalendusesannual!$B:$B,$A51,
        Raw_totalendusesannual!$C:$C,$B51,
        Raw_totalendusesannual!$A:$A,$C51) / $D51</f>
        <v>8.1158932937196315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Zones!$H$58</f>
        <v>474973.7300000001</v>
      </c>
      <c r="E52" s="38">
        <f>SUMIFS(Raw_totalendusesannual!$D:$D,
        Raw_totalendusesannual!$B:$B,$A52,
        Raw_totalendusesannual!$C:$C,$B52,
        Raw_totalendusesannual!$A:$A,$C52) / $D52</f>
        <v>38.030189711755206</v>
      </c>
      <c r="F52" s="38">
        <f>SUMIFS(Raw_totalendusesannual!$E:$E,
        Raw_totalendusesannual!$B:$B,$A52,
        Raw_totalendusesannual!$C:$C,$B52,
        Raw_totalendusesannual!$A:$A,$C52) / $D52</f>
        <v>8.2095174821563273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Zones!$H$58</f>
        <v>474973.7300000001</v>
      </c>
      <c r="E53" s="38">
        <f>SUMIFS(Raw_totalendusesannual!$D:$D,
        Raw_totalendusesannual!$B:$B,$A53,
        Raw_totalendusesannual!$C:$C,$B53,
        Raw_totalendusesannual!$A:$A,$C53) / $D53</f>
        <v>49.173142523061216</v>
      </c>
      <c r="F53" s="38">
        <f>SUMIFS(Raw_totalendusesannual!$E:$E,
        Raw_totalendusesannual!$B:$B,$A53,
        Raw_totalendusesannual!$C:$C,$B53,
        Raw_totalendusesannual!$A:$A,$C53) / $D53</f>
        <v>6.734324612015909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Zones!$H$58</f>
        <v>474973.7300000001</v>
      </c>
      <c r="E54" s="38">
        <f>SUMIFS(Raw_totalendusesannual!$D:$D,
        Raw_totalendusesannual!$B:$B,$A54,
        Raw_totalendusesannual!$C:$C,$B54,
        Raw_totalendusesannual!$A:$A,$C54) / $D54</f>
        <v>41.815270836136548</v>
      </c>
      <c r="F54" s="38">
        <f>SUMIFS(Raw_totalendusesannual!$E:$E,
        Raw_totalendusesannual!$B:$B,$A54,
        Raw_totalendusesannual!$C:$C,$B54,
        Raw_totalendusesannual!$A:$A,$C54) / $D54</f>
        <v>6.5979083937968515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Zones!$H$58</f>
        <v>474973.7300000001</v>
      </c>
      <c r="E55" s="38">
        <f>SUMIFS(Raw_totalendusesannual!$D:$D,
        Raw_totalendusesannual!$B:$B,$A55,
        Raw_totalendusesannual!$C:$C,$B55,
        Raw_totalendusesannual!$A:$A,$C55) / $D55</f>
        <v>53.326622316564738</v>
      </c>
      <c r="F55" s="38">
        <f>SUMIFS(Raw_totalendusesannual!$E:$E,
        Raw_totalendusesannual!$B:$B,$A55,
        Raw_totalendusesannual!$C:$C,$B55,
        Raw_totalendusesannual!$A:$A,$C55) / $D55</f>
        <v>5.9802944680751065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Zones!$H$58</f>
        <v>474973.7300000001</v>
      </c>
      <c r="E56" s="38">
        <f>SUMIFS(Raw_totalendusesannual!$D:$D,
        Raw_totalendusesannual!$B:$B,$A56,
        Raw_totalendusesannual!$C:$C,$B56,
        Raw_totalendusesannual!$A:$A,$C56) / $D56</f>
        <v>43.933271867477799</v>
      </c>
      <c r="F56" s="38">
        <f>SUMIFS(Raw_totalendusesannual!$E:$E,
        Raw_totalendusesannual!$B:$B,$A56,
        Raw_totalendusesannual!$C:$C,$B56,
        Raw_totalendusesannual!$A:$A,$C56) / $D56</f>
        <v>5.982383299387946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Zones!$H$58</f>
        <v>474973.7300000001</v>
      </c>
      <c r="E57" s="38">
        <f>SUMIFS(Raw_totalendusesannual!$D:$D,
        Raw_totalendusesannual!$B:$B,$A57,
        Raw_totalendusesannual!$C:$C,$B57,
        Raw_totalendusesannual!$A:$A,$C57) / $D57</f>
        <v>53.255816548001491</v>
      </c>
      <c r="F57" s="38">
        <f>SUMIFS(Raw_totalendusesannual!$E:$E,
        Raw_totalendusesannual!$B:$B,$A57,
        Raw_totalendusesannual!$C:$C,$B57,
        Raw_totalendusesannual!$A:$A,$C57) / $D57</f>
        <v>5.7977774476074693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Zones!$H$58</f>
        <v>474973.7300000001</v>
      </c>
      <c r="E58" s="38">
        <f>SUMIFS(Raw_totalendusesannual!$D:$D,
        Raw_totalendusesannual!$B:$B,$A58,
        Raw_totalendusesannual!$C:$C,$B58,
        Raw_totalendusesannual!$A:$A,$C58) / $D58</f>
        <v>43.85001383129125</v>
      </c>
      <c r="F58" s="38">
        <f>SUMIFS(Raw_totalendusesannual!$E:$E,
        Raw_totalendusesannual!$B:$B,$A58,
        Raw_totalendusesannual!$C:$C,$B58,
        Raw_totalendusesannual!$A:$A,$C58) / $D58</f>
        <v>5.7819243603219901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Zones!$H$58</f>
        <v>474973.7300000001</v>
      </c>
      <c r="E59" s="38">
        <f>SUMIFS(Raw_totalendusesannual!$D:$D,
        Raw_totalendusesannual!$B:$B,$A59,
        Raw_totalendusesannual!$C:$C,$B59,
        Raw_totalendusesannual!$A:$A,$C59) / $D59</f>
        <v>53.324001455827876</v>
      </c>
      <c r="F59" s="38">
        <f>SUMIFS(Raw_totalendusesannual!$E:$E,
        Raw_totalendusesannual!$B:$B,$A59,
        Raw_totalendusesannual!$C:$C,$B59,
        Raw_totalendusesannual!$A:$A,$C59) / $D59</f>
        <v>5.7980268298206719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Zones!$H$58</f>
        <v>474973.7300000001</v>
      </c>
      <c r="E60" s="38">
        <f>SUMIFS(Raw_totalendusesannual!$D:$D,
        Raw_totalendusesannual!$B:$B,$A60,
        Raw_totalendusesannual!$C:$C,$B60,
        Raw_totalendusesannual!$A:$A,$C60) / $D60</f>
        <v>43.928119898336263</v>
      </c>
      <c r="F60" s="38">
        <f>SUMIFS(Raw_totalendusesannual!$E:$E,
        Raw_totalendusesannual!$B:$B,$A60,
        Raw_totalendusesannual!$C:$C,$B60,
        Raw_totalendusesannual!$A:$A,$C60) / $D60</f>
        <v>5.7799661678131109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Zones!$H$58</f>
        <v>474973.7300000001</v>
      </c>
      <c r="E61" s="38">
        <f>SUMIFS(Raw_totalendusesannual!$D:$D,
        Raw_totalendusesannual!$B:$B,$A61,
        Raw_totalendusesannual!$C:$C,$B61,
        Raw_totalendusesannual!$A:$A,$C61) / $D61</f>
        <v>47.704997179528213</v>
      </c>
      <c r="F61" s="38">
        <f>SUMIFS(Raw_totalendusesannual!$E:$E,
        Raw_totalendusesannual!$B:$B,$A61,
        Raw_totalendusesannual!$C:$C,$B61,
        Raw_totalendusesannual!$A:$A,$C61) / $D61</f>
        <v>6.244809939278114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Zones!$H$58</f>
        <v>474973.7300000001</v>
      </c>
      <c r="E62" s="38">
        <f>SUMIFS(Raw_totalendusesannual!$D:$D,
        Raw_totalendusesannual!$B:$B,$A62,
        Raw_totalendusesannual!$C:$C,$B62,
        Raw_totalendusesannual!$A:$A,$C62) / $D62</f>
        <v>40.186032372779856</v>
      </c>
      <c r="F62" s="38">
        <f>SUMIFS(Raw_totalendusesannual!$E:$E,
        Raw_totalendusesannual!$B:$B,$A62,
        Raw_totalendusesannual!$C:$C,$B62,
        Raw_totalendusesannual!$A:$A,$C62) / $D62</f>
        <v>6.2294726489399723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Zones!$H$58</f>
        <v>474973.7300000001</v>
      </c>
      <c r="E63" s="38">
        <f>SUMIFS(Raw_totalendusesannual!$D:$D,
        Raw_totalendusesannual!$B:$B,$A63,
        Raw_totalendusesannual!$C:$C,$B63,
        Raw_totalendusesannual!$A:$A,$C63) / $D63</f>
        <v>50.204548281017551</v>
      </c>
      <c r="F63" s="38">
        <f>SUMIFS(Raw_totalendusesannual!$E:$E,
        Raw_totalendusesannual!$B:$B,$A63,
        Raw_totalendusesannual!$C:$C,$B63,
        Raw_totalendusesannual!$A:$A,$C63) / $D63</f>
        <v>7.0003456822759418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Zones!$H$58</f>
        <v>474973.7300000001</v>
      </c>
      <c r="E64" s="38">
        <f>SUMIFS(Raw_totalendusesannual!$D:$D,
        Raw_totalendusesannual!$B:$B,$A64,
        Raw_totalendusesannual!$C:$C,$B64,
        Raw_totalendusesannual!$A:$A,$C64) / $D64</f>
        <v>42.286277622132907</v>
      </c>
      <c r="F64" s="38">
        <f>SUMIFS(Raw_totalendusesannual!$E:$E,
        Raw_totalendusesannual!$B:$B,$A64,
        Raw_totalendusesannual!$C:$C,$B64,
        Raw_totalendusesannual!$A:$A,$C64) / $D64</f>
        <v>6.8149688194334441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Zones!$H$58</f>
        <v>474973.7300000001</v>
      </c>
      <c r="E65" s="38">
        <f>SUMIFS(Raw_totalendusesannual!$D:$D,
        Raw_totalendusesannual!$B:$B,$A65,
        Raw_totalendusesannual!$C:$C,$B65,
        Raw_totalendusesannual!$A:$A,$C65) / $D65</f>
        <v>53.855489292007782</v>
      </c>
      <c r="F65" s="38">
        <f>SUMIFS(Raw_totalendusesannual!$E:$E,
        Raw_totalendusesannual!$B:$B,$A65,
        Raw_totalendusesannual!$C:$C,$B65,
        Raw_totalendusesannual!$A:$A,$C65) / $D65</f>
        <v>5.8987791809033299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Zones!$H$58</f>
        <v>474973.7300000001</v>
      </c>
      <c r="E66" s="38">
        <f>SUMIFS(Raw_totalendusesannual!$D:$D,
        Raw_totalendusesannual!$B:$B,$A66,
        Raw_totalendusesannual!$C:$C,$B66,
        Raw_totalendusesannual!$A:$A,$C66) / $D66</f>
        <v>44.360287209989473</v>
      </c>
      <c r="F66" s="38">
        <f>SUMIFS(Raw_totalendusesannual!$E:$E,
        Raw_totalendusesannual!$B:$B,$A66,
        Raw_totalendusesannual!$C:$C,$B66,
        Raw_totalendusesannual!$A:$A,$C66) / $D66</f>
        <v>5.9108945035760172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Zones!$H$58</f>
        <v>474973.7300000001</v>
      </c>
      <c r="E67" s="38">
        <f>SUMIFS(Raw_totalendusesannual!$D:$D,
        Raw_totalendusesannual!$B:$B,$A67,
        Raw_totalendusesannual!$C:$C,$B67,
        Raw_totalendusesannual!$A:$A,$C67) / $D67</f>
        <v>53.823648015228116</v>
      </c>
      <c r="F67" s="38">
        <f>SUMIFS(Raw_totalendusesannual!$E:$E,
        Raw_totalendusesannual!$B:$B,$A67,
        Raw_totalendusesannual!$C:$C,$B67,
        Raw_totalendusesannual!$A:$A,$C67) / $D67</f>
        <v>5.732537165792305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Zones!$H$58</f>
        <v>474973.7300000001</v>
      </c>
      <c r="E68" s="38">
        <f>SUMIFS(Raw_totalendusesannual!$D:$D,
        Raw_totalendusesannual!$B:$B,$A68,
        Raw_totalendusesannual!$C:$C,$B68,
        Raw_totalendusesannual!$A:$A,$C68) / $D68</f>
        <v>44.329523087518957</v>
      </c>
      <c r="F68" s="38">
        <f>SUMIFS(Raw_totalendusesannual!$E:$E,
        Raw_totalendusesannual!$B:$B,$A68,
        Raw_totalendusesannual!$C:$C,$B68,
        Raw_totalendusesannual!$A:$A,$C68) / $D68</f>
        <v>5.7166679934067082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Zones!$H$58</f>
        <v>474973.7300000001</v>
      </c>
      <c r="E69" s="38">
        <f>SUMIFS(Raw_totalendusesannual!$D:$D,
        Raw_totalendusesannual!$B:$B,$A69,
        Raw_totalendusesannual!$C:$C,$B69,
        Raw_totalendusesannual!$A:$A,$C69) / $D69</f>
        <v>53.85320727106317</v>
      </c>
      <c r="F69" s="38">
        <f>SUMIFS(Raw_totalendusesannual!$E:$E,
        Raw_totalendusesannual!$B:$B,$A69,
        Raw_totalendusesannual!$C:$C,$B69,
        Raw_totalendusesannual!$A:$A,$C69) / $D69</f>
        <v>5.732442107903525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Zones!$H$58</f>
        <v>474973.7300000001</v>
      </c>
      <c r="E70" s="38">
        <f>SUMIFS(Raw_totalendusesannual!$D:$D,
        Raw_totalendusesannual!$B:$B,$A70,
        Raw_totalendusesannual!$C:$C,$B70,
        Raw_totalendusesannual!$A:$A,$C70) / $D70</f>
        <v>44.355463722172587</v>
      </c>
      <c r="F70" s="38">
        <f>SUMIFS(Raw_totalendusesannual!$E:$E,
        Raw_totalendusesannual!$B:$B,$A70,
        Raw_totalendusesannual!$C:$C,$B70,
        Raw_totalendusesannual!$A:$A,$C70) / $D70</f>
        <v>5.7143143053406336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Zones!$H$58</f>
        <v>474973.7300000001</v>
      </c>
      <c r="E71" s="38">
        <f>SUMIFS(Raw_totalendusesannual!$D:$D,
        Raw_totalendusesannual!$B:$B,$A71,
        Raw_totalendusesannual!$C:$C,$B71,
        Raw_totalendusesannual!$A:$A,$C71) / $D71</f>
        <v>48.198147905990496</v>
      </c>
      <c r="F71" s="38">
        <f>SUMIFS(Raw_totalendusesannual!$E:$E,
        Raw_totalendusesannual!$B:$B,$A71,
        Raw_totalendusesannual!$C:$C,$B71,
        Raw_totalendusesannual!$A:$A,$C71) / $D71</f>
        <v>6.1261675461503931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Zones!$H$58</f>
        <v>474973.7300000001</v>
      </c>
      <c r="E72" s="38">
        <f>SUMIFS(Raw_totalendusesannual!$D:$D,
        Raw_totalendusesannual!$B:$B,$A72,
        Raw_totalendusesannual!$C:$C,$B72,
        Raw_totalendusesannual!$A:$A,$C72) / $D72</f>
        <v>40.562392261146726</v>
      </c>
      <c r="F72" s="38">
        <f>SUMIFS(Raw_totalendusesannual!$E:$E,
        Raw_totalendusesannual!$B:$B,$A72,
        Raw_totalendusesannual!$C:$C,$B72,
        Raw_totalendusesannual!$A:$A,$C72) / $D72</f>
        <v>6.1321297074682413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Zones!$H$58</f>
        <v>474973.7300000001</v>
      </c>
      <c r="E73" s="38">
        <f>SUMIFS(Raw_totalendusesannual!$D:$D,
        Raw_totalendusesannual!$B:$B,$A73,
        Raw_totalendusesannual!$C:$C,$B73,
        Raw_totalendusesannual!$A:$A,$C73) / $D73</f>
        <v>50.645504815603154</v>
      </c>
      <c r="F73" s="38">
        <f>SUMIFS(Raw_totalendusesannual!$E:$E,
        Raw_totalendusesannual!$B:$B,$A73,
        Raw_totalendusesannual!$C:$C,$B73,
        Raw_totalendusesannual!$A:$A,$C73) / $D73</f>
        <v>7.3393329353183363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Zones!$H$58</f>
        <v>474973.7300000001</v>
      </c>
      <c r="E74" s="38">
        <f>SUMIFS(Raw_totalendusesannual!$D:$D,
        Raw_totalendusesannual!$B:$B,$A74,
        Raw_totalendusesannual!$C:$C,$B74,
        Raw_totalendusesannual!$A:$A,$C74) / $D74</f>
        <v>42.794156384185698</v>
      </c>
      <c r="F74" s="38">
        <f>SUMIFS(Raw_totalendusesannual!$E:$E,
        Raw_totalendusesannual!$B:$B,$A74,
        Raw_totalendusesannual!$C:$C,$B74,
        Raw_totalendusesannual!$A:$A,$C74) / $D74</f>
        <v>6.9769903695515945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Zones!$H$58</f>
        <v>474973.7300000001</v>
      </c>
      <c r="E75" s="38">
        <f>SUMIFS(Raw_totalendusesannual!$D:$D,
        Raw_totalendusesannual!$B:$B,$A75,
        Raw_totalendusesannual!$C:$C,$B75,
        Raw_totalendusesannual!$A:$A,$C75) / $D75</f>
        <v>55.05479823063056</v>
      </c>
      <c r="F75" s="38">
        <f>SUMIFS(Raw_totalendusesannual!$E:$E,
        Raw_totalendusesannual!$B:$B,$A75,
        Raw_totalendusesannual!$C:$C,$B75,
        Raw_totalendusesannual!$A:$A,$C75) / $D75</f>
        <v>6.0080386761600471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Zones!$H$58</f>
        <v>474973.7300000001</v>
      </c>
      <c r="E76" s="38">
        <f>SUMIFS(Raw_totalendusesannual!$D:$D,
        Raw_totalendusesannual!$B:$B,$A76,
        Raw_totalendusesannual!$C:$C,$B76,
        Raw_totalendusesannual!$A:$A,$C76) / $D76</f>
        <v>45.09592802111392</v>
      </c>
      <c r="F76" s="38">
        <f>SUMIFS(Raw_totalendusesannual!$E:$E,
        Raw_totalendusesannual!$B:$B,$A76,
        Raw_totalendusesannual!$C:$C,$B76,
        Raw_totalendusesannual!$A:$A,$C76) / $D76</f>
        <v>6.0403486735992731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Zones!$H$58</f>
        <v>474973.7300000001</v>
      </c>
      <c r="E77" s="38">
        <f>SUMIFS(Raw_totalendusesannual!$D:$D,
        Raw_totalendusesannual!$B:$B,$A77,
        Raw_totalendusesannual!$C:$C,$B77,
        Raw_totalendusesannual!$A:$A,$C77) / $D77</f>
        <v>55.083368589669149</v>
      </c>
      <c r="F77" s="38">
        <f>SUMIFS(Raw_totalendusesannual!$E:$E,
        Raw_totalendusesannual!$B:$B,$A77,
        Raw_totalendusesannual!$C:$C,$B77,
        Raw_totalendusesannual!$A:$A,$C77) / $D77</f>
        <v>5.729337136182246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Zones!$H$58</f>
        <v>474973.7300000001</v>
      </c>
      <c r="E78" s="38">
        <f>SUMIFS(Raw_totalendusesannual!$D:$D,
        Raw_totalendusesannual!$B:$B,$A78,
        Raw_totalendusesannual!$C:$C,$B78,
        Raw_totalendusesannual!$A:$A,$C78) / $D78</f>
        <v>45.135770666727183</v>
      </c>
      <c r="F78" s="38">
        <f>SUMIFS(Raw_totalendusesannual!$E:$E,
        Raw_totalendusesannual!$B:$B,$A78,
        Raw_totalendusesannual!$C:$C,$B78,
        Raw_totalendusesannual!$A:$A,$C78) / $D78</f>
        <v>5.7071917219506005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Zones!$H$58</f>
        <v>474973.7300000001</v>
      </c>
      <c r="E79" s="38">
        <f>SUMIFS(Raw_totalendusesannual!$D:$D,
        Raw_totalendusesannual!$B:$B,$A79,
        Raw_totalendusesannual!$C:$C,$B79,
        Raw_totalendusesannual!$A:$A,$C79) / $D79</f>
        <v>55.050249473797201</v>
      </c>
      <c r="F79" s="38">
        <f>SUMIFS(Raw_totalendusesannual!$E:$E,
        Raw_totalendusesannual!$B:$B,$A79,
        Raw_totalendusesannual!$C:$C,$B79,
        Raw_totalendusesannual!$A:$A,$C79) / $D79</f>
        <v>5.7301738140338818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Zones!$H$58</f>
        <v>474973.7300000001</v>
      </c>
      <c r="E80" s="38">
        <f>SUMIFS(Raw_totalendusesannual!$D:$D,
        Raw_totalendusesannual!$B:$B,$A80,
        Raw_totalendusesannual!$C:$C,$B80,
        Raw_totalendusesannual!$A:$A,$C80) / $D80</f>
        <v>45.084872146507969</v>
      </c>
      <c r="F80" s="38">
        <f>SUMIFS(Raw_totalendusesannual!$E:$E,
        Raw_totalendusesannual!$B:$B,$A80,
        Raw_totalendusesannual!$C:$C,$B80,
        Raw_totalendusesannual!$A:$A,$C80) / $D80</f>
        <v>5.7094433412138388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Zones!$H$58</f>
        <v>474973.7300000001</v>
      </c>
      <c r="E81" s="38">
        <f>SUMIFS(Raw_totalendusesannual!$D:$D,
        Raw_totalendusesannual!$B:$B,$A81,
        Raw_totalendusesannual!$C:$C,$B81,
        Raw_totalendusesannual!$A:$A,$C81) / $D81</f>
        <v>49.143933202368892</v>
      </c>
      <c r="F81" s="38">
        <f>SUMIFS(Raw_totalendusesannual!$E:$E,
        Raw_totalendusesannual!$B:$B,$A81,
        Raw_totalendusesannual!$C:$C,$B81,
        Raw_totalendusesannual!$A:$A,$C81) / $D81</f>
        <v>6.3486358919260635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Zones!$H$58</f>
        <v>474973.7300000001</v>
      </c>
      <c r="E82" s="38">
        <f>SUMIFS(Raw_totalendusesannual!$D:$D,
        Raw_totalendusesannual!$B:$B,$A82,
        Raw_totalendusesannual!$C:$C,$B82,
        Raw_totalendusesannual!$A:$A,$C82) / $D82</f>
        <v>41.204040231867133</v>
      </c>
      <c r="F82" s="38">
        <f>SUMIFS(Raw_totalendusesannual!$E:$E,
        Raw_totalendusesannual!$B:$B,$A82,
        Raw_totalendusesannual!$C:$C,$B82,
        Raw_totalendusesannual!$A:$A,$C82) / $D82</f>
        <v>6.3573309412291064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Zones!$H$58</f>
        <v>474973.7300000001</v>
      </c>
      <c r="E83" s="38">
        <f>SUMIFS(Raw_totalendusesannual!$D:$D,
        Raw_totalendusesannual!$B:$B,$A83,
        Raw_totalendusesannual!$C:$C,$B83,
        Raw_totalendusesannual!$A:$A,$C83) / $D83</f>
        <v>52.686951465715786</v>
      </c>
      <c r="F83" s="38">
        <f>SUMIFS(Raw_totalendusesannual!$E:$E,
        Raw_totalendusesannual!$B:$B,$A83,
        Raw_totalendusesannual!$C:$C,$B83,
        Raw_totalendusesannual!$A:$A,$C83) / $D83</f>
        <v>6.9431713202328043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Zones!$H$58</f>
        <v>474973.7300000001</v>
      </c>
      <c r="E84" s="38">
        <f>SUMIFS(Raw_totalendusesannual!$D:$D,
        Raw_totalendusesannual!$B:$B,$A84,
        Raw_totalendusesannual!$C:$C,$B84,
        Raw_totalendusesannual!$A:$A,$C84) / $D84</f>
        <v>43.444156248388722</v>
      </c>
      <c r="F84" s="38">
        <f>SUMIFS(Raw_totalendusesannual!$E:$E,
        Raw_totalendusesannual!$B:$B,$A84,
        Raw_totalendusesannual!$C:$C,$B84,
        Raw_totalendusesannual!$A:$A,$C84) / $D84</f>
        <v>6.766479843001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Zones!$H$58</f>
        <v>474973.7300000001</v>
      </c>
      <c r="E85" s="38">
        <f>SUMIFS(Raw_totalendusesannual!$D:$D,
        Raw_totalendusesannual!$B:$B,$A85,
        Raw_totalendusesannual!$C:$C,$B85,
        Raw_totalendusesannual!$A:$A,$C85) / $D85</f>
        <v>56.49878670131924</v>
      </c>
      <c r="F85" s="38">
        <f>SUMIFS(Raw_totalendusesannual!$E:$E,
        Raw_totalendusesannual!$B:$B,$A85,
        Raw_totalendusesannual!$C:$C,$B85,
        Raw_totalendusesannual!$A:$A,$C85) / $D85</f>
        <v>5.868073714308367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Zones!$H$58</f>
        <v>474973.7300000001</v>
      </c>
      <c r="E86" s="38">
        <f>SUMIFS(Raw_totalendusesannual!$D:$D,
        Raw_totalendusesannual!$B:$B,$A86,
        Raw_totalendusesannual!$C:$C,$B86,
        Raw_totalendusesannual!$A:$A,$C86) / $D86</f>
        <v>45.694914221887593</v>
      </c>
      <c r="F86" s="38">
        <f>SUMIFS(Raw_totalendusesannual!$E:$E,
        Raw_totalendusesannual!$B:$B,$A86,
        Raw_totalendusesannual!$C:$C,$B86,
        Raw_totalendusesannual!$A:$A,$C86) / $D86</f>
        <v>5.892998903328821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Zones!$H$58</f>
        <v>474973.7300000001</v>
      </c>
      <c r="E87" s="38">
        <f>SUMIFS(Raw_totalendusesannual!$D:$D,
        Raw_totalendusesannual!$B:$B,$A87,
        Raw_totalendusesannual!$C:$C,$B87,
        Raw_totalendusesannual!$A:$A,$C87) / $D87</f>
        <v>56.508750641851279</v>
      </c>
      <c r="F87" s="38">
        <f>SUMIFS(Raw_totalendusesannual!$E:$E,
        Raw_totalendusesannual!$B:$B,$A87,
        Raw_totalendusesannual!$C:$C,$B87,
        Raw_totalendusesannual!$A:$A,$C87) / $D87</f>
        <v>5.6621548732810956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Zones!$H$58</f>
        <v>474973.7300000001</v>
      </c>
      <c r="E88" s="38">
        <f>SUMIFS(Raw_totalendusesannual!$D:$D,
        Raw_totalendusesannual!$B:$B,$A88,
        Raw_totalendusesannual!$C:$C,$B88,
        Raw_totalendusesannual!$A:$A,$C88) / $D88</f>
        <v>45.705799434423447</v>
      </c>
      <c r="F88" s="38">
        <f>SUMIFS(Raw_totalendusesannual!$E:$E,
        Raw_totalendusesannual!$B:$B,$A88,
        Raw_totalendusesannual!$C:$C,$B88,
        Raw_totalendusesannual!$A:$A,$C88) / $D88</f>
        <v>5.6385923912044547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Zones!$H$58</f>
        <v>474973.7300000001</v>
      </c>
      <c r="E89" s="38">
        <f>SUMIFS(Raw_totalendusesannual!$D:$D,
        Raw_totalendusesannual!$B:$B,$A89,
        Raw_totalendusesannual!$C:$C,$B89,
        Raw_totalendusesannual!$A:$A,$C89) / $D89</f>
        <v>56.495265685535905</v>
      </c>
      <c r="F89" s="38">
        <f>SUMIFS(Raw_totalendusesannual!$E:$E,
        Raw_totalendusesannual!$B:$B,$A89,
        Raw_totalendusesannual!$C:$C,$B89,
        Raw_totalendusesannual!$A:$A,$C89) / $D89</f>
        <v>5.6624947026017614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Zones!$H$58</f>
        <v>474973.7300000001</v>
      </c>
      <c r="E90" s="38">
        <f>SUMIFS(Raw_totalendusesannual!$D:$D,
        Raw_totalendusesannual!$B:$B,$A90,
        Raw_totalendusesannual!$C:$C,$B90,
        Raw_totalendusesannual!$A:$A,$C90) / $D90</f>
        <v>45.68619936096254</v>
      </c>
      <c r="F90" s="38">
        <f>SUMIFS(Raw_totalendusesannual!$E:$E,
        Raw_totalendusesannual!$B:$B,$A90,
        Raw_totalendusesannual!$C:$C,$B90,
        Raw_totalendusesannual!$A:$A,$C90) / $D90</f>
        <v>5.6436401861635579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Zones!$H$58</f>
        <v>474973.7300000001</v>
      </c>
      <c r="E91" s="38">
        <f>SUMIFS(Raw_totalendusesannual!$D:$D,
        Raw_totalendusesannual!$B:$B,$A91,
        Raw_totalendusesannual!$C:$C,$B91,
        Raw_totalendusesannual!$A:$A,$C91) / $D91</f>
        <v>50.335174263216608</v>
      </c>
      <c r="F91" s="38">
        <f>SUMIFS(Raw_totalendusesannual!$E:$E,
        Raw_totalendusesannual!$B:$B,$A91,
        Raw_totalendusesannual!$C:$C,$B91,
        Raw_totalendusesannual!$A:$A,$C91) / $D91</f>
        <v>6.1562160711498706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Zones!$H$58</f>
        <v>474973.7300000001</v>
      </c>
      <c r="E92" s="38">
        <f>SUMIFS(Raw_totalendusesannual!$D:$D,
        Raw_totalendusesannual!$B:$B,$A92,
        Raw_totalendusesannual!$C:$C,$B92,
        Raw_totalendusesannual!$A:$A,$C92) / $D92</f>
        <v>41.791370945925777</v>
      </c>
      <c r="F92" s="38">
        <f>SUMIFS(Raw_totalendusesannual!$E:$E,
        Raw_totalendusesannual!$B:$B,$A92,
        Raw_totalendusesannual!$C:$C,$B92,
        Raw_totalendusesannual!$A:$A,$C92) / $D92</f>
        <v>6.1700865645769483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Zones!$H$58</f>
        <v>474973.7300000001</v>
      </c>
      <c r="E93" s="38">
        <f>SUMIFS(Raw_totalendusesannual!$D:$D,
        Raw_totalendusesannual!$B:$B,$A93,
        Raw_totalendusesannual!$C:$C,$B93,
        Raw_totalendusesannual!$A:$A,$C93) / $D93</f>
        <v>53.695780332945979</v>
      </c>
      <c r="F93" s="38">
        <f>SUMIFS(Raw_totalendusesannual!$E:$E,
        Raw_totalendusesannual!$B:$B,$A93,
        Raw_totalendusesannual!$C:$C,$B93,
        Raw_totalendusesannual!$A:$A,$C93) / $D93</f>
        <v>8.1884083357620625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Zones!$H$58</f>
        <v>474973.7300000001</v>
      </c>
      <c r="E94" s="38">
        <f>SUMIFS(Raw_totalendusesannual!$D:$D,
        Raw_totalendusesannual!$B:$B,$A94,
        Raw_totalendusesannual!$C:$C,$B94,
        Raw_totalendusesannual!$A:$A,$C94) / $D94</f>
        <v>45.574649086382095</v>
      </c>
      <c r="F94" s="38">
        <f>SUMIFS(Raw_totalendusesannual!$E:$E,
        Raw_totalendusesannual!$B:$B,$A94,
        Raw_totalendusesannual!$C:$C,$B94,
        Raw_totalendusesannual!$A:$A,$C94) / $D94</f>
        <v>7.7576520284606039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Zones!$H$58</f>
        <v>474973.7300000001</v>
      </c>
      <c r="E95" s="38">
        <f>SUMIFS(Raw_totalendusesannual!$D:$D,
        Raw_totalendusesannual!$B:$B,$A95,
        Raw_totalendusesannual!$C:$C,$B95,
        Raw_totalendusesannual!$A:$A,$C95) / $D95</f>
        <v>57.575435424607576</v>
      </c>
      <c r="F95" s="38">
        <f>SUMIFS(Raw_totalendusesannual!$E:$E,
        Raw_totalendusesannual!$B:$B,$A95,
        Raw_totalendusesannual!$C:$C,$B95,
        Raw_totalendusesannual!$A:$A,$C95) / $D95</f>
        <v>6.2971741405572041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Zones!$H$58</f>
        <v>474973.7300000001</v>
      </c>
      <c r="E96" s="38">
        <f>SUMIFS(Raw_totalendusesannual!$D:$D,
        Raw_totalendusesannual!$B:$B,$A96,
        Raw_totalendusesannual!$C:$C,$B96,
        Raw_totalendusesannual!$A:$A,$C96) / $D96</f>
        <v>47.640716550786912</v>
      </c>
      <c r="F96" s="38">
        <f>SUMIFS(Raw_totalendusesannual!$E:$E,
        Raw_totalendusesannual!$B:$B,$A96,
        Raw_totalendusesannual!$C:$C,$B96,
        Raw_totalendusesannual!$A:$A,$C96) / $D96</f>
        <v>6.3970415584878753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Zones!$H$58</f>
        <v>474973.7300000001</v>
      </c>
      <c r="E97" s="38">
        <f>SUMIFS(Raw_totalendusesannual!$D:$D,
        Raw_totalendusesannual!$B:$B,$A97,
        Raw_totalendusesannual!$C:$C,$B97,
        Raw_totalendusesannual!$A:$A,$C97) / $D97</f>
        <v>57.764084531580295</v>
      </c>
      <c r="F97" s="38">
        <f>SUMIFS(Raw_totalendusesannual!$E:$E,
        Raw_totalendusesannual!$B:$B,$A97,
        Raw_totalendusesannual!$C:$C,$B97,
        Raw_totalendusesannual!$A:$A,$C97) / $D97</f>
        <v>5.6298409598358194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Zones!$H$58</f>
        <v>474973.7300000001</v>
      </c>
      <c r="E98" s="38">
        <f>SUMIFS(Raw_totalendusesannual!$D:$D,
        Raw_totalendusesannual!$B:$B,$A98,
        Raw_totalendusesannual!$C:$C,$B98,
        Raw_totalendusesannual!$A:$A,$C98) / $D98</f>
        <v>47.862248192126323</v>
      </c>
      <c r="F98" s="38">
        <f>SUMIFS(Raw_totalendusesannual!$E:$E,
        Raw_totalendusesannual!$B:$B,$A98,
        Raw_totalendusesannual!$C:$C,$B98,
        Raw_totalendusesannual!$A:$A,$C98) / $D98</f>
        <v>5.5966114168040395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Zones!$H$58</f>
        <v>474973.7300000001</v>
      </c>
      <c r="E99" s="38">
        <f>SUMIFS(Raw_totalendusesannual!$D:$D,
        Raw_totalendusesannual!$B:$B,$A99,
        Raw_totalendusesannual!$C:$C,$B99,
        Raw_totalendusesannual!$A:$A,$C99) / $D99</f>
        <v>57.561497516925819</v>
      </c>
      <c r="F99" s="38">
        <f>SUMIFS(Raw_totalendusesannual!$E:$E,
        Raw_totalendusesannual!$B:$B,$A99,
        Raw_totalendusesannual!$C:$C,$B99,
        Raw_totalendusesannual!$A:$A,$C99) / $D99</f>
        <v>5.6314233631405246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Zones!$H$58</f>
        <v>474973.7300000001</v>
      </c>
      <c r="E100" s="38">
        <f>SUMIFS(Raw_totalendusesannual!$D:$D,
        Raw_totalendusesannual!$B:$B,$A100,
        Raw_totalendusesannual!$C:$C,$B100,
        Raw_totalendusesannual!$A:$A,$C100) / $D100</f>
        <v>47.610134122575566</v>
      </c>
      <c r="F100" s="38">
        <f>SUMIFS(Raw_totalendusesannual!$E:$E,
        Raw_totalendusesannual!$B:$B,$A100,
        Raw_totalendusesannual!$C:$C,$B100,
        Raw_totalendusesannual!$A:$A,$C100) / $D100</f>
        <v>5.5967324761308364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Zones!$H$58</f>
        <v>474973.7300000001</v>
      </c>
      <c r="E101" s="38">
        <f>SUMIFS(Raw_totalendusesannual!$D:$D,
        Raw_totalendusesannual!$B:$B,$A101,
        Raw_totalendusesannual!$C:$C,$B101,
        Raw_totalendusesannual!$A:$A,$C101) / $D101</f>
        <v>51.545695253503801</v>
      </c>
      <c r="F101" s="38">
        <f>SUMIFS(Raw_totalendusesannual!$E:$E,
        Raw_totalendusesannual!$B:$B,$A101,
        Raw_totalendusesannual!$C:$C,$B101,
        Raw_totalendusesannual!$A:$A,$C101) / $D101</f>
        <v>6.863986540897745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Zones!$H$58</f>
        <v>474973.7300000001</v>
      </c>
      <c r="E102" s="38">
        <f>SUMIFS(Raw_totalendusesannual!$D:$D,
        Raw_totalendusesannual!$B:$B,$A102,
        Raw_totalendusesannual!$C:$C,$B102,
        Raw_totalendusesannual!$A:$A,$C102) / $D102</f>
        <v>43.533372656209842</v>
      </c>
      <c r="F102" s="38">
        <f>SUMIFS(Raw_totalendusesannual!$E:$E,
        Raw_totalendusesannual!$B:$B,$A102,
        Raw_totalendusesannual!$C:$C,$B102,
        Raw_totalendusesannual!$A:$A,$C102) / $D102</f>
        <v>6.9084907916907312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Zones!$H$58</f>
        <v>474973.7300000001</v>
      </c>
      <c r="E103" s="38">
        <f>SUMIFS(Raw_totalendusesannual!$D:$D,
        Raw_totalendusesannual!$B:$B,$A103,
        Raw_totalendusesannual!$C:$C,$B103,
        Raw_totalendusesannual!$A:$A,$C103) / $D103</f>
        <v>54.393304383381363</v>
      </c>
      <c r="F103" s="38">
        <f>SUMIFS(Raw_totalendusesannual!$E:$E,
        Raw_totalendusesannual!$B:$B,$A103,
        Raw_totalendusesannual!$C:$C,$B103,
        Raw_totalendusesannual!$A:$A,$C103) / $D103</f>
        <v>10.841725415003475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Zones!$H$58</f>
        <v>474973.7300000001</v>
      </c>
      <c r="E104" s="38">
        <f>SUMIFS(Raw_totalendusesannual!$D:$D,
        Raw_totalendusesannual!$B:$B,$A104,
        Raw_totalendusesannual!$C:$C,$B104,
        Raw_totalendusesannual!$A:$A,$C104) / $D104</f>
        <v>45.491999525952721</v>
      </c>
      <c r="F104" s="38">
        <f>SUMIFS(Raw_totalendusesannual!$E:$E,
        Raw_totalendusesannual!$B:$B,$A104,
        Raw_totalendusesannual!$C:$C,$B104,
        Raw_totalendusesannual!$A:$A,$C104) / $D104</f>
        <v>9.6396933994644272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Zones!$H$58</f>
        <v>474973.7300000001</v>
      </c>
      <c r="E105" s="38">
        <f>SUMIFS(Raw_totalendusesannual!$D:$D,
        Raw_totalendusesannual!$B:$B,$A105,
        Raw_totalendusesannual!$C:$C,$B105,
        Raw_totalendusesannual!$A:$A,$C105) / $D105</f>
        <v>58.400343972707702</v>
      </c>
      <c r="F105" s="38">
        <f>SUMIFS(Raw_totalendusesannual!$E:$E,
        Raw_totalendusesannual!$B:$B,$A105,
        Raw_totalendusesannual!$C:$C,$B105,
        Raw_totalendusesannual!$A:$A,$C105) / $D105</f>
        <v>7.5247004081678357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Zones!$H$58</f>
        <v>474973.7300000001</v>
      </c>
      <c r="E106" s="38">
        <f>SUMIFS(Raw_totalendusesannual!$D:$D,
        Raw_totalendusesannual!$B:$B,$A106,
        Raw_totalendusesannual!$C:$C,$B106,
        Raw_totalendusesannual!$A:$A,$C106) / $D106</f>
        <v>47.499866697890837</v>
      </c>
      <c r="F106" s="38">
        <f>SUMIFS(Raw_totalendusesannual!$E:$E,
        Raw_totalendusesannual!$B:$B,$A106,
        Raw_totalendusesannual!$C:$C,$B106,
        Raw_totalendusesannual!$A:$A,$C106) / $D106</f>
        <v>7.5611737727052812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Zones!$H$58</f>
        <v>474973.7300000001</v>
      </c>
      <c r="E107" s="38">
        <f>SUMIFS(Raw_totalendusesannual!$D:$D,
        Raw_totalendusesannual!$B:$B,$A107,
        Raw_totalendusesannual!$C:$C,$B107,
        Raw_totalendusesannual!$A:$A,$C107) / $D107</f>
        <v>58.884057671989559</v>
      </c>
      <c r="F107" s="38">
        <f>SUMIFS(Raw_totalendusesannual!$E:$E,
        Raw_totalendusesannual!$B:$B,$A107,
        Raw_totalendusesannual!$C:$C,$B107,
        Raw_totalendusesannual!$A:$A,$C107) / $D107</f>
        <v>5.8876154055930616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Zones!$H$58</f>
        <v>474973.7300000001</v>
      </c>
      <c r="E108" s="38">
        <f>SUMIFS(Raw_totalendusesannual!$D:$D,
        Raw_totalendusesannual!$B:$B,$A108,
        Raw_totalendusesannual!$C:$C,$B108,
        Raw_totalendusesannual!$A:$A,$C108) / $D108</f>
        <v>48.031483172764091</v>
      </c>
      <c r="F108" s="38">
        <f>SUMIFS(Raw_totalendusesannual!$E:$E,
        Raw_totalendusesannual!$B:$B,$A108,
        Raw_totalendusesannual!$C:$C,$B108,
        Raw_totalendusesannual!$A:$A,$C108) / $D108</f>
        <v>5.7055470836250235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Zones!$H$58</f>
        <v>474973.7300000001</v>
      </c>
      <c r="E109" s="38">
        <f>SUMIFS(Raw_totalendusesannual!$D:$D,
        Raw_totalendusesannual!$B:$B,$A109,
        Raw_totalendusesannual!$C:$C,$B109,
        Raw_totalendusesannual!$A:$A,$C109) / $D109</f>
        <v>58.391969299017852</v>
      </c>
      <c r="F109" s="38">
        <f>SUMIFS(Raw_totalendusesannual!$E:$E,
        Raw_totalendusesannual!$B:$B,$A109,
        Raw_totalendusesannual!$C:$C,$B109,
        Raw_totalendusesannual!$A:$A,$C109) / $D109</f>
        <v>5.9235841948564172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Zones!$H$58</f>
        <v>474973.7300000001</v>
      </c>
      <c r="E110" s="38">
        <f>SUMIFS(Raw_totalendusesannual!$D:$D,
        Raw_totalendusesannual!$B:$B,$A110,
        Raw_totalendusesannual!$C:$C,$B110,
        Raw_totalendusesannual!$A:$A,$C110) / $D110</f>
        <v>47.470959625493386</v>
      </c>
      <c r="F110" s="38">
        <f>SUMIFS(Raw_totalendusesannual!$E:$E,
        Raw_totalendusesannual!$B:$B,$A110,
        Raw_totalendusesannual!$C:$C,$B110,
        Raw_totalendusesannual!$A:$A,$C110) / $D110</f>
        <v>5.7148736836456191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Zones!$H$58</f>
        <v>474973.7300000001</v>
      </c>
      <c r="E111" s="38">
        <f>SUMIFS(Raw_totalendusesannual!$D:$D,
        Raw_totalendusesannual!$B:$B,$A111,
        Raw_totalendusesannual!$C:$C,$B111,
        Raw_totalendusesannual!$A:$A,$C111) / $D111</f>
        <v>52.010843294428078</v>
      </c>
      <c r="F111" s="38">
        <f>SUMIFS(Raw_totalendusesannual!$E:$E,
        Raw_totalendusesannual!$B:$B,$A111,
        Raw_totalendusesannual!$C:$C,$B111,
        Raw_totalendusesannual!$A:$A,$C111) / $D111</f>
        <v>8.7689708018167636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Zones!$H$58</f>
        <v>474973.7300000001</v>
      </c>
      <c r="E112" s="38">
        <f>SUMIFS(Raw_totalendusesannual!$D:$D,
        Raw_totalendusesannual!$B:$B,$A112,
        Raw_totalendusesannual!$C:$C,$B112,
        Raw_totalendusesannual!$A:$A,$C112) / $D112</f>
        <v>43.422247415662326</v>
      </c>
      <c r="F112" s="38">
        <f>SUMIFS(Raw_totalendusesannual!$E:$E,
        Raw_totalendusesannual!$B:$B,$A112,
        Raw_totalendusesannual!$C:$C,$B112,
        Raw_totalendusesannual!$A:$A,$C112) / $D112</f>
        <v>8.5582575693186218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Zones!$H$58</f>
        <v>474973.7300000001</v>
      </c>
      <c r="E113" s="38">
        <f>SUMIFS(Raw_totalendusesannual!$D:$D,
        Raw_totalendusesannual!$B:$B,$A113,
        Raw_totalendusesannual!$C:$C,$B113,
        Raw_totalendusesannual!$A:$A,$C113) / $D113</f>
        <v>51.944515057706447</v>
      </c>
      <c r="F113" s="38">
        <f>SUMIFS(Raw_totalendusesannual!$E:$E,
        Raw_totalendusesannual!$B:$B,$A113,
        Raw_totalendusesannual!$C:$C,$B113,
        Raw_totalendusesannual!$A:$A,$C113) / $D113</f>
        <v>10.119788245973098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Zones!$H$58</f>
        <v>474973.7300000001</v>
      </c>
      <c r="E114" s="38">
        <f>SUMIFS(Raw_totalendusesannual!$D:$D,
        Raw_totalendusesannual!$B:$B,$A114,
        Raw_totalendusesannual!$C:$C,$B114,
        Raw_totalendusesannual!$A:$A,$C114) / $D114</f>
        <v>43.84054572870798</v>
      </c>
      <c r="F114" s="38">
        <f>SUMIFS(Raw_totalendusesannual!$E:$E,
        Raw_totalendusesannual!$B:$B,$A114,
        Raw_totalendusesannual!$C:$C,$B114,
        Raw_totalendusesannual!$A:$A,$C114) / $D114</f>
        <v>9.3240007821064097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Zones!$H$58</f>
        <v>474973.7300000001</v>
      </c>
      <c r="E115" s="38">
        <f>SUMIFS(Raw_totalendusesannual!$D:$D,
        Raw_totalendusesannual!$B:$B,$A115,
        Raw_totalendusesannual!$C:$C,$B115,
        Raw_totalendusesannual!$A:$A,$C115) / $D115</f>
        <v>56.081048440300052</v>
      </c>
      <c r="F115" s="38">
        <f>SUMIFS(Raw_totalendusesannual!$E:$E,
        Raw_totalendusesannual!$B:$B,$A115,
        Raw_totalendusesannual!$C:$C,$B115,
        Raw_totalendusesannual!$A:$A,$C115) / $D115</f>
        <v>7.5668532025971196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Zones!$H$58</f>
        <v>474973.7300000001</v>
      </c>
      <c r="E116" s="38">
        <f>SUMIFS(Raw_totalendusesannual!$D:$D,
        Raw_totalendusesannual!$B:$B,$A116,
        Raw_totalendusesannual!$C:$C,$B116,
        Raw_totalendusesannual!$A:$A,$C116) / $D116</f>
        <v>45.955771196019604</v>
      </c>
      <c r="F116" s="38">
        <f>SUMIFS(Raw_totalendusesannual!$E:$E,
        Raw_totalendusesannual!$B:$B,$A116,
        Raw_totalendusesannual!$C:$C,$B116,
        Raw_totalendusesannual!$A:$A,$C116) / $D116</f>
        <v>7.6561107705893532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Zones!$H$58</f>
        <v>474973.7300000001</v>
      </c>
      <c r="E117" s="38">
        <f>SUMIFS(Raw_totalendusesannual!$D:$D,
        Raw_totalendusesannual!$B:$B,$A117,
        Raw_totalendusesannual!$C:$C,$B117,
        Raw_totalendusesannual!$A:$A,$C117) / $D117</f>
        <v>56.539702058890697</v>
      </c>
      <c r="F117" s="38">
        <f>SUMIFS(Raw_totalendusesannual!$E:$E,
        Raw_totalendusesannual!$B:$B,$A117,
        Raw_totalendusesannual!$C:$C,$B117,
        Raw_totalendusesannual!$A:$A,$C117) / $D117</f>
        <v>5.9919294905004525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Zones!$H$58</f>
        <v>474973.7300000001</v>
      </c>
      <c r="E118" s="38">
        <f>SUMIFS(Raw_totalendusesannual!$D:$D,
        Raw_totalendusesannual!$B:$B,$A118,
        Raw_totalendusesannual!$C:$C,$B118,
        Raw_totalendusesannual!$A:$A,$C118) / $D118</f>
        <v>46.468719901624866</v>
      </c>
      <c r="F118" s="38">
        <f>SUMIFS(Raw_totalendusesannual!$E:$E,
        Raw_totalendusesannual!$B:$B,$A118,
        Raw_totalendusesannual!$C:$C,$B118,
        Raw_totalendusesannual!$A:$A,$C118) / $D118</f>
        <v>5.845065241818741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Zones!$H$58</f>
        <v>474973.7300000001</v>
      </c>
      <c r="E119" s="38">
        <f>SUMIFS(Raw_totalendusesannual!$D:$D,
        Raw_totalendusesannual!$B:$B,$A119,
        Raw_totalendusesannual!$C:$C,$B119,
        Raw_totalendusesannual!$A:$A,$C119) / $D119</f>
        <v>56.072123083522946</v>
      </c>
      <c r="F119" s="38">
        <f>SUMIFS(Raw_totalendusesannual!$E:$E,
        Raw_totalendusesannual!$B:$B,$A119,
        Raw_totalendusesannual!$C:$C,$B119,
        Raw_totalendusesannual!$A:$A,$C119) / $D119</f>
        <v>6.0222554624231526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Zones!$H$58</f>
        <v>474973.7300000001</v>
      </c>
      <c r="E120" s="38">
        <f>SUMIFS(Raw_totalendusesannual!$D:$D,
        Raw_totalendusesannual!$B:$B,$A120,
        Raw_totalendusesannual!$C:$C,$B120,
        Raw_totalendusesannual!$A:$A,$C120) / $D120</f>
        <v>45.924358469256809</v>
      </c>
      <c r="F120" s="38">
        <f>SUMIFS(Raw_totalendusesannual!$E:$E,
        Raw_totalendusesannual!$B:$B,$A120,
        Raw_totalendusesannual!$C:$C,$B120,
        Raw_totalendusesannual!$A:$A,$C120) / $D120</f>
        <v>5.853595271469012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Zones!$H$58</f>
        <v>474973.7300000001</v>
      </c>
      <c r="E121" s="38">
        <f>SUMIFS(Raw_totalendusesannual!$D:$D,
        Raw_totalendusesannual!$B:$B,$A121,
        Raw_totalendusesannual!$C:$C,$B121,
        Raw_totalendusesannual!$A:$A,$C121) / $D121</f>
        <v>50.019143585056788</v>
      </c>
      <c r="F121" s="38">
        <f>SUMIFS(Raw_totalendusesannual!$E:$E,
        Raw_totalendusesannual!$B:$B,$A121,
        Raw_totalendusesannual!$C:$C,$B121,
        Raw_totalendusesannual!$A:$A,$C121) / $D121</f>
        <v>8.6793202647228487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Zones!$H$58</f>
        <v>474973.7300000001</v>
      </c>
      <c r="E122" s="38">
        <f>SUMIFS(Raw_totalendusesannual!$D:$D,
        Raw_totalendusesannual!$B:$B,$A122,
        Raw_totalendusesannual!$C:$C,$B122,
        Raw_totalendusesannual!$A:$A,$C122) / $D122</f>
        <v>41.968084824396492</v>
      </c>
      <c r="F122" s="38">
        <f>SUMIFS(Raw_totalendusesannual!$E:$E,
        Raw_totalendusesannual!$B:$B,$A122,
        Raw_totalendusesannual!$C:$C,$B122,
        Raw_totalendusesannual!$A:$A,$C122) / $D122</f>
        <v>8.5741498377183927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Zones!$H$58</f>
        <v>474973.7300000001</v>
      </c>
      <c r="E123" s="38">
        <f>SUMIFS(Raw_totalendusesannual!$D:$D,
        Raw_totalendusesannual!$B:$B,$A123,
        Raw_totalendusesannual!$C:$C,$B123,
        Raw_totalendusesannual!$A:$A,$C123) / $D123</f>
        <v>55.778495433842195</v>
      </c>
      <c r="F123" s="38">
        <f>SUMIFS(Raw_totalendusesannual!$E:$E,
        Raw_totalendusesannual!$B:$B,$A123,
        Raw_totalendusesannual!$C:$C,$B123,
        Raw_totalendusesannual!$A:$A,$C123) / $D123</f>
        <v>9.5294945048855624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Zones!$H$58</f>
        <v>474973.7300000001</v>
      </c>
      <c r="E124" s="38">
        <f>SUMIFS(Raw_totalendusesannual!$D:$D,
        Raw_totalendusesannual!$B:$B,$A124,
        Raw_totalendusesannual!$C:$C,$B124,
        Raw_totalendusesannual!$A:$A,$C124) / $D124</f>
        <v>46.577122044202312</v>
      </c>
      <c r="F124" s="38">
        <f>SUMIFS(Raw_totalendusesannual!$E:$E,
        Raw_totalendusesannual!$B:$B,$A124,
        Raw_totalendusesannual!$C:$C,$B124,
        Raw_totalendusesannual!$A:$A,$C124) / $D124</f>
        <v>8.7101035461476979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Zones!$H$58</f>
        <v>474973.7300000001</v>
      </c>
      <c r="E125" s="38">
        <f>SUMIFS(Raw_totalendusesannual!$D:$D,
        Raw_totalendusesannual!$B:$B,$A125,
        Raw_totalendusesannual!$C:$C,$B125,
        Raw_totalendusesannual!$A:$A,$C125) / $D125</f>
        <v>59.234277609416409</v>
      </c>
      <c r="F125" s="38">
        <f>SUMIFS(Raw_totalendusesannual!$E:$E,
        Raw_totalendusesannual!$B:$B,$A125,
        Raw_totalendusesannual!$C:$C,$B125,
        Raw_totalendusesannual!$A:$A,$C125) / $D125</f>
        <v>6.8328469029223973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Zones!$H$58</f>
        <v>474973.7300000001</v>
      </c>
      <c r="E126" s="38">
        <f>SUMIFS(Raw_totalendusesannual!$D:$D,
        Raw_totalendusesannual!$B:$B,$A126,
        Raw_totalendusesannual!$C:$C,$B126,
        Raw_totalendusesannual!$A:$A,$C126) / $D126</f>
        <v>48.272632572753018</v>
      </c>
      <c r="F126" s="38">
        <f>SUMIFS(Raw_totalendusesannual!$E:$E,
        Raw_totalendusesannual!$B:$B,$A126,
        Raw_totalendusesannual!$C:$C,$B126,
        Raw_totalendusesannual!$A:$A,$C126) / $D126</f>
        <v>6.9688458980668244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Zones!$H$58</f>
        <v>474973.7300000001</v>
      </c>
      <c r="E127" s="38">
        <f>SUMIFS(Raw_totalendusesannual!$D:$D,
        Raw_totalendusesannual!$B:$B,$A127,
        Raw_totalendusesannual!$C:$C,$B127,
        Raw_totalendusesannual!$A:$A,$C127) / $D127</f>
        <v>59.570235600187814</v>
      </c>
      <c r="F127" s="38">
        <f>SUMIFS(Raw_totalendusesannual!$E:$E,
        Raw_totalendusesannual!$B:$B,$A127,
        Raw_totalendusesannual!$C:$C,$B127,
        Raw_totalendusesannual!$A:$A,$C127) / $D127</f>
        <v>5.6635858366314276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Zones!$H$58</f>
        <v>474973.7300000001</v>
      </c>
      <c r="E128" s="38">
        <f>SUMIFS(Raw_totalendusesannual!$D:$D,
        Raw_totalendusesannual!$B:$B,$A128,
        Raw_totalendusesannual!$C:$C,$B128,
        Raw_totalendusesannual!$A:$A,$C128) / $D128</f>
        <v>48.663912107307489</v>
      </c>
      <c r="F128" s="38">
        <f>SUMIFS(Raw_totalendusesannual!$E:$E,
        Raw_totalendusesannual!$B:$B,$A128,
        Raw_totalendusesannual!$C:$C,$B128,
        Raw_totalendusesannual!$A:$A,$C128) / $D128</f>
        <v>5.5604391215488889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Zones!$H$58</f>
        <v>474973.7300000001</v>
      </c>
      <c r="E129" s="38">
        <f>SUMIFS(Raw_totalendusesannual!$D:$D,
        Raw_totalendusesannual!$B:$B,$A129,
        Raw_totalendusesannual!$C:$C,$B129,
        Raw_totalendusesannual!$A:$A,$C129) / $D129</f>
        <v>59.227376617228899</v>
      </c>
      <c r="F129" s="38">
        <f>SUMIFS(Raw_totalendusesannual!$E:$E,
        Raw_totalendusesannual!$B:$B,$A129,
        Raw_totalendusesannual!$C:$C,$B129,
        Raw_totalendusesannual!$A:$A,$C129) / $D129</f>
        <v>5.6842451476211107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Zones!$H$58</f>
        <v>474973.7300000001</v>
      </c>
      <c r="E130" s="38">
        <f>SUMIFS(Raw_totalendusesannual!$D:$D,
        Raw_totalendusesannual!$B:$B,$A130,
        Raw_totalendusesannual!$C:$C,$B130,
        Raw_totalendusesannual!$A:$A,$C130) / $D130</f>
        <v>48.24937080204414</v>
      </c>
      <c r="F130" s="38">
        <f>SUMIFS(Raw_totalendusesannual!$E:$E,
        Raw_totalendusesannual!$B:$B,$A130,
        Raw_totalendusesannual!$C:$C,$B130,
        Raw_totalendusesannual!$A:$A,$C130) / $D130</f>
        <v>5.5621369417630735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Zones!$H$58</f>
        <v>474973.7300000001</v>
      </c>
      <c r="E131" s="38">
        <f>SUMIFS(Raw_totalendusesannual!$D:$D,
        Raw_totalendusesannual!$B:$B,$A131,
        Raw_totalendusesannual!$C:$C,$B131,
        Raw_totalendusesannual!$A:$A,$C131) / $D131</f>
        <v>53.06736425191346</v>
      </c>
      <c r="F131" s="38">
        <f>SUMIFS(Raw_totalendusesannual!$E:$E,
        Raw_totalendusesannual!$B:$B,$A131,
        Raw_totalendusesannual!$C:$C,$B131,
        Raw_totalendusesannual!$A:$A,$C131) / $D131</f>
        <v>7.7663502779406333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Zones!$H$58</f>
        <v>474973.7300000001</v>
      </c>
      <c r="E132" s="38">
        <f>SUMIFS(Raw_totalendusesannual!$D:$D,
        Raw_totalendusesannual!$B:$B,$A132,
        Raw_totalendusesannual!$C:$C,$B132,
        Raw_totalendusesannual!$A:$A,$C132) / $D132</f>
        <v>44.304695672326957</v>
      </c>
      <c r="F132" s="38">
        <f>SUMIFS(Raw_totalendusesannual!$E:$E,
        Raw_totalendusesannual!$B:$B,$A132,
        Raw_totalendusesannual!$C:$C,$B132,
        Raw_totalendusesannual!$A:$A,$C132) / $D132</f>
        <v>7.7584117546879892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Zones!$H$58</f>
        <v>474973.7300000001</v>
      </c>
      <c r="E133" s="38">
        <f>SUMIFS(Raw_totalendusesannual!$D:$D,
        Raw_totalendusesannual!$B:$B,$A133,
        Raw_totalendusesannual!$C:$C,$B133,
        Raw_totalendusesannual!$A:$A,$C133) / $D133</f>
        <v>60.323403549076268</v>
      </c>
      <c r="F133" s="38">
        <f>SUMIFS(Raw_totalendusesannual!$E:$E,
        Raw_totalendusesannual!$B:$B,$A133,
        Raw_totalendusesannual!$C:$C,$B133,
        Raw_totalendusesannual!$A:$A,$C133) / $D133</f>
        <v>8.7736115216308903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Zones!$H$58</f>
        <v>474973.7300000001</v>
      </c>
      <c r="E134" s="38">
        <f>SUMIFS(Raw_totalendusesannual!$D:$D,
        Raw_totalendusesannual!$B:$B,$A134,
        Raw_totalendusesannual!$C:$C,$B134,
        Raw_totalendusesannual!$A:$A,$C134) / $D134</f>
        <v>49.616108937224787</v>
      </c>
      <c r="F134" s="38">
        <f>SUMIFS(Raw_totalendusesannual!$E:$E,
        Raw_totalendusesannual!$B:$B,$A134,
        Raw_totalendusesannual!$C:$C,$B134,
        Raw_totalendusesannual!$A:$A,$C134) / $D134</f>
        <v>7.9888376352940593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Zones!$H$58</f>
        <v>474973.7300000001</v>
      </c>
      <c r="E135" s="38">
        <f>SUMIFS(Raw_totalendusesannual!$D:$D,
        Raw_totalendusesannual!$B:$B,$A135,
        Raw_totalendusesannual!$C:$C,$B135,
        Raw_totalendusesannual!$A:$A,$C135) / $D135</f>
        <v>63.049000373136408</v>
      </c>
      <c r="F135" s="38">
        <f>SUMIFS(Raw_totalendusesannual!$E:$E,
        Raw_totalendusesannual!$B:$B,$A135,
        Raw_totalendusesannual!$C:$C,$B135,
        Raw_totalendusesannual!$A:$A,$C135) / $D135</f>
        <v>6.1970333601397263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Zones!$H$58</f>
        <v>474973.7300000001</v>
      </c>
      <c r="E136" s="38">
        <f>SUMIFS(Raw_totalendusesannual!$D:$D,
        Raw_totalendusesannual!$B:$B,$A136,
        Raw_totalendusesannual!$C:$C,$B136,
        Raw_totalendusesannual!$A:$A,$C136) / $D136</f>
        <v>51.290723404850191</v>
      </c>
      <c r="F136" s="38">
        <f>SUMIFS(Raw_totalendusesannual!$E:$E,
        Raw_totalendusesannual!$B:$B,$A136,
        Raw_totalendusesannual!$C:$C,$B136,
        Raw_totalendusesannual!$A:$A,$C136) / $D136</f>
        <v>6.3018299559430364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Zones!$H$58</f>
        <v>474973.7300000001</v>
      </c>
      <c r="E137" s="38">
        <f>SUMIFS(Raw_totalendusesannual!$D:$D,
        Raw_totalendusesannual!$B:$B,$A137,
        Raw_totalendusesannual!$C:$C,$B137,
        Raw_totalendusesannual!$A:$A,$C137) / $D137</f>
        <v>63.303029853882641</v>
      </c>
      <c r="F137" s="38">
        <f>SUMIFS(Raw_totalendusesannual!$E:$E,
        Raw_totalendusesannual!$B:$B,$A137,
        Raw_totalendusesannual!$C:$C,$B137,
        Raw_totalendusesannual!$A:$A,$C137) / $D137</f>
        <v>5.3861687676916352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Zones!$H$58</f>
        <v>474973.7300000001</v>
      </c>
      <c r="E138" s="38">
        <f>SUMIFS(Raw_totalendusesannual!$D:$D,
        Raw_totalendusesannual!$B:$B,$A138,
        Raw_totalendusesannual!$C:$C,$B138,
        Raw_totalendusesannual!$A:$A,$C138) / $D138</f>
        <v>51.589431609196566</v>
      </c>
      <c r="F138" s="38">
        <f>SUMIFS(Raw_totalendusesannual!$E:$E,
        Raw_totalendusesannual!$B:$B,$A138,
        Raw_totalendusesannual!$C:$C,$B138,
        Raw_totalendusesannual!$A:$A,$C138) / $D138</f>
        <v>5.315101995219818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Zones!$H$58</f>
        <v>474973.7300000001</v>
      </c>
      <c r="E139" s="38">
        <f>SUMIFS(Raw_totalendusesannual!$D:$D,
        Raw_totalendusesannual!$B:$B,$A139,
        Raw_totalendusesannual!$C:$C,$B139,
        Raw_totalendusesannual!$A:$A,$C139) / $D139</f>
        <v>63.03735836085081</v>
      </c>
      <c r="F139" s="38">
        <f>SUMIFS(Raw_totalendusesannual!$E:$E,
        Raw_totalendusesannual!$B:$B,$A139,
        Raw_totalendusesannual!$C:$C,$B139,
        Raw_totalendusesannual!$A:$A,$C139) / $D139</f>
        <v>5.3912279948619464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Zones!$H$58</f>
        <v>474973.7300000001</v>
      </c>
      <c r="E140" s="38">
        <f>SUMIFS(Raw_totalendusesannual!$D:$D,
        Raw_totalendusesannual!$B:$B,$A140,
        Raw_totalendusesannual!$C:$C,$B140,
        Raw_totalendusesannual!$A:$A,$C140) / $D140</f>
        <v>51.261104587826352</v>
      </c>
      <c r="F140" s="38">
        <f>SUMIFS(Raw_totalendusesannual!$E:$E,
        Raw_totalendusesannual!$B:$B,$A140,
        Raw_totalendusesannual!$C:$C,$B140,
        Raw_totalendusesannual!$A:$A,$C140) / $D140</f>
        <v>5.3171450345264351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Zones!$H$58</f>
        <v>474973.7300000001</v>
      </c>
      <c r="E141" s="38">
        <f>SUMIFS(Raw_totalendusesannual!$D:$D,
        Raw_totalendusesannual!$B:$B,$A141,
        Raw_totalendusesannual!$C:$C,$B141,
        Raw_totalendusesannual!$A:$A,$C141) / $D141</f>
        <v>56.55448723448346</v>
      </c>
      <c r="F141" s="38">
        <f>SUMIFS(Raw_totalendusesannual!$E:$E,
        Raw_totalendusesannual!$B:$B,$A141,
        Raw_totalendusesannual!$C:$C,$B141,
        Raw_totalendusesannual!$A:$A,$C141) / $D141</f>
        <v>6.9087349525625328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Zones!$H$58</f>
        <v>474973.7300000001</v>
      </c>
      <c r="E142" s="38">
        <f>SUMIFS(Raw_totalendusesannual!$D:$D,
        Raw_totalendusesannual!$B:$B,$A142,
        Raw_totalendusesannual!$C:$C,$B142,
        Raw_totalendusesannual!$A:$A,$C142) / $D142</f>
        <v>47.147507968493322</v>
      </c>
      <c r="F142" s="38">
        <f>SUMIFS(Raw_totalendusesannual!$E:$E,
        Raw_totalendusesannual!$B:$B,$A142,
        Raw_totalendusesannual!$C:$C,$B142,
        Raw_totalendusesannual!$A:$A,$C142) / $D142</f>
        <v>6.9205953979812715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Zones!$H$58</f>
        <v>474973.7300000001</v>
      </c>
      <c r="E143" s="38">
        <f>SUMIFS(Raw_totalendusesannual!$D:$D,
        Raw_totalendusesannual!$B:$B,$A143,
        Raw_totalendusesannual!$C:$C,$B143,
        Raw_totalendusesannual!$A:$A,$C143) / $D143</f>
        <v>66.482297726234236</v>
      </c>
      <c r="F143" s="38">
        <f>SUMIFS(Raw_totalendusesannual!$E:$E,
        Raw_totalendusesannual!$B:$B,$A143,
        Raw_totalendusesannual!$C:$C,$B143,
        Raw_totalendusesannual!$A:$A,$C143) / $D143</f>
        <v>7.7475142467352871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Zones!$H$58</f>
        <v>474973.7300000001</v>
      </c>
      <c r="E144" s="38">
        <f>SUMIFS(Raw_totalendusesannual!$D:$D,
        Raw_totalendusesannual!$B:$B,$A144,
        Raw_totalendusesannual!$C:$C,$B144,
        Raw_totalendusesannual!$A:$A,$C144) / $D144</f>
        <v>54.960546386428561</v>
      </c>
      <c r="F144" s="38">
        <f>SUMIFS(Raw_totalendusesannual!$E:$E,
        Raw_totalendusesannual!$B:$B,$A144,
        Raw_totalendusesannual!$C:$C,$B144,
        Raw_totalendusesannual!$A:$A,$C144) / $D144</f>
        <v>6.6648551278825447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Zones!$H$58</f>
        <v>474973.7300000001</v>
      </c>
      <c r="E145" s="38">
        <f>SUMIFS(Raw_totalendusesannual!$D:$D,
        Raw_totalendusesannual!$B:$B,$A145,
        Raw_totalendusesannual!$C:$C,$B145,
        Raw_totalendusesannual!$A:$A,$C145) / $D145</f>
        <v>66.919108915770963</v>
      </c>
      <c r="F145" s="38">
        <f>SUMIFS(Raw_totalendusesannual!$E:$E,
        Raw_totalendusesannual!$B:$B,$A145,
        Raw_totalendusesannual!$C:$C,$B145,
        Raw_totalendusesannual!$A:$A,$C145) / $D145</f>
        <v>5.1176114519007179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Zones!$H$58</f>
        <v>474973.7300000001</v>
      </c>
      <c r="E146" s="38">
        <f>SUMIFS(Raw_totalendusesannual!$D:$D,
        Raw_totalendusesannual!$B:$B,$A146,
        Raw_totalendusesannual!$C:$C,$B146,
        Raw_totalendusesannual!$A:$A,$C146) / $D146</f>
        <v>54.52231179185425</v>
      </c>
      <c r="F146" s="38">
        <f>SUMIFS(Raw_totalendusesannual!$E:$E,
        Raw_totalendusesannual!$B:$B,$A146,
        Raw_totalendusesannual!$C:$C,$B146,
        Raw_totalendusesannual!$A:$A,$C146) / $D146</f>
        <v>5.2020586064833516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Zones!$H$58</f>
        <v>474973.7300000001</v>
      </c>
      <c r="E147" s="38">
        <f>SUMIFS(Raw_totalendusesannual!$D:$D,
        Raw_totalendusesannual!$B:$B,$A147,
        Raw_totalendusesannual!$C:$C,$B147,
        Raw_totalendusesannual!$A:$A,$C147) / $D147</f>
        <v>66.996918292723251</v>
      </c>
      <c r="F147" s="38">
        <f>SUMIFS(Raw_totalendusesannual!$E:$E,
        Raw_totalendusesannual!$B:$B,$A147,
        Raw_totalendusesannual!$C:$C,$B147,
        Raw_totalendusesannual!$A:$A,$C147) / $D147</f>
        <v>4.8356524054498751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Zones!$H$58</f>
        <v>474973.7300000001</v>
      </c>
      <c r="E148" s="38">
        <f>SUMIFS(Raw_totalendusesannual!$D:$D,
        Raw_totalendusesannual!$B:$B,$A148,
        Raw_totalendusesannual!$C:$C,$B148,
        Raw_totalendusesannual!$A:$A,$C148) / $D148</f>
        <v>54.630308354106219</v>
      </c>
      <c r="F148" s="38">
        <f>SUMIFS(Raw_totalendusesannual!$E:$E,
        Raw_totalendusesannual!$B:$B,$A148,
        Raw_totalendusesannual!$C:$C,$B148,
        Raw_totalendusesannual!$A:$A,$C148) / $D148</f>
        <v>4.8150598981547876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Zones!$H$58</f>
        <v>474973.7300000001</v>
      </c>
      <c r="E149" s="38">
        <f>SUMIFS(Raw_totalendusesannual!$D:$D,
        Raw_totalendusesannual!$B:$B,$A149,
        Raw_totalendusesannual!$C:$C,$B149,
        Raw_totalendusesannual!$A:$A,$C149) / $D149</f>
        <v>66.910411150528248</v>
      </c>
      <c r="F149" s="38">
        <f>SUMIFS(Raw_totalendusesannual!$E:$E,
        Raw_totalendusesannual!$B:$B,$A149,
        Raw_totalendusesannual!$C:$C,$B149,
        Raw_totalendusesannual!$A:$A,$C149) / $D149</f>
        <v>4.8351653890416202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Zones!$H$58</f>
        <v>474973.7300000001</v>
      </c>
      <c r="E150" s="38">
        <f>SUMIFS(Raw_totalendusesannual!$D:$D,
        Raw_totalendusesannual!$B:$B,$A150,
        Raw_totalendusesannual!$C:$C,$B150,
        Raw_totalendusesannual!$A:$A,$C150) / $D150</f>
        <v>54.498079841173521</v>
      </c>
      <c r="F150" s="38">
        <f>SUMIFS(Raw_totalendusesannual!$E:$E,
        Raw_totalendusesannual!$B:$B,$A150,
        Raw_totalendusesannual!$C:$C,$B150,
        Raw_totalendusesannual!$A:$A,$C150) / $D150</f>
        <v>4.8178733169095462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Zones!$H$58</f>
        <v>474973.7300000001</v>
      </c>
      <c r="E151" s="38">
        <f>SUMIFS(Raw_totalendusesannual!$D:$D,
        Raw_totalendusesannual!$B:$B,$A151,
        Raw_totalendusesannual!$C:$C,$B151,
        Raw_totalendusesannual!$A:$A,$C151) / $D151</f>
        <v>61.099074784620178</v>
      </c>
      <c r="F151" s="38">
        <f>SUMIFS(Raw_totalendusesannual!$E:$E,
        Raw_totalendusesannual!$B:$B,$A151,
        Raw_totalendusesannual!$C:$C,$B151,
        Raw_totalendusesannual!$A:$A,$C151) / $D151</f>
        <v>5.4182523947166494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Zones!$H$58</f>
        <v>474973.7300000001</v>
      </c>
      <c r="E152" s="38">
        <f>SUMIFS(Raw_totalendusesannual!$D:$D,
        Raw_totalendusesannual!$B:$B,$A152,
        Raw_totalendusesannual!$C:$C,$B152,
        Raw_totalendusesannual!$A:$A,$C152) / $D152</f>
        <v>50.959844116010359</v>
      </c>
      <c r="F152" s="38">
        <f>SUMIFS(Raw_totalendusesannual!$E:$E,
        Raw_totalendusesannual!$B:$B,$A152,
        Raw_totalendusesannual!$C:$C,$B152,
        Raw_totalendusesannual!$A:$A,$C152) / $D152</f>
        <v>5.4824105324730263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Zones!$H$58</f>
        <v>474973.7300000001</v>
      </c>
      <c r="E153" s="38">
        <f>SUMIFS(Raw_totalendusesannual!$D:$D,
        Raw_totalendusesannual!$B:$B,$A153,
        Raw_totalendusesannual!$C:$C,$B153,
        Raw_totalendusesannual!$A:$A,$C153) / $D153</f>
        <v>55.079388727456561</v>
      </c>
      <c r="F153" s="38">
        <f>SUMIFS(Raw_totalendusesannual!$E:$E,
        Raw_totalendusesannual!$B:$B,$A153,
        Raw_totalendusesannual!$C:$C,$B153,
        Raw_totalendusesannual!$A:$A,$C153) / $D153</f>
        <v>13.099509419184084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Zones!$H$58</f>
        <v>474973.7300000001</v>
      </c>
      <c r="E154" s="38">
        <f>SUMIFS(Raw_totalendusesannual!$D:$D,
        Raw_totalendusesannual!$B:$B,$A154,
        Raw_totalendusesannual!$C:$C,$B154,
        Raw_totalendusesannual!$A:$A,$C154) / $D154</f>
        <v>46.00848004793864</v>
      </c>
      <c r="F154" s="38">
        <f>SUMIFS(Raw_totalendusesannual!$E:$E,
        Raw_totalendusesannual!$B:$B,$A154,
        Raw_totalendusesannual!$C:$C,$B154,
        Raw_totalendusesannual!$A:$A,$C154) / $D154</f>
        <v>11.553506380237067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Zones!$H$58</f>
        <v>474973.7300000001</v>
      </c>
      <c r="E155" s="38">
        <f>SUMIFS(Raw_totalendusesannual!$D:$D,
        Raw_totalendusesannual!$B:$B,$A155,
        Raw_totalendusesannual!$C:$C,$B155,
        Raw_totalendusesannual!$A:$A,$C155) / $D155</f>
        <v>59.390737083501428</v>
      </c>
      <c r="F155" s="38">
        <f>SUMIFS(Raw_totalendusesannual!$E:$E,
        Raw_totalendusesannual!$B:$B,$A155,
        Raw_totalendusesannual!$C:$C,$B155,
        Raw_totalendusesannual!$A:$A,$C155) / $D155</f>
        <v>9.2472251886435899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Zones!$H$58</f>
        <v>474973.7300000001</v>
      </c>
      <c r="E156" s="38">
        <f>SUMIFS(Raw_totalendusesannual!$D:$D,
        Raw_totalendusesannual!$B:$B,$A156,
        Raw_totalendusesannual!$C:$C,$B156,
        Raw_totalendusesannual!$A:$A,$C156) / $D156</f>
        <v>48.666523072760242</v>
      </c>
      <c r="F156" s="38">
        <f>SUMIFS(Raw_totalendusesannual!$E:$E,
        Raw_totalendusesannual!$B:$B,$A156,
        Raw_totalendusesannual!$C:$C,$B156,
        Raw_totalendusesannual!$A:$A,$C156) / $D156</f>
        <v>9.2833516076773321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Zones!$H$58</f>
        <v>474973.7300000001</v>
      </c>
      <c r="E157" s="38">
        <f>SUMIFS(Raw_totalendusesannual!$D:$D,
        Raw_totalendusesannual!$B:$B,$A157,
        Raw_totalendusesannual!$C:$C,$B157,
        Raw_totalendusesannual!$A:$A,$C157) / $D157</f>
        <v>60.436754639040764</v>
      </c>
      <c r="F157" s="38">
        <f>SUMIFS(Raw_totalendusesannual!$E:$E,
        Raw_totalendusesannual!$B:$B,$A157,
        Raw_totalendusesannual!$C:$C,$B157,
        Raw_totalendusesannual!$A:$A,$C157) / $D157</f>
        <v>6.4956373060884847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Zones!$H$58</f>
        <v>474973.7300000001</v>
      </c>
      <c r="E158" s="38">
        <f>SUMIFS(Raw_totalendusesannual!$D:$D,
        Raw_totalendusesannual!$B:$B,$A158,
        Raw_totalendusesannual!$C:$C,$B158,
        Raw_totalendusesannual!$A:$A,$C158) / $D158</f>
        <v>49.808303271846206</v>
      </c>
      <c r="F158" s="38">
        <f>SUMIFS(Raw_totalendusesannual!$E:$E,
        Raw_totalendusesannual!$B:$B,$A158,
        Raw_totalendusesannual!$C:$C,$B158,
        Raw_totalendusesannual!$A:$A,$C158) / $D158</f>
        <v>6.188006418797098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Zones!$H$58</f>
        <v>474973.7300000001</v>
      </c>
      <c r="E159" s="38">
        <f>SUMIFS(Raw_totalendusesannual!$D:$D,
        Raw_totalendusesannual!$B:$B,$A159,
        Raw_totalendusesannual!$C:$C,$B159,
        Raw_totalendusesannual!$A:$A,$C159) / $D159</f>
        <v>59.401875889009681</v>
      </c>
      <c r="F159" s="38">
        <f>SUMIFS(Raw_totalendusesannual!$E:$E,
        Raw_totalendusesannual!$B:$B,$A159,
        Raw_totalendusesannual!$C:$C,$B159,
        Raw_totalendusesannual!$A:$A,$C159) / $D159</f>
        <v>6.5426824342474674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Zones!$H$58</f>
        <v>474973.7300000001</v>
      </c>
      <c r="E160" s="38">
        <f>SUMIFS(Raw_totalendusesannual!$D:$D,
        Raw_totalendusesannual!$B:$B,$A160,
        Raw_totalendusesannual!$C:$C,$B160,
        Raw_totalendusesannual!$A:$A,$C160) / $D160</f>
        <v>48.618718239427672</v>
      </c>
      <c r="F160" s="38">
        <f>SUMIFS(Raw_totalendusesannual!$E:$E,
        Raw_totalendusesannual!$B:$B,$A160,
        Raw_totalendusesannual!$C:$C,$B160,
        Raw_totalendusesannual!$A:$A,$C160) / $D160</f>
        <v>6.2313082873025412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Zones!$H$58</f>
        <v>474973.7300000001</v>
      </c>
      <c r="E161" s="38">
        <f>SUMIFS(Raw_totalendusesannual!$D:$D,
        Raw_totalendusesannual!$B:$B,$A161,
        Raw_totalendusesannual!$C:$C,$B161,
        Raw_totalendusesannual!$A:$A,$C161) / $D161</f>
        <v>52.420379670260914</v>
      </c>
      <c r="F161" s="38">
        <f>SUMIFS(Raw_totalendusesannual!$E:$E,
        Raw_totalendusesannual!$B:$B,$A161,
        Raw_totalendusesannual!$C:$C,$B161,
        Raw_totalendusesannual!$A:$A,$C161) / $D161</f>
        <v>10.909447770932507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Zones!$H$58</f>
        <v>474973.7300000001</v>
      </c>
      <c r="E162" s="38">
        <f>SUMIFS(Raw_totalendusesannual!$D:$D,
        Raw_totalendusesannual!$B:$B,$A162,
        Raw_totalendusesannual!$C:$C,$B162,
        Raw_totalendusesannual!$A:$A,$C162) / $D162</f>
        <v>44.031394873143817</v>
      </c>
      <c r="F162" s="38">
        <f>SUMIFS(Raw_totalendusesannual!$E:$E,
        Raw_totalendusesannual!$B:$B,$A162,
        Raw_totalendusesannual!$C:$C,$B162,
        Raw_totalendusesannual!$A:$A,$C162) / $D162</f>
        <v>10.655229774497212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A811-7C46-4B91-9701-AD13A74B1CAB}">
  <dimension ref="A1:H140"/>
  <sheetViews>
    <sheetView workbookViewId="0"/>
  </sheetViews>
  <sheetFormatPr defaultRowHeight="15" x14ac:dyDescent="0.25"/>
  <sheetData>
    <row r="1" spans="1:8" x14ac:dyDescent="0.25">
      <c r="A1" t="s">
        <v>603</v>
      </c>
    </row>
    <row r="3" spans="1:8" x14ac:dyDescent="0.25">
      <c r="A3" s="86" t="s">
        <v>604</v>
      </c>
      <c r="B3" s="86"/>
      <c r="C3" s="86"/>
      <c r="F3" s="86" t="s">
        <v>605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40.814588377340357</v>
      </c>
      <c r="C5" s="86">
        <v>35.975348426111893</v>
      </c>
      <c r="F5" s="86" t="s">
        <v>73</v>
      </c>
      <c r="G5" s="86">
        <v>13.060397003430062</v>
      </c>
      <c r="H5" s="86">
        <v>12.384716350523215</v>
      </c>
    </row>
    <row r="6" spans="1:8" x14ac:dyDescent="0.25">
      <c r="A6" s="86" t="s">
        <v>74</v>
      </c>
      <c r="B6" s="86">
        <v>46.585155372698182</v>
      </c>
      <c r="C6" s="86">
        <v>39.782731857612411</v>
      </c>
      <c r="F6" s="86" t="s">
        <v>74</v>
      </c>
      <c r="G6" s="86">
        <v>10.641370502743381</v>
      </c>
      <c r="H6" s="86">
        <v>10.010143908379941</v>
      </c>
    </row>
    <row r="7" spans="1:8" x14ac:dyDescent="0.25">
      <c r="A7" s="86" t="s">
        <v>75</v>
      </c>
      <c r="B7" s="86">
        <v>44.074332216225926</v>
      </c>
      <c r="C7" s="86">
        <v>38.06901788020992</v>
      </c>
      <c r="F7" s="86" t="s">
        <v>75</v>
      </c>
      <c r="G7" s="86">
        <v>9.1533197214928066</v>
      </c>
      <c r="H7" s="86">
        <v>8.6887595236056505</v>
      </c>
    </row>
    <row r="8" spans="1:8" x14ac:dyDescent="0.25">
      <c r="A8" s="86" t="s">
        <v>76</v>
      </c>
      <c r="B8" s="86">
        <v>47.670918663227958</v>
      </c>
      <c r="C8" s="86">
        <v>40.370567715397641</v>
      </c>
      <c r="F8" s="86" t="s">
        <v>76</v>
      </c>
      <c r="G8" s="86">
        <v>8.8379156885160768</v>
      </c>
      <c r="H8" s="86">
        <v>8.3648666843111492</v>
      </c>
    </row>
    <row r="9" spans="1:8" x14ac:dyDescent="0.25">
      <c r="A9" s="86" t="s">
        <v>77</v>
      </c>
      <c r="B9" s="86">
        <v>44.987718436554367</v>
      </c>
      <c r="C9" s="86">
        <v>38.734141612421375</v>
      </c>
      <c r="F9" s="86" t="s">
        <v>77</v>
      </c>
      <c r="G9" s="86">
        <v>9.136785733392033</v>
      </c>
      <c r="H9" s="86">
        <v>8.8233218077134481</v>
      </c>
    </row>
    <row r="10" spans="1:8" x14ac:dyDescent="0.25">
      <c r="A10" s="86" t="s">
        <v>78</v>
      </c>
      <c r="B10" s="86">
        <v>49.173142523061216</v>
      </c>
      <c r="C10" s="86">
        <v>41.815270836136548</v>
      </c>
      <c r="F10" s="86" t="s">
        <v>78</v>
      </c>
      <c r="G10" s="86">
        <v>6.734324612015909</v>
      </c>
      <c r="H10" s="86">
        <v>6.5979083937968515</v>
      </c>
    </row>
    <row r="11" spans="1:8" x14ac:dyDescent="0.25">
      <c r="A11" s="86" t="s">
        <v>79</v>
      </c>
      <c r="B11" s="86">
        <v>50.204548281017551</v>
      </c>
      <c r="C11" s="86">
        <v>42.286277622132907</v>
      </c>
      <c r="F11" s="86" t="s">
        <v>79</v>
      </c>
      <c r="G11" s="86">
        <v>7.0003456822759418</v>
      </c>
      <c r="H11" s="86">
        <v>6.8149688194334441</v>
      </c>
    </row>
    <row r="12" spans="1:8" x14ac:dyDescent="0.25">
      <c r="A12" s="86" t="s">
        <v>80</v>
      </c>
      <c r="B12" s="86">
        <v>50.645504815603154</v>
      </c>
      <c r="C12" s="86">
        <v>42.794156384185698</v>
      </c>
      <c r="F12" s="86" t="s">
        <v>80</v>
      </c>
      <c r="G12" s="86">
        <v>7.3393329353183363</v>
      </c>
      <c r="H12" s="86">
        <v>6.9769903695515945</v>
      </c>
    </row>
    <row r="13" spans="1:8" x14ac:dyDescent="0.25">
      <c r="A13" s="86" t="s">
        <v>81</v>
      </c>
      <c r="B13" s="86">
        <v>52.686951465715786</v>
      </c>
      <c r="C13" s="86">
        <v>43.444156248388722</v>
      </c>
      <c r="F13" s="86" t="s">
        <v>81</v>
      </c>
      <c r="G13" s="86">
        <v>6.9431713202328043</v>
      </c>
      <c r="H13" s="86">
        <v>6.766479843001</v>
      </c>
    </row>
    <row r="14" spans="1:8" x14ac:dyDescent="0.25">
      <c r="A14" s="86" t="s">
        <v>20</v>
      </c>
      <c r="B14" s="86">
        <v>53.695780332945979</v>
      </c>
      <c r="C14" s="86">
        <v>45.574649086382095</v>
      </c>
      <c r="F14" s="86" t="s">
        <v>20</v>
      </c>
      <c r="G14" s="86">
        <v>8.1884083357620625</v>
      </c>
      <c r="H14" s="86">
        <v>7.7576520284606039</v>
      </c>
    </row>
    <row r="15" spans="1:8" x14ac:dyDescent="0.25">
      <c r="A15" s="86" t="s">
        <v>21</v>
      </c>
      <c r="B15" s="86">
        <v>54.393304383381363</v>
      </c>
      <c r="C15" s="86">
        <v>45.491999525952721</v>
      </c>
      <c r="F15" s="86" t="s">
        <v>21</v>
      </c>
      <c r="G15" s="86">
        <v>10.841725415003475</v>
      </c>
      <c r="H15" s="86">
        <v>9.6396933994644272</v>
      </c>
    </row>
    <row r="16" spans="1:8" x14ac:dyDescent="0.25">
      <c r="A16" s="86" t="s">
        <v>22</v>
      </c>
      <c r="B16" s="86">
        <v>51.944515057706447</v>
      </c>
      <c r="C16" s="86">
        <v>43.84054572870798</v>
      </c>
      <c r="F16" s="86" t="s">
        <v>22</v>
      </c>
      <c r="G16" s="86">
        <v>10.119788245973098</v>
      </c>
      <c r="H16" s="86">
        <v>9.3240007821064097</v>
      </c>
    </row>
    <row r="17" spans="1:8" x14ac:dyDescent="0.25">
      <c r="A17" s="86" t="s">
        <v>23</v>
      </c>
      <c r="B17" s="86">
        <v>55.778495433842195</v>
      </c>
      <c r="C17" s="86">
        <v>46.577122044202312</v>
      </c>
      <c r="F17" s="86" t="s">
        <v>23</v>
      </c>
      <c r="G17" s="86">
        <v>9.5294945048855624</v>
      </c>
      <c r="H17" s="86">
        <v>8.7101035461476979</v>
      </c>
    </row>
    <row r="18" spans="1:8" x14ac:dyDescent="0.25">
      <c r="A18" s="86" t="s">
        <v>24</v>
      </c>
      <c r="B18" s="86">
        <v>60.323403549076268</v>
      </c>
      <c r="C18" s="86">
        <v>49.616108937224787</v>
      </c>
      <c r="F18" s="86" t="s">
        <v>24</v>
      </c>
      <c r="G18" s="86">
        <v>8.7736115216308903</v>
      </c>
      <c r="H18" s="86">
        <v>7.9888376352940593</v>
      </c>
    </row>
    <row r="19" spans="1:8" x14ac:dyDescent="0.25">
      <c r="A19" s="86" t="s">
        <v>25</v>
      </c>
      <c r="B19" s="86">
        <v>66.482297726234236</v>
      </c>
      <c r="C19" s="86">
        <v>54.960546386428561</v>
      </c>
      <c r="F19" s="86" t="s">
        <v>25</v>
      </c>
      <c r="G19" s="86">
        <v>7.7475142467352871</v>
      </c>
      <c r="H19" s="86">
        <v>6.6648551278825447</v>
      </c>
    </row>
    <row r="20" spans="1:8" x14ac:dyDescent="0.25">
      <c r="A20" s="86" t="s">
        <v>26</v>
      </c>
      <c r="B20" s="86">
        <v>55.079388727456561</v>
      </c>
      <c r="C20" s="86">
        <v>46.00848004793864</v>
      </c>
      <c r="F20" s="86" t="s">
        <v>26</v>
      </c>
      <c r="G20" s="86">
        <v>13.099509419184084</v>
      </c>
      <c r="H20" s="86">
        <v>11.553506380237067</v>
      </c>
    </row>
    <row r="33" spans="1:8" x14ac:dyDescent="0.25">
      <c r="A33" s="86" t="s">
        <v>606</v>
      </c>
      <c r="B33" s="86"/>
      <c r="C33" s="86"/>
      <c r="F33" s="86" t="s">
        <v>607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47.114956947197889</v>
      </c>
      <c r="C35" s="86">
        <v>39.367805057344953</v>
      </c>
      <c r="F35" s="86" t="s">
        <v>73</v>
      </c>
      <c r="G35" s="86">
        <v>9.4550751680519252</v>
      </c>
      <c r="H35" s="86">
        <v>9.5791000693869925</v>
      </c>
    </row>
    <row r="36" spans="1:8" x14ac:dyDescent="0.25">
      <c r="A36" s="86" t="s">
        <v>74</v>
      </c>
      <c r="B36" s="86">
        <v>51.978506348130018</v>
      </c>
      <c r="C36" s="86">
        <v>42.849846032537407</v>
      </c>
      <c r="F36" s="86" t="s">
        <v>74</v>
      </c>
      <c r="G36" s="86">
        <v>8.1166396928941715</v>
      </c>
      <c r="H36" s="86">
        <v>8.1673643508663076</v>
      </c>
    </row>
    <row r="37" spans="1:8" x14ac:dyDescent="0.25">
      <c r="A37" s="86" t="s">
        <v>75</v>
      </c>
      <c r="B37" s="86">
        <v>50.060705294164364</v>
      </c>
      <c r="C37" s="86">
        <v>41.370244202768845</v>
      </c>
      <c r="F37" s="86" t="s">
        <v>75</v>
      </c>
      <c r="G37" s="86">
        <v>7.2297375688545955</v>
      </c>
      <c r="H37" s="86">
        <v>7.3121952660413436</v>
      </c>
    </row>
    <row r="38" spans="1:8" x14ac:dyDescent="0.25">
      <c r="A38" s="86" t="s">
        <v>76</v>
      </c>
      <c r="B38" s="86">
        <v>52.86759177186493</v>
      </c>
      <c r="C38" s="86">
        <v>43.415000256961569</v>
      </c>
      <c r="F38" s="86" t="s">
        <v>76</v>
      </c>
      <c r="G38" s="86">
        <v>6.9335656732004924</v>
      </c>
      <c r="H38" s="86">
        <v>7.0104722633818071</v>
      </c>
    </row>
    <row r="39" spans="1:8" x14ac:dyDescent="0.25">
      <c r="A39" s="86" t="s">
        <v>77</v>
      </c>
      <c r="B39" s="86">
        <v>50.962597889361156</v>
      </c>
      <c r="C39" s="86">
        <v>42.038438610067956</v>
      </c>
      <c r="F39" s="86" t="s">
        <v>77</v>
      </c>
      <c r="G39" s="86">
        <v>7.2389201398569964</v>
      </c>
      <c r="H39" s="86">
        <v>7.3958761887736388</v>
      </c>
    </row>
    <row r="40" spans="1:8" x14ac:dyDescent="0.25">
      <c r="A40" s="86" t="s">
        <v>78</v>
      </c>
      <c r="B40" s="86">
        <v>53.326622316564738</v>
      </c>
      <c r="C40" s="86">
        <v>43.933271867477799</v>
      </c>
      <c r="F40" s="86" t="s">
        <v>78</v>
      </c>
      <c r="G40" s="86">
        <v>5.9802944680751065</v>
      </c>
      <c r="H40" s="86">
        <v>5.982383299387946</v>
      </c>
    </row>
    <row r="41" spans="1:8" x14ac:dyDescent="0.25">
      <c r="A41" s="86" t="s">
        <v>79</v>
      </c>
      <c r="B41" s="86">
        <v>53.855489292007782</v>
      </c>
      <c r="C41" s="86">
        <v>44.360287209989473</v>
      </c>
      <c r="F41" s="86" t="s">
        <v>79</v>
      </c>
      <c r="G41" s="86">
        <v>5.8987791809033299</v>
      </c>
      <c r="H41" s="86">
        <v>5.9108945035760172</v>
      </c>
    </row>
    <row r="42" spans="1:8" x14ac:dyDescent="0.25">
      <c r="A42" s="86" t="s">
        <v>80</v>
      </c>
      <c r="B42" s="86">
        <v>55.05479823063056</v>
      </c>
      <c r="C42" s="86">
        <v>45.09592802111392</v>
      </c>
      <c r="F42" s="86" t="s">
        <v>80</v>
      </c>
      <c r="G42" s="86">
        <v>6.0080386761600471</v>
      </c>
      <c r="H42" s="86">
        <v>6.0403486735992731</v>
      </c>
    </row>
    <row r="43" spans="1:8" x14ac:dyDescent="0.25">
      <c r="A43" s="86" t="s">
        <v>81</v>
      </c>
      <c r="B43" s="86">
        <v>56.49878670131924</v>
      </c>
      <c r="C43" s="86">
        <v>45.694914221887593</v>
      </c>
      <c r="F43" s="86" t="s">
        <v>81</v>
      </c>
      <c r="G43" s="86">
        <v>5.868073714308367</v>
      </c>
      <c r="H43" s="86">
        <v>5.892998903328821</v>
      </c>
    </row>
    <row r="44" spans="1:8" x14ac:dyDescent="0.25">
      <c r="A44" s="86" t="s">
        <v>20</v>
      </c>
      <c r="B44" s="86">
        <v>57.575435424607576</v>
      </c>
      <c r="C44" s="86">
        <v>47.640716550786912</v>
      </c>
      <c r="F44" s="86" t="s">
        <v>20</v>
      </c>
      <c r="G44" s="86">
        <v>6.2971741405572041</v>
      </c>
      <c r="H44" s="86">
        <v>6.3970415584878753</v>
      </c>
    </row>
    <row r="45" spans="1:8" x14ac:dyDescent="0.25">
      <c r="A45" s="86" t="s">
        <v>21</v>
      </c>
      <c r="B45" s="86">
        <v>58.400343972707702</v>
      </c>
      <c r="C45" s="86">
        <v>47.499866697890837</v>
      </c>
      <c r="F45" s="86" t="s">
        <v>21</v>
      </c>
      <c r="G45" s="86">
        <v>7.5247004081678357</v>
      </c>
      <c r="H45" s="86">
        <v>7.5611737727052812</v>
      </c>
    </row>
    <row r="46" spans="1:8" x14ac:dyDescent="0.25">
      <c r="A46" s="86" t="s">
        <v>22</v>
      </c>
      <c r="B46" s="86">
        <v>56.081048440300052</v>
      </c>
      <c r="C46" s="86">
        <v>45.955771196019604</v>
      </c>
      <c r="F46" s="86" t="s">
        <v>22</v>
      </c>
      <c r="G46" s="86">
        <v>7.5668532025971196</v>
      </c>
      <c r="H46" s="86">
        <v>7.6561107705893532</v>
      </c>
    </row>
    <row r="47" spans="1:8" x14ac:dyDescent="0.25">
      <c r="A47" s="86" t="s">
        <v>23</v>
      </c>
      <c r="B47" s="86">
        <v>59.234277609416409</v>
      </c>
      <c r="C47" s="86">
        <v>48.272632572753018</v>
      </c>
      <c r="F47" s="86" t="s">
        <v>23</v>
      </c>
      <c r="G47" s="86">
        <v>6.8328469029223973</v>
      </c>
      <c r="H47" s="86">
        <v>6.9688458980668244</v>
      </c>
    </row>
    <row r="48" spans="1:8" x14ac:dyDescent="0.25">
      <c r="A48" s="86" t="s">
        <v>24</v>
      </c>
      <c r="B48" s="86">
        <v>63.049000373136408</v>
      </c>
      <c r="C48" s="86">
        <v>51.290723404850191</v>
      </c>
      <c r="F48" s="86" t="s">
        <v>24</v>
      </c>
      <c r="G48" s="86">
        <v>6.1970333601397263</v>
      </c>
      <c r="H48" s="86">
        <v>6.3018299559430364</v>
      </c>
    </row>
    <row r="49" spans="1:8" x14ac:dyDescent="0.25">
      <c r="A49" s="86" t="s">
        <v>25</v>
      </c>
      <c r="B49" s="86">
        <v>66.919108915770963</v>
      </c>
      <c r="C49" s="86">
        <v>54.52231179185425</v>
      </c>
      <c r="F49" s="86" t="s">
        <v>25</v>
      </c>
      <c r="G49" s="86">
        <v>5.1176114519007179</v>
      </c>
      <c r="H49" s="86">
        <v>5.2020586064833516</v>
      </c>
    </row>
    <row r="50" spans="1:8" x14ac:dyDescent="0.25">
      <c r="A50" s="86" t="s">
        <v>26</v>
      </c>
      <c r="B50" s="86">
        <v>59.390737083501428</v>
      </c>
      <c r="C50" s="86">
        <v>48.666523072760242</v>
      </c>
      <c r="F50" s="86" t="s">
        <v>26</v>
      </c>
      <c r="G50" s="86">
        <v>9.2472251886435899</v>
      </c>
      <c r="H50" s="86">
        <v>9.2833516076773321</v>
      </c>
    </row>
    <row r="63" spans="1:8" x14ac:dyDescent="0.25">
      <c r="A63" s="86" t="s">
        <v>608</v>
      </c>
      <c r="B63" s="86"/>
      <c r="C63" s="86"/>
      <c r="F63" s="86" t="s">
        <v>609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47.743567460036147</v>
      </c>
      <c r="C65" s="86">
        <v>40.073963564258584</v>
      </c>
      <c r="F65" s="86" t="s">
        <v>73</v>
      </c>
      <c r="G65" s="86">
        <v>6.9171347434309673</v>
      </c>
      <c r="H65" s="86">
        <v>6.6995961439804246</v>
      </c>
    </row>
    <row r="66" spans="1:8" x14ac:dyDescent="0.25">
      <c r="A66" s="86" t="s">
        <v>74</v>
      </c>
      <c r="B66" s="86">
        <v>52.456053769542144</v>
      </c>
      <c r="C66" s="86">
        <v>43.370616033859378</v>
      </c>
      <c r="F66" s="86" t="s">
        <v>74</v>
      </c>
      <c r="G66" s="86">
        <v>6.3716294162205545</v>
      </c>
      <c r="H66" s="86">
        <v>6.2234362308837579</v>
      </c>
    </row>
    <row r="67" spans="1:8" x14ac:dyDescent="0.25">
      <c r="A67" s="86" t="s">
        <v>75</v>
      </c>
      <c r="B67" s="86">
        <v>50.281227258610691</v>
      </c>
      <c r="C67" s="86">
        <v>41.625912932068886</v>
      </c>
      <c r="F67" s="86" t="s">
        <v>75</v>
      </c>
      <c r="G67" s="86">
        <v>6.2700078591714945</v>
      </c>
      <c r="H67" s="86">
        <v>6.2019810021914248</v>
      </c>
    </row>
    <row r="68" spans="1:8" x14ac:dyDescent="0.25">
      <c r="A68" s="86" t="s">
        <v>76</v>
      </c>
      <c r="B68" s="86">
        <v>53.076156843453205</v>
      </c>
      <c r="C68" s="86">
        <v>43.649930449837711</v>
      </c>
      <c r="F68" s="86" t="s">
        <v>76</v>
      </c>
      <c r="G68" s="86">
        <v>6.074746807576072</v>
      </c>
      <c r="H68" s="86">
        <v>6.015676888067051</v>
      </c>
    </row>
    <row r="69" spans="1:8" x14ac:dyDescent="0.25">
      <c r="A69" s="86" t="s">
        <v>77</v>
      </c>
      <c r="B69" s="86">
        <v>51.20667075629634</v>
      </c>
      <c r="C69" s="86">
        <v>42.327467858064473</v>
      </c>
      <c r="F69" s="86" t="s">
        <v>77</v>
      </c>
      <c r="G69" s="86">
        <v>6.252454530485295</v>
      </c>
      <c r="H69" s="86">
        <v>6.1998625902952558</v>
      </c>
    </row>
    <row r="70" spans="1:8" x14ac:dyDescent="0.25">
      <c r="A70" s="86" t="s">
        <v>78</v>
      </c>
      <c r="B70" s="86">
        <v>53.255816548001491</v>
      </c>
      <c r="C70" s="86">
        <v>43.85001383129125</v>
      </c>
      <c r="F70" s="86" t="s">
        <v>78</v>
      </c>
      <c r="G70" s="86">
        <v>5.7977774476074693</v>
      </c>
      <c r="H70" s="86">
        <v>5.7819243603219901</v>
      </c>
    </row>
    <row r="71" spans="1:8" x14ac:dyDescent="0.25">
      <c r="A71" s="86" t="s">
        <v>79</v>
      </c>
      <c r="B71" s="86">
        <v>53.823648015228116</v>
      </c>
      <c r="C71" s="86">
        <v>44.329523087518957</v>
      </c>
      <c r="F71" s="86" t="s">
        <v>79</v>
      </c>
      <c r="G71" s="86">
        <v>5.732537165792305</v>
      </c>
      <c r="H71" s="86">
        <v>5.7166679934067082</v>
      </c>
    </row>
    <row r="72" spans="1:8" x14ac:dyDescent="0.25">
      <c r="A72" s="86" t="s">
        <v>80</v>
      </c>
      <c r="B72" s="86">
        <v>55.083368589669149</v>
      </c>
      <c r="C72" s="86">
        <v>45.135770666727183</v>
      </c>
      <c r="F72" s="86" t="s">
        <v>80</v>
      </c>
      <c r="G72" s="86">
        <v>5.729337136182246</v>
      </c>
      <c r="H72" s="86">
        <v>5.7071917219506005</v>
      </c>
    </row>
    <row r="73" spans="1:8" x14ac:dyDescent="0.25">
      <c r="A73" s="86" t="s">
        <v>81</v>
      </c>
      <c r="B73" s="86">
        <v>56.508750641851279</v>
      </c>
      <c r="C73" s="86">
        <v>45.705799434423447</v>
      </c>
      <c r="F73" s="86" t="s">
        <v>81</v>
      </c>
      <c r="G73" s="86">
        <v>5.6621548732810956</v>
      </c>
      <c r="H73" s="86">
        <v>5.6385923912044547</v>
      </c>
    </row>
    <row r="74" spans="1:8" x14ac:dyDescent="0.25">
      <c r="A74" s="86" t="s">
        <v>20</v>
      </c>
      <c r="B74" s="86">
        <v>57.764084531580295</v>
      </c>
      <c r="C74" s="86">
        <v>47.862248192126323</v>
      </c>
      <c r="F74" s="86" t="s">
        <v>20</v>
      </c>
      <c r="G74" s="86">
        <v>5.6298409598358194</v>
      </c>
      <c r="H74" s="86">
        <v>5.5966114168040395</v>
      </c>
    </row>
    <row r="75" spans="1:8" x14ac:dyDescent="0.25">
      <c r="A75" s="86" t="s">
        <v>21</v>
      </c>
      <c r="B75" s="86">
        <v>58.884057671989559</v>
      </c>
      <c r="C75" s="86">
        <v>48.031483172764091</v>
      </c>
      <c r="F75" s="86" t="s">
        <v>21</v>
      </c>
      <c r="G75" s="86">
        <v>5.8876154055930616</v>
      </c>
      <c r="H75" s="86">
        <v>5.7055470836250235</v>
      </c>
    </row>
    <row r="76" spans="1:8" x14ac:dyDescent="0.25">
      <c r="A76" s="86" t="s">
        <v>22</v>
      </c>
      <c r="B76" s="86">
        <v>56.539702058890697</v>
      </c>
      <c r="C76" s="86">
        <v>46.468719901624866</v>
      </c>
      <c r="F76" s="86" t="s">
        <v>22</v>
      </c>
      <c r="G76" s="86">
        <v>5.9919294905004525</v>
      </c>
      <c r="H76" s="86">
        <v>5.845065241818741</v>
      </c>
    </row>
    <row r="77" spans="1:8" x14ac:dyDescent="0.25">
      <c r="A77" s="86" t="s">
        <v>23</v>
      </c>
      <c r="B77" s="86">
        <v>59.570235600187814</v>
      </c>
      <c r="C77" s="86">
        <v>48.663912107307489</v>
      </c>
      <c r="F77" s="86" t="s">
        <v>23</v>
      </c>
      <c r="G77" s="86">
        <v>5.6635858366314276</v>
      </c>
      <c r="H77" s="86">
        <v>5.5604391215488889</v>
      </c>
    </row>
    <row r="78" spans="1:8" x14ac:dyDescent="0.25">
      <c r="A78" s="86" t="s">
        <v>24</v>
      </c>
      <c r="B78" s="86">
        <v>63.303029853882641</v>
      </c>
      <c r="C78" s="86">
        <v>51.589431609196566</v>
      </c>
      <c r="F78" s="86" t="s">
        <v>24</v>
      </c>
      <c r="G78" s="86">
        <v>5.3861687676916352</v>
      </c>
      <c r="H78" s="86">
        <v>5.315101995219818</v>
      </c>
    </row>
    <row r="79" spans="1:8" x14ac:dyDescent="0.25">
      <c r="A79" s="86" t="s">
        <v>25</v>
      </c>
      <c r="B79" s="86">
        <v>66.996918292723251</v>
      </c>
      <c r="C79" s="86">
        <v>54.630308354106219</v>
      </c>
      <c r="F79" s="86" t="s">
        <v>25</v>
      </c>
      <c r="G79" s="86">
        <v>4.8356524054498751</v>
      </c>
      <c r="H79" s="86">
        <v>4.8150598981547876</v>
      </c>
    </row>
    <row r="80" spans="1:8" x14ac:dyDescent="0.25">
      <c r="A80" s="86" t="s">
        <v>26</v>
      </c>
      <c r="B80" s="86">
        <v>60.436754639040764</v>
      </c>
      <c r="C80" s="86">
        <v>49.808303271846206</v>
      </c>
      <c r="F80" s="86" t="s">
        <v>26</v>
      </c>
      <c r="G80" s="86">
        <v>6.4956373060884847</v>
      </c>
      <c r="H80" s="86">
        <v>6.188006418797098</v>
      </c>
    </row>
    <row r="93" spans="1:8" x14ac:dyDescent="0.25">
      <c r="A93" s="86" t="s">
        <v>610</v>
      </c>
      <c r="B93" s="86"/>
      <c r="C93" s="86"/>
      <c r="F93" s="86" t="s">
        <v>611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47.109356911170636</v>
      </c>
      <c r="C95" s="86">
        <v>39.349015618190073</v>
      </c>
      <c r="F95" s="86" t="s">
        <v>73</v>
      </c>
      <c r="G95" s="86">
        <v>6.961647226258175</v>
      </c>
      <c r="H95" s="86">
        <v>6.7093878644614708</v>
      </c>
    </row>
    <row r="96" spans="1:8" x14ac:dyDescent="0.25">
      <c r="A96" s="86" t="s">
        <v>74</v>
      </c>
      <c r="B96" s="86">
        <v>51.962206394025188</v>
      </c>
      <c r="C96" s="86">
        <v>42.806181554504064</v>
      </c>
      <c r="F96" s="86" t="s">
        <v>74</v>
      </c>
      <c r="G96" s="86">
        <v>6.3962834323489837</v>
      </c>
      <c r="H96" s="86">
        <v>6.22546895383035</v>
      </c>
    </row>
    <row r="97" spans="1:8" x14ac:dyDescent="0.25">
      <c r="A97" s="86" t="s">
        <v>75</v>
      </c>
      <c r="B97" s="86">
        <v>50.053552266985371</v>
      </c>
      <c r="C97" s="86">
        <v>41.351158431435771</v>
      </c>
      <c r="F97" s="86" t="s">
        <v>75</v>
      </c>
      <c r="G97" s="86">
        <v>6.2795273119631254</v>
      </c>
      <c r="H97" s="86">
        <v>6.2029295388610217</v>
      </c>
    </row>
    <row r="98" spans="1:8" x14ac:dyDescent="0.25">
      <c r="A98" s="86" t="s">
        <v>76</v>
      </c>
      <c r="B98" s="86">
        <v>52.85897479003733</v>
      </c>
      <c r="C98" s="86">
        <v>43.392456947039989</v>
      </c>
      <c r="F98" s="86" t="s">
        <v>76</v>
      </c>
      <c r="G98" s="86">
        <v>6.0813067072151537</v>
      </c>
      <c r="H98" s="86">
        <v>6.0187418996835875</v>
      </c>
    </row>
    <row r="99" spans="1:8" x14ac:dyDescent="0.25">
      <c r="A99" s="86" t="s">
        <v>77</v>
      </c>
      <c r="B99" s="86">
        <v>50.946798510309186</v>
      </c>
      <c r="C99" s="86">
        <v>41.997670944875196</v>
      </c>
      <c r="F99" s="86" t="s">
        <v>77</v>
      </c>
      <c r="G99" s="86">
        <v>6.2564578676803855</v>
      </c>
      <c r="H99" s="86">
        <v>6.2022695865727133</v>
      </c>
    </row>
    <row r="100" spans="1:8" x14ac:dyDescent="0.25">
      <c r="A100" s="86" t="s">
        <v>78</v>
      </c>
      <c r="B100" s="86">
        <v>53.324001455827876</v>
      </c>
      <c r="C100" s="86">
        <v>43.928119898336263</v>
      </c>
      <c r="F100" s="86" t="s">
        <v>78</v>
      </c>
      <c r="G100" s="86">
        <v>5.7980268298206719</v>
      </c>
      <c r="H100" s="86">
        <v>5.7799661678131109</v>
      </c>
    </row>
    <row r="101" spans="1:8" x14ac:dyDescent="0.25">
      <c r="A101" s="86" t="s">
        <v>79</v>
      </c>
      <c r="B101" s="86">
        <v>53.85320727106317</v>
      </c>
      <c r="C101" s="86">
        <v>44.355463722172587</v>
      </c>
      <c r="F101" s="86" t="s">
        <v>79</v>
      </c>
      <c r="G101" s="86">
        <v>5.732442107903525</v>
      </c>
      <c r="H101" s="86">
        <v>5.7143143053406336</v>
      </c>
    </row>
    <row r="102" spans="1:8" x14ac:dyDescent="0.25">
      <c r="A102" s="86" t="s">
        <v>80</v>
      </c>
      <c r="B102" s="86">
        <v>55.050249473797201</v>
      </c>
      <c r="C102" s="86">
        <v>45.084872146507969</v>
      </c>
      <c r="F102" s="86" t="s">
        <v>80</v>
      </c>
      <c r="G102" s="86">
        <v>5.7301738140338818</v>
      </c>
      <c r="H102" s="86">
        <v>5.7094433412138388</v>
      </c>
    </row>
    <row r="103" spans="1:8" x14ac:dyDescent="0.25">
      <c r="A103" s="86" t="s">
        <v>81</v>
      </c>
      <c r="B103" s="86">
        <v>56.495265685535905</v>
      </c>
      <c r="C103" s="86">
        <v>45.68619936096254</v>
      </c>
      <c r="F103" s="86" t="s">
        <v>81</v>
      </c>
      <c r="G103" s="86">
        <v>5.6624947026017614</v>
      </c>
      <c r="H103" s="86">
        <v>5.6436401861635579</v>
      </c>
    </row>
    <row r="104" spans="1:8" x14ac:dyDescent="0.25">
      <c r="A104" s="86" t="s">
        <v>20</v>
      </c>
      <c r="B104" s="86">
        <v>57.561497516925819</v>
      </c>
      <c r="C104" s="86">
        <v>47.610134122575566</v>
      </c>
      <c r="F104" s="86" t="s">
        <v>20</v>
      </c>
      <c r="G104" s="86">
        <v>5.6314233631405246</v>
      </c>
      <c r="H104" s="86">
        <v>5.5967324761308364</v>
      </c>
    </row>
    <row r="105" spans="1:8" x14ac:dyDescent="0.25">
      <c r="A105" s="86" t="s">
        <v>21</v>
      </c>
      <c r="B105" s="86">
        <v>58.391969299017852</v>
      </c>
      <c r="C105" s="86">
        <v>47.470959625493386</v>
      </c>
      <c r="F105" s="86" t="s">
        <v>21</v>
      </c>
      <c r="G105" s="86">
        <v>5.9235841948564172</v>
      </c>
      <c r="H105" s="86">
        <v>5.7148736836456191</v>
      </c>
    </row>
    <row r="106" spans="1:8" x14ac:dyDescent="0.25">
      <c r="A106" s="86" t="s">
        <v>22</v>
      </c>
      <c r="B106" s="86">
        <v>56.072123083522946</v>
      </c>
      <c r="C106" s="86">
        <v>45.924358469256809</v>
      </c>
      <c r="F106" s="86" t="s">
        <v>22</v>
      </c>
      <c r="G106" s="86">
        <v>6.0222554624231526</v>
      </c>
      <c r="H106" s="86">
        <v>5.853595271469012</v>
      </c>
    </row>
    <row r="107" spans="1:8" x14ac:dyDescent="0.25">
      <c r="A107" s="86" t="s">
        <v>23</v>
      </c>
      <c r="B107" s="86">
        <v>59.227376617228899</v>
      </c>
      <c r="C107" s="86">
        <v>48.24937080204414</v>
      </c>
      <c r="F107" s="86" t="s">
        <v>23</v>
      </c>
      <c r="G107" s="86">
        <v>5.6842451476211107</v>
      </c>
      <c r="H107" s="86">
        <v>5.5621369417630735</v>
      </c>
    </row>
    <row r="108" spans="1:8" x14ac:dyDescent="0.25">
      <c r="A108" s="86" t="s">
        <v>24</v>
      </c>
      <c r="B108" s="86">
        <v>63.03735836085081</v>
      </c>
      <c r="C108" s="86">
        <v>51.261104587826352</v>
      </c>
      <c r="F108" s="86" t="s">
        <v>24</v>
      </c>
      <c r="G108" s="86">
        <v>5.3912279948619464</v>
      </c>
      <c r="H108" s="86">
        <v>5.3171450345264351</v>
      </c>
    </row>
    <row r="109" spans="1:8" x14ac:dyDescent="0.25">
      <c r="A109" s="86" t="s">
        <v>25</v>
      </c>
      <c r="B109" s="86">
        <v>66.910411150528248</v>
      </c>
      <c r="C109" s="86">
        <v>54.498079841173521</v>
      </c>
      <c r="F109" s="86" t="s">
        <v>25</v>
      </c>
      <c r="G109" s="86">
        <v>4.8351653890416202</v>
      </c>
      <c r="H109" s="86">
        <v>4.8178733169095462</v>
      </c>
    </row>
    <row r="110" spans="1:8" x14ac:dyDescent="0.25">
      <c r="A110" s="86" t="s">
        <v>26</v>
      </c>
      <c r="B110" s="86">
        <v>59.401875889009681</v>
      </c>
      <c r="C110" s="86">
        <v>48.618718239427672</v>
      </c>
      <c r="F110" s="86" t="s">
        <v>26</v>
      </c>
      <c r="G110" s="86">
        <v>6.5426824342474674</v>
      </c>
      <c r="H110" s="86">
        <v>6.2313082873025412</v>
      </c>
    </row>
    <row r="123" spans="1:8" x14ac:dyDescent="0.25">
      <c r="A123" s="86" t="s">
        <v>612</v>
      </c>
      <c r="B123" s="86"/>
      <c r="C123" s="86"/>
      <c r="F123" s="86" t="s">
        <v>613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40.992160703287723</v>
      </c>
      <c r="C125" s="86">
        <v>35.142810445537684</v>
      </c>
      <c r="F125" s="86" t="s">
        <v>73</v>
      </c>
      <c r="G125" s="86">
        <v>11.342272003127412</v>
      </c>
      <c r="H125" s="86">
        <v>11.25706775404189</v>
      </c>
    </row>
    <row r="126" spans="1:8" x14ac:dyDescent="0.25">
      <c r="A126" s="86" t="s">
        <v>74</v>
      </c>
      <c r="B126" s="86">
        <v>45.737636879412243</v>
      </c>
      <c r="C126" s="86">
        <v>38.687455198838038</v>
      </c>
      <c r="F126" s="86" t="s">
        <v>74</v>
      </c>
      <c r="G126" s="86">
        <v>9.4018577616913657</v>
      </c>
      <c r="H126" s="86">
        <v>9.2351379306809225</v>
      </c>
    </row>
    <row r="127" spans="1:8" x14ac:dyDescent="0.25">
      <c r="A127" s="86" t="s">
        <v>75</v>
      </c>
      <c r="B127" s="86">
        <v>43.99116730097893</v>
      </c>
      <c r="C127" s="86">
        <v>37.281007793841553</v>
      </c>
      <c r="F127" s="86" t="s">
        <v>75</v>
      </c>
      <c r="G127" s="86">
        <v>8.1345846853467005</v>
      </c>
      <c r="H127" s="86">
        <v>8.1204023009862016</v>
      </c>
    </row>
    <row r="128" spans="1:8" x14ac:dyDescent="0.25">
      <c r="A128" s="86" t="s">
        <v>76</v>
      </c>
      <c r="B128" s="86">
        <v>46.695798776071243</v>
      </c>
      <c r="C128" s="86">
        <v>39.323982402142533</v>
      </c>
      <c r="F128" s="86" t="s">
        <v>76</v>
      </c>
      <c r="G128" s="86">
        <v>7.7599623246531957</v>
      </c>
      <c r="H128" s="86">
        <v>7.722217921399567</v>
      </c>
    </row>
    <row r="129" spans="1:8" x14ac:dyDescent="0.25">
      <c r="A129" s="86" t="s">
        <v>77</v>
      </c>
      <c r="B129" s="86">
        <v>45.023077213133448</v>
      </c>
      <c r="C129" s="86">
        <v>38.030189711755206</v>
      </c>
      <c r="F129" s="86" t="s">
        <v>77</v>
      </c>
      <c r="G129" s="86">
        <v>8.1158932937196315</v>
      </c>
      <c r="H129" s="86">
        <v>8.2095174821563273</v>
      </c>
    </row>
    <row r="130" spans="1:8" x14ac:dyDescent="0.25">
      <c r="A130" s="86" t="s">
        <v>78</v>
      </c>
      <c r="B130" s="86">
        <v>47.704997179528213</v>
      </c>
      <c r="C130" s="86">
        <v>40.186032372779856</v>
      </c>
      <c r="F130" s="86" t="s">
        <v>78</v>
      </c>
      <c r="G130" s="86">
        <v>6.244809939278114</v>
      </c>
      <c r="H130" s="86">
        <v>6.2294726489399723</v>
      </c>
    </row>
    <row r="131" spans="1:8" x14ac:dyDescent="0.25">
      <c r="A131" s="86" t="s">
        <v>79</v>
      </c>
      <c r="B131" s="86">
        <v>48.198147905990496</v>
      </c>
      <c r="C131" s="86">
        <v>40.562392261146726</v>
      </c>
      <c r="F131" s="86" t="s">
        <v>79</v>
      </c>
      <c r="G131" s="86">
        <v>6.1261675461503931</v>
      </c>
      <c r="H131" s="86">
        <v>6.1321297074682413</v>
      </c>
    </row>
    <row r="132" spans="1:8" x14ac:dyDescent="0.25">
      <c r="A132" s="86" t="s">
        <v>80</v>
      </c>
      <c r="B132" s="86">
        <v>49.143933202368892</v>
      </c>
      <c r="C132" s="86">
        <v>41.204040231867133</v>
      </c>
      <c r="F132" s="86" t="s">
        <v>80</v>
      </c>
      <c r="G132" s="86">
        <v>6.3486358919260635</v>
      </c>
      <c r="H132" s="86">
        <v>6.3573309412291064</v>
      </c>
    </row>
    <row r="133" spans="1:8" x14ac:dyDescent="0.25">
      <c r="A133" s="86" t="s">
        <v>81</v>
      </c>
      <c r="B133" s="86">
        <v>50.335174263216608</v>
      </c>
      <c r="C133" s="86">
        <v>41.791370945925777</v>
      </c>
      <c r="F133" s="86" t="s">
        <v>81</v>
      </c>
      <c r="G133" s="86">
        <v>6.1562160711498706</v>
      </c>
      <c r="H133" s="86">
        <v>6.1700865645769483</v>
      </c>
    </row>
    <row r="134" spans="1:8" x14ac:dyDescent="0.25">
      <c r="A134" s="86" t="s">
        <v>20</v>
      </c>
      <c r="B134" s="86">
        <v>51.545695253503801</v>
      </c>
      <c r="C134" s="86">
        <v>43.533372656209842</v>
      </c>
      <c r="F134" s="86" t="s">
        <v>20</v>
      </c>
      <c r="G134" s="86">
        <v>6.863986540897745</v>
      </c>
      <c r="H134" s="86">
        <v>6.9084907916907312</v>
      </c>
    </row>
    <row r="135" spans="1:8" x14ac:dyDescent="0.25">
      <c r="A135" s="86" t="s">
        <v>21</v>
      </c>
      <c r="B135" s="86">
        <v>52.010843294428078</v>
      </c>
      <c r="C135" s="86">
        <v>43.422247415662326</v>
      </c>
      <c r="F135" s="86" t="s">
        <v>21</v>
      </c>
      <c r="G135" s="86">
        <v>8.7689708018167636</v>
      </c>
      <c r="H135" s="86">
        <v>8.5582575693186218</v>
      </c>
    </row>
    <row r="136" spans="1:8" x14ac:dyDescent="0.25">
      <c r="A136" s="86" t="s">
        <v>22</v>
      </c>
      <c r="B136" s="86">
        <v>50.019143585056788</v>
      </c>
      <c r="C136" s="86">
        <v>41.968084824396492</v>
      </c>
      <c r="F136" s="86" t="s">
        <v>22</v>
      </c>
      <c r="G136" s="86">
        <v>8.6793202647228487</v>
      </c>
      <c r="H136" s="86">
        <v>8.5741498377183927</v>
      </c>
    </row>
    <row r="137" spans="1:8" x14ac:dyDescent="0.25">
      <c r="A137" s="86" t="s">
        <v>23</v>
      </c>
      <c r="B137" s="86">
        <v>53.06736425191346</v>
      </c>
      <c r="C137" s="86">
        <v>44.304695672326957</v>
      </c>
      <c r="F137" s="86" t="s">
        <v>23</v>
      </c>
      <c r="G137" s="86">
        <v>7.7663502779406333</v>
      </c>
      <c r="H137" s="86">
        <v>7.7584117546879892</v>
      </c>
    </row>
    <row r="138" spans="1:8" x14ac:dyDescent="0.25">
      <c r="A138" s="86" t="s">
        <v>24</v>
      </c>
      <c r="B138" s="86">
        <v>56.55448723448346</v>
      </c>
      <c r="C138" s="86">
        <v>47.147507968493322</v>
      </c>
      <c r="F138" s="86" t="s">
        <v>24</v>
      </c>
      <c r="G138" s="86">
        <v>6.9087349525625328</v>
      </c>
      <c r="H138" s="86">
        <v>6.9205953979812715</v>
      </c>
    </row>
    <row r="139" spans="1:8" x14ac:dyDescent="0.25">
      <c r="A139" s="86" t="s">
        <v>25</v>
      </c>
      <c r="B139" s="86">
        <v>61.099074784620178</v>
      </c>
      <c r="C139" s="86">
        <v>50.959844116010359</v>
      </c>
      <c r="F139" s="86" t="s">
        <v>25</v>
      </c>
      <c r="G139" s="86">
        <v>5.4182523947166494</v>
      </c>
      <c r="H139" s="86">
        <v>5.4824105324730263</v>
      </c>
    </row>
    <row r="140" spans="1:8" x14ac:dyDescent="0.25">
      <c r="A140" s="86" t="s">
        <v>26</v>
      </c>
      <c r="B140" s="86">
        <v>52.420379670260914</v>
      </c>
      <c r="C140" s="86">
        <v>44.031394873143817</v>
      </c>
      <c r="F140" s="86" t="s">
        <v>26</v>
      </c>
      <c r="G140" s="86">
        <v>10.909447770932507</v>
      </c>
      <c r="H140" s="86">
        <v>10.655229774497212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19385857.280000001</v>
      </c>
      <c r="E2">
        <v>6203345.4800000004</v>
      </c>
    </row>
    <row r="3" spans="1:5" x14ac:dyDescent="0.25">
      <c r="A3" t="s">
        <v>39</v>
      </c>
      <c r="B3" t="s">
        <v>74</v>
      </c>
      <c r="C3" t="s">
        <v>67</v>
      </c>
      <c r="D3">
        <v>22126725.010000002</v>
      </c>
      <c r="E3">
        <v>5054371.4400000004</v>
      </c>
    </row>
    <row r="4" spans="1:5" x14ac:dyDescent="0.25">
      <c r="A4" t="s">
        <v>39</v>
      </c>
      <c r="B4" t="s">
        <v>75</v>
      </c>
      <c r="C4" t="s">
        <v>67</v>
      </c>
      <c r="D4">
        <v>20934149.969999999</v>
      </c>
      <c r="E4">
        <v>4347586.41</v>
      </c>
    </row>
    <row r="5" spans="1:5" x14ac:dyDescent="0.25">
      <c r="A5" t="s">
        <v>39</v>
      </c>
      <c r="B5" t="s">
        <v>76</v>
      </c>
      <c r="C5" t="s">
        <v>67</v>
      </c>
      <c r="D5">
        <v>22642434.050000001</v>
      </c>
      <c r="E5">
        <v>4197777.78</v>
      </c>
    </row>
    <row r="6" spans="1:5" x14ac:dyDescent="0.25">
      <c r="A6" t="s">
        <v>39</v>
      </c>
      <c r="B6" t="s">
        <v>77</v>
      </c>
      <c r="C6" t="s">
        <v>67</v>
      </c>
      <c r="D6">
        <v>21367984.43</v>
      </c>
      <c r="E6">
        <v>4339733.2</v>
      </c>
    </row>
    <row r="7" spans="1:5" x14ac:dyDescent="0.25">
      <c r="A7" t="s">
        <v>39</v>
      </c>
      <c r="B7" t="s">
        <v>78</v>
      </c>
      <c r="C7" t="s">
        <v>67</v>
      </c>
      <c r="D7">
        <v>23355950.920000002</v>
      </c>
      <c r="E7">
        <v>3198627.28</v>
      </c>
    </row>
    <row r="8" spans="1:5" x14ac:dyDescent="0.25">
      <c r="A8" t="s">
        <v>39</v>
      </c>
      <c r="B8" t="s">
        <v>79</v>
      </c>
      <c r="C8" t="s">
        <v>67</v>
      </c>
      <c r="D8">
        <v>23845841.559999999</v>
      </c>
      <c r="E8">
        <v>3324980.3</v>
      </c>
    </row>
    <row r="9" spans="1:5" x14ac:dyDescent="0.25">
      <c r="A9" t="s">
        <v>39</v>
      </c>
      <c r="B9" t="s">
        <v>80</v>
      </c>
      <c r="C9" t="s">
        <v>67</v>
      </c>
      <c r="D9">
        <v>24055284.329999998</v>
      </c>
      <c r="E9">
        <v>3485990.34</v>
      </c>
    </row>
    <row r="10" spans="1:5" x14ac:dyDescent="0.25">
      <c r="A10" t="s">
        <v>39</v>
      </c>
      <c r="B10" t="s">
        <v>81</v>
      </c>
      <c r="C10" t="s">
        <v>67</v>
      </c>
      <c r="D10">
        <v>25024917.859999999</v>
      </c>
      <c r="E10">
        <v>3297823.98</v>
      </c>
    </row>
    <row r="11" spans="1:5" x14ac:dyDescent="0.25">
      <c r="A11" t="s">
        <v>39</v>
      </c>
      <c r="B11" t="s">
        <v>20</v>
      </c>
      <c r="C11" t="s">
        <v>67</v>
      </c>
      <c r="D11">
        <v>25504085.07</v>
      </c>
      <c r="E11">
        <v>3889278.85</v>
      </c>
    </row>
    <row r="12" spans="1:5" x14ac:dyDescent="0.25">
      <c r="A12" t="s">
        <v>39</v>
      </c>
      <c r="B12" t="s">
        <v>21</v>
      </c>
      <c r="C12" t="s">
        <v>67</v>
      </c>
      <c r="D12">
        <v>25835390.670000002</v>
      </c>
      <c r="E12">
        <v>5149534.76</v>
      </c>
    </row>
    <row r="13" spans="1:5" x14ac:dyDescent="0.25">
      <c r="A13" t="s">
        <v>39</v>
      </c>
      <c r="B13" t="s">
        <v>22</v>
      </c>
      <c r="C13" t="s">
        <v>67</v>
      </c>
      <c r="D13">
        <v>24672280.07</v>
      </c>
      <c r="E13">
        <v>4806633.57</v>
      </c>
    </row>
    <row r="14" spans="1:5" x14ac:dyDescent="0.25">
      <c r="A14" t="s">
        <v>39</v>
      </c>
      <c r="B14" t="s">
        <v>23</v>
      </c>
      <c r="C14" t="s">
        <v>67</v>
      </c>
      <c r="D14">
        <v>26493320.030000001</v>
      </c>
      <c r="E14">
        <v>4526259.55</v>
      </c>
    </row>
    <row r="15" spans="1:5" x14ac:dyDescent="0.25">
      <c r="A15" t="s">
        <v>39</v>
      </c>
      <c r="B15" t="s">
        <v>24</v>
      </c>
      <c r="C15" t="s">
        <v>67</v>
      </c>
      <c r="D15">
        <v>28652031.989999998</v>
      </c>
      <c r="E15">
        <v>4167234.99</v>
      </c>
    </row>
    <row r="16" spans="1:5" x14ac:dyDescent="0.25">
      <c r="A16" t="s">
        <v>39</v>
      </c>
      <c r="B16" t="s">
        <v>25</v>
      </c>
      <c r="C16" t="s">
        <v>67</v>
      </c>
      <c r="D16">
        <v>31577344.93</v>
      </c>
      <c r="E16">
        <v>3679865.74</v>
      </c>
    </row>
    <row r="17" spans="1:5" x14ac:dyDescent="0.25">
      <c r="A17" t="s">
        <v>39</v>
      </c>
      <c r="B17" t="s">
        <v>26</v>
      </c>
      <c r="C17" t="s">
        <v>67</v>
      </c>
      <c r="D17">
        <v>26161262.710000001</v>
      </c>
      <c r="E17">
        <v>6221922.8499999996</v>
      </c>
    </row>
    <row r="18" spans="1:5" x14ac:dyDescent="0.25">
      <c r="A18" t="s">
        <v>40</v>
      </c>
      <c r="B18" t="s">
        <v>73</v>
      </c>
      <c r="C18" t="s">
        <v>67</v>
      </c>
      <c r="D18">
        <v>17087345.43</v>
      </c>
      <c r="E18">
        <v>5882414.9199999999</v>
      </c>
    </row>
    <row r="19" spans="1:5" x14ac:dyDescent="0.25">
      <c r="A19" t="s">
        <v>40</v>
      </c>
      <c r="B19" t="s">
        <v>74</v>
      </c>
      <c r="C19" t="s">
        <v>67</v>
      </c>
      <c r="D19">
        <v>18895752.539999999</v>
      </c>
      <c r="E19">
        <v>4754555.3899999997</v>
      </c>
    </row>
    <row r="20" spans="1:5" x14ac:dyDescent="0.25">
      <c r="A20" t="s">
        <v>40</v>
      </c>
      <c r="B20" t="s">
        <v>75</v>
      </c>
      <c r="C20" t="s">
        <v>67</v>
      </c>
      <c r="D20">
        <v>18081783.420000002</v>
      </c>
      <c r="E20">
        <v>4126932.52</v>
      </c>
    </row>
    <row r="21" spans="1:5" x14ac:dyDescent="0.25">
      <c r="A21" t="s">
        <v>40</v>
      </c>
      <c r="B21" t="s">
        <v>76</v>
      </c>
      <c r="C21" t="s">
        <v>67</v>
      </c>
      <c r="D21">
        <v>19174959.129999999</v>
      </c>
      <c r="E21">
        <v>3973091.93</v>
      </c>
    </row>
    <row r="22" spans="1:5" x14ac:dyDescent="0.25">
      <c r="A22" t="s">
        <v>40</v>
      </c>
      <c r="B22" t="s">
        <v>77</v>
      </c>
      <c r="C22" t="s">
        <v>67</v>
      </c>
      <c r="D22">
        <v>18397699.719999999</v>
      </c>
      <c r="E22">
        <v>4190846.07</v>
      </c>
    </row>
    <row r="23" spans="1:5" x14ac:dyDescent="0.25">
      <c r="A23" t="s">
        <v>40</v>
      </c>
      <c r="B23" t="s">
        <v>78</v>
      </c>
      <c r="C23" t="s">
        <v>67</v>
      </c>
      <c r="D23">
        <v>19861155.16</v>
      </c>
      <c r="E23">
        <v>3133833.16</v>
      </c>
    </row>
    <row r="24" spans="1:5" x14ac:dyDescent="0.25">
      <c r="A24" t="s">
        <v>40</v>
      </c>
      <c r="B24" t="s">
        <v>79</v>
      </c>
      <c r="C24" t="s">
        <v>67</v>
      </c>
      <c r="D24">
        <v>20084871.010000002</v>
      </c>
      <c r="E24">
        <v>3236931.16</v>
      </c>
    </row>
    <row r="25" spans="1:5" x14ac:dyDescent="0.25">
      <c r="A25" t="s">
        <v>40</v>
      </c>
      <c r="B25" t="s">
        <v>80</v>
      </c>
      <c r="C25" t="s">
        <v>67</v>
      </c>
      <c r="D25">
        <v>20326100.079999998</v>
      </c>
      <c r="E25">
        <v>3313887.14</v>
      </c>
    </row>
    <row r="26" spans="1:5" x14ac:dyDescent="0.25">
      <c r="A26" t="s">
        <v>40</v>
      </c>
      <c r="B26" t="s">
        <v>81</v>
      </c>
      <c r="C26" t="s">
        <v>67</v>
      </c>
      <c r="D26">
        <v>20634832.940000001</v>
      </c>
      <c r="E26">
        <v>3213900.17</v>
      </c>
    </row>
    <row r="27" spans="1:5" x14ac:dyDescent="0.25">
      <c r="A27" t="s">
        <v>40</v>
      </c>
      <c r="B27" t="s">
        <v>20</v>
      </c>
      <c r="C27" t="s">
        <v>67</v>
      </c>
      <c r="D27">
        <v>21646761.07</v>
      </c>
      <c r="E27">
        <v>3684680.92</v>
      </c>
    </row>
    <row r="28" spans="1:5" x14ac:dyDescent="0.25">
      <c r="A28" t="s">
        <v>40</v>
      </c>
      <c r="B28" t="s">
        <v>21</v>
      </c>
      <c r="C28" t="s">
        <v>67</v>
      </c>
      <c r="D28">
        <v>21607504.699999999</v>
      </c>
      <c r="E28">
        <v>4578601.13</v>
      </c>
    </row>
    <row r="29" spans="1:5" x14ac:dyDescent="0.25">
      <c r="A29" t="s">
        <v>40</v>
      </c>
      <c r="B29" t="s">
        <v>22</v>
      </c>
      <c r="C29" t="s">
        <v>67</v>
      </c>
      <c r="D29">
        <v>20823107.530000001</v>
      </c>
      <c r="E29">
        <v>4428655.43</v>
      </c>
    </row>
    <row r="30" spans="1:5" x14ac:dyDescent="0.25">
      <c r="A30" t="s">
        <v>40</v>
      </c>
      <c r="B30" t="s">
        <v>23</v>
      </c>
      <c r="C30" t="s">
        <v>67</v>
      </c>
      <c r="D30">
        <v>22122909.390000001</v>
      </c>
      <c r="E30">
        <v>4137070.37</v>
      </c>
    </row>
    <row r="31" spans="1:5" x14ac:dyDescent="0.25">
      <c r="A31" t="s">
        <v>40</v>
      </c>
      <c r="B31" t="s">
        <v>24</v>
      </c>
      <c r="C31" t="s">
        <v>67</v>
      </c>
      <c r="D31">
        <v>23566348.329999998</v>
      </c>
      <c r="E31">
        <v>3794488.01</v>
      </c>
    </row>
    <row r="32" spans="1:5" x14ac:dyDescent="0.25">
      <c r="A32" t="s">
        <v>40</v>
      </c>
      <c r="B32" t="s">
        <v>25</v>
      </c>
      <c r="C32" t="s">
        <v>67</v>
      </c>
      <c r="D32">
        <v>26104815.719999999</v>
      </c>
      <c r="E32">
        <v>3165631.1</v>
      </c>
    </row>
    <row r="33" spans="1:5" x14ac:dyDescent="0.25">
      <c r="A33" t="s">
        <v>40</v>
      </c>
      <c r="B33" t="s">
        <v>26</v>
      </c>
      <c r="C33" t="s">
        <v>67</v>
      </c>
      <c r="D33">
        <v>21852819.379999999</v>
      </c>
      <c r="E33">
        <v>5487612.0199999996</v>
      </c>
    </row>
    <row r="34" spans="1:5" x14ac:dyDescent="0.25">
      <c r="A34" t="s">
        <v>39</v>
      </c>
      <c r="B34" t="s">
        <v>73</v>
      </c>
      <c r="C34" t="s">
        <v>48</v>
      </c>
      <c r="D34">
        <v>22378366.84</v>
      </c>
      <c r="E34">
        <v>4490912.32</v>
      </c>
    </row>
    <row r="35" spans="1:5" x14ac:dyDescent="0.25">
      <c r="A35" t="s">
        <v>39</v>
      </c>
      <c r="B35" t="s">
        <v>74</v>
      </c>
      <c r="C35" t="s">
        <v>48</v>
      </c>
      <c r="D35">
        <v>24688425.039999999</v>
      </c>
      <c r="E35">
        <v>3855190.63</v>
      </c>
    </row>
    <row r="36" spans="1:5" x14ac:dyDescent="0.25">
      <c r="A36" t="s">
        <v>39</v>
      </c>
      <c r="B36" t="s">
        <v>75</v>
      </c>
      <c r="C36" t="s">
        <v>48</v>
      </c>
      <c r="D36">
        <v>23777519.920000002</v>
      </c>
      <c r="E36">
        <v>3433935.42</v>
      </c>
    </row>
    <row r="37" spans="1:5" x14ac:dyDescent="0.25">
      <c r="A37" t="s">
        <v>39</v>
      </c>
      <c r="B37" t="s">
        <v>76</v>
      </c>
      <c r="C37" t="s">
        <v>48</v>
      </c>
      <c r="D37">
        <v>25110717.260000002</v>
      </c>
      <c r="E37">
        <v>3293261.55</v>
      </c>
    </row>
    <row r="38" spans="1:5" x14ac:dyDescent="0.25">
      <c r="A38" t="s">
        <v>39</v>
      </c>
      <c r="B38" t="s">
        <v>77</v>
      </c>
      <c r="C38" t="s">
        <v>48</v>
      </c>
      <c r="D38">
        <v>24205895.210000001</v>
      </c>
      <c r="E38">
        <v>3438296.9</v>
      </c>
    </row>
    <row r="39" spans="1:5" x14ac:dyDescent="0.25">
      <c r="A39" t="s">
        <v>39</v>
      </c>
      <c r="B39" t="s">
        <v>78</v>
      </c>
      <c r="C39" t="s">
        <v>48</v>
      </c>
      <c r="D39">
        <v>25328744.710000001</v>
      </c>
      <c r="E39">
        <v>2840482.77</v>
      </c>
    </row>
    <row r="40" spans="1:5" x14ac:dyDescent="0.25">
      <c r="A40" t="s">
        <v>39</v>
      </c>
      <c r="B40" t="s">
        <v>79</v>
      </c>
      <c r="C40" t="s">
        <v>48</v>
      </c>
      <c r="D40">
        <v>25579942.629999999</v>
      </c>
      <c r="E40">
        <v>2801765.15</v>
      </c>
    </row>
    <row r="41" spans="1:5" x14ac:dyDescent="0.25">
      <c r="A41" t="s">
        <v>39</v>
      </c>
      <c r="B41" t="s">
        <v>80</v>
      </c>
      <c r="C41" t="s">
        <v>48</v>
      </c>
      <c r="D41">
        <v>26149582.870000001</v>
      </c>
      <c r="E41">
        <v>2853660.54</v>
      </c>
    </row>
    <row r="42" spans="1:5" x14ac:dyDescent="0.25">
      <c r="A42" t="s">
        <v>39</v>
      </c>
      <c r="B42" t="s">
        <v>81</v>
      </c>
      <c r="C42" t="s">
        <v>48</v>
      </c>
      <c r="D42">
        <v>26835439.460000001</v>
      </c>
      <c r="E42">
        <v>2787180.86</v>
      </c>
    </row>
    <row r="43" spans="1:5" x14ac:dyDescent="0.25">
      <c r="A43" t="s">
        <v>39</v>
      </c>
      <c r="B43" t="s">
        <v>20</v>
      </c>
      <c r="C43" t="s">
        <v>48</v>
      </c>
      <c r="D43">
        <v>27346819.32</v>
      </c>
      <c r="E43">
        <v>2990992.29</v>
      </c>
    </row>
    <row r="44" spans="1:5" x14ac:dyDescent="0.25">
      <c r="A44" t="s">
        <v>39</v>
      </c>
      <c r="B44" t="s">
        <v>21</v>
      </c>
      <c r="C44" t="s">
        <v>48</v>
      </c>
      <c r="D44">
        <v>27738629.210000001</v>
      </c>
      <c r="E44">
        <v>3574035.02</v>
      </c>
    </row>
    <row r="45" spans="1:5" x14ac:dyDescent="0.25">
      <c r="A45" t="s">
        <v>39</v>
      </c>
      <c r="B45" t="s">
        <v>22</v>
      </c>
      <c r="C45" t="s">
        <v>48</v>
      </c>
      <c r="D45">
        <v>26637024.760000002</v>
      </c>
      <c r="E45">
        <v>3594056.49</v>
      </c>
    </row>
    <row r="46" spans="1:5" x14ac:dyDescent="0.25">
      <c r="A46" t="s">
        <v>39</v>
      </c>
      <c r="B46" t="s">
        <v>23</v>
      </c>
      <c r="C46" t="s">
        <v>48</v>
      </c>
      <c r="D46">
        <v>28134725.780000001</v>
      </c>
      <c r="E46">
        <v>3245422.78</v>
      </c>
    </row>
    <row r="47" spans="1:5" x14ac:dyDescent="0.25">
      <c r="A47" t="s">
        <v>39</v>
      </c>
      <c r="B47" t="s">
        <v>24</v>
      </c>
      <c r="C47" t="s">
        <v>48</v>
      </c>
      <c r="D47">
        <v>29946618.879999999</v>
      </c>
      <c r="E47">
        <v>2943428.05</v>
      </c>
    </row>
    <row r="48" spans="1:5" x14ac:dyDescent="0.25">
      <c r="A48" t="s">
        <v>39</v>
      </c>
      <c r="B48" t="s">
        <v>25</v>
      </c>
      <c r="C48" t="s">
        <v>48</v>
      </c>
      <c r="D48">
        <v>31784818.77</v>
      </c>
      <c r="E48">
        <v>2430731</v>
      </c>
    </row>
    <row r="49" spans="1:5" x14ac:dyDescent="0.25">
      <c r="A49" t="s">
        <v>39</v>
      </c>
      <c r="B49" t="s">
        <v>26</v>
      </c>
      <c r="C49" t="s">
        <v>48</v>
      </c>
      <c r="D49">
        <v>28209039.920000002</v>
      </c>
      <c r="E49">
        <v>4392189.04</v>
      </c>
    </row>
    <row r="50" spans="1:5" x14ac:dyDescent="0.25">
      <c r="A50" t="s">
        <v>40</v>
      </c>
      <c r="B50" t="s">
        <v>73</v>
      </c>
      <c r="C50" t="s">
        <v>48</v>
      </c>
      <c r="D50">
        <v>18698673.210000001</v>
      </c>
      <c r="E50">
        <v>4549820.8899999997</v>
      </c>
    </row>
    <row r="51" spans="1:5" x14ac:dyDescent="0.25">
      <c r="A51" t="s">
        <v>40</v>
      </c>
      <c r="B51" t="s">
        <v>74</v>
      </c>
      <c r="C51" t="s">
        <v>48</v>
      </c>
      <c r="D51">
        <v>20352551.199999999</v>
      </c>
      <c r="E51">
        <v>3879283.51</v>
      </c>
    </row>
    <row r="52" spans="1:5" x14ac:dyDescent="0.25">
      <c r="A52" t="s">
        <v>40</v>
      </c>
      <c r="B52" t="s">
        <v>75</v>
      </c>
      <c r="C52" t="s">
        <v>48</v>
      </c>
      <c r="D52">
        <v>19649779.199999999</v>
      </c>
      <c r="E52">
        <v>3473100.66</v>
      </c>
    </row>
    <row r="53" spans="1:5" x14ac:dyDescent="0.25">
      <c r="A53" t="s">
        <v>40</v>
      </c>
      <c r="B53" t="s">
        <v>76</v>
      </c>
      <c r="C53" t="s">
        <v>48</v>
      </c>
      <c r="D53">
        <v>20620984.609999999</v>
      </c>
      <c r="E53">
        <v>3329790.16</v>
      </c>
    </row>
    <row r="54" spans="1:5" x14ac:dyDescent="0.25">
      <c r="A54" t="s">
        <v>40</v>
      </c>
      <c r="B54" t="s">
        <v>77</v>
      </c>
      <c r="C54" t="s">
        <v>48</v>
      </c>
      <c r="D54">
        <v>19967153.989999998</v>
      </c>
      <c r="E54">
        <v>3512846.9</v>
      </c>
    </row>
    <row r="55" spans="1:5" x14ac:dyDescent="0.25">
      <c r="A55" t="s">
        <v>40</v>
      </c>
      <c r="B55" t="s">
        <v>78</v>
      </c>
      <c r="C55" t="s">
        <v>48</v>
      </c>
      <c r="D55">
        <v>20867150.010000002</v>
      </c>
      <c r="E55">
        <v>2841474.91</v>
      </c>
    </row>
    <row r="56" spans="1:5" x14ac:dyDescent="0.25">
      <c r="A56" t="s">
        <v>40</v>
      </c>
      <c r="B56" t="s">
        <v>79</v>
      </c>
      <c r="C56" t="s">
        <v>48</v>
      </c>
      <c r="D56">
        <v>21069971.079999998</v>
      </c>
      <c r="E56">
        <v>2807519.61</v>
      </c>
    </row>
    <row r="57" spans="1:5" x14ac:dyDescent="0.25">
      <c r="A57" t="s">
        <v>40</v>
      </c>
      <c r="B57" t="s">
        <v>80</v>
      </c>
      <c r="C57" t="s">
        <v>48</v>
      </c>
      <c r="D57">
        <v>21419381.140000001</v>
      </c>
      <c r="E57">
        <v>2869006.94</v>
      </c>
    </row>
    <row r="58" spans="1:5" x14ac:dyDescent="0.25">
      <c r="A58" t="s">
        <v>40</v>
      </c>
      <c r="B58" t="s">
        <v>81</v>
      </c>
      <c r="C58" t="s">
        <v>48</v>
      </c>
      <c r="D58">
        <v>21703883.850000001</v>
      </c>
      <c r="E58">
        <v>2799019.67</v>
      </c>
    </row>
    <row r="59" spans="1:5" x14ac:dyDescent="0.25">
      <c r="A59" t="s">
        <v>40</v>
      </c>
      <c r="B59" t="s">
        <v>20</v>
      </c>
      <c r="C59" t="s">
        <v>48</v>
      </c>
      <c r="D59">
        <v>22628088.84</v>
      </c>
      <c r="E59">
        <v>3038426.69</v>
      </c>
    </row>
    <row r="60" spans="1:5" x14ac:dyDescent="0.25">
      <c r="A60" t="s">
        <v>40</v>
      </c>
      <c r="B60" t="s">
        <v>21</v>
      </c>
      <c r="C60" t="s">
        <v>48</v>
      </c>
      <c r="D60">
        <v>22561188.859999999</v>
      </c>
      <c r="E60">
        <v>3591358.91</v>
      </c>
    </row>
    <row r="61" spans="1:5" x14ac:dyDescent="0.25">
      <c r="A61" t="s">
        <v>40</v>
      </c>
      <c r="B61" t="s">
        <v>22</v>
      </c>
      <c r="C61" t="s">
        <v>48</v>
      </c>
      <c r="D61">
        <v>21827784.059999999</v>
      </c>
      <c r="E61">
        <v>3636451.49</v>
      </c>
    </row>
    <row r="62" spans="1:5" x14ac:dyDescent="0.25">
      <c r="A62" t="s">
        <v>40</v>
      </c>
      <c r="B62" t="s">
        <v>23</v>
      </c>
      <c r="C62" t="s">
        <v>48</v>
      </c>
      <c r="D62">
        <v>22928232.350000001</v>
      </c>
      <c r="E62">
        <v>3310018.73</v>
      </c>
    </row>
    <row r="63" spans="1:5" x14ac:dyDescent="0.25">
      <c r="A63" t="s">
        <v>40</v>
      </c>
      <c r="B63" t="s">
        <v>24</v>
      </c>
      <c r="C63" t="s">
        <v>48</v>
      </c>
      <c r="D63">
        <v>24361746.210000001</v>
      </c>
      <c r="E63">
        <v>2993203.68</v>
      </c>
    </row>
    <row r="64" spans="1:5" x14ac:dyDescent="0.25">
      <c r="A64" t="s">
        <v>40</v>
      </c>
      <c r="B64" t="s">
        <v>25</v>
      </c>
      <c r="C64" t="s">
        <v>48</v>
      </c>
      <c r="D64">
        <v>25896665.800000001</v>
      </c>
      <c r="E64">
        <v>2470841.1800000002</v>
      </c>
    </row>
    <row r="65" spans="1:5" x14ac:dyDescent="0.25">
      <c r="A65" t="s">
        <v>40</v>
      </c>
      <c r="B65" t="s">
        <v>26</v>
      </c>
      <c r="C65" t="s">
        <v>48</v>
      </c>
      <c r="D65">
        <v>23115319.989999998</v>
      </c>
      <c r="E65">
        <v>4409348.1399999997</v>
      </c>
    </row>
    <row r="66" spans="1:5" x14ac:dyDescent="0.25">
      <c r="A66" t="s">
        <v>39</v>
      </c>
      <c r="B66" t="s">
        <v>73</v>
      </c>
      <c r="C66" t="s">
        <v>65</v>
      </c>
      <c r="D66">
        <v>22676940.32</v>
      </c>
      <c r="E66">
        <v>3285457.29</v>
      </c>
    </row>
    <row r="67" spans="1:5" x14ac:dyDescent="0.25">
      <c r="A67" t="s">
        <v>39</v>
      </c>
      <c r="B67" t="s">
        <v>74</v>
      </c>
      <c r="C67" t="s">
        <v>65</v>
      </c>
      <c r="D67">
        <v>24915247.52</v>
      </c>
      <c r="E67">
        <v>3026356.59</v>
      </c>
    </row>
    <row r="68" spans="1:5" x14ac:dyDescent="0.25">
      <c r="A68" t="s">
        <v>39</v>
      </c>
      <c r="B68" t="s">
        <v>75</v>
      </c>
      <c r="C68" t="s">
        <v>65</v>
      </c>
      <c r="D68">
        <v>23882262.059999999</v>
      </c>
      <c r="E68">
        <v>2978089.02</v>
      </c>
    </row>
    <row r="69" spans="1:5" x14ac:dyDescent="0.25">
      <c r="A69" t="s">
        <v>39</v>
      </c>
      <c r="B69" t="s">
        <v>76</v>
      </c>
      <c r="C69" t="s">
        <v>65</v>
      </c>
      <c r="D69">
        <v>25209780.190000001</v>
      </c>
      <c r="E69">
        <v>2885345.15</v>
      </c>
    </row>
    <row r="70" spans="1:5" x14ac:dyDescent="0.25">
      <c r="A70" t="s">
        <v>39</v>
      </c>
      <c r="B70" t="s">
        <v>77</v>
      </c>
      <c r="C70" t="s">
        <v>65</v>
      </c>
      <c r="D70">
        <v>24321823.41</v>
      </c>
      <c r="E70">
        <v>2969751.65</v>
      </c>
    </row>
    <row r="71" spans="1:5" x14ac:dyDescent="0.25">
      <c r="A71" t="s">
        <v>39</v>
      </c>
      <c r="B71" t="s">
        <v>78</v>
      </c>
      <c r="C71" t="s">
        <v>65</v>
      </c>
      <c r="D71">
        <v>25295113.829999998</v>
      </c>
      <c r="E71">
        <v>2753791.98</v>
      </c>
    </row>
    <row r="72" spans="1:5" x14ac:dyDescent="0.25">
      <c r="A72" t="s">
        <v>39</v>
      </c>
      <c r="B72" t="s">
        <v>79</v>
      </c>
      <c r="C72" t="s">
        <v>65</v>
      </c>
      <c r="D72">
        <v>25564818.859999999</v>
      </c>
      <c r="E72">
        <v>2722804.56</v>
      </c>
    </row>
    <row r="73" spans="1:5" x14ac:dyDescent="0.25">
      <c r="A73" t="s">
        <v>39</v>
      </c>
      <c r="B73" t="s">
        <v>80</v>
      </c>
      <c r="C73" t="s">
        <v>65</v>
      </c>
      <c r="D73">
        <v>26163153.039999999</v>
      </c>
      <c r="E73">
        <v>2721284.63</v>
      </c>
    </row>
    <row r="74" spans="1:5" x14ac:dyDescent="0.25">
      <c r="A74" t="s">
        <v>39</v>
      </c>
      <c r="B74" t="s">
        <v>81</v>
      </c>
      <c r="C74" t="s">
        <v>65</v>
      </c>
      <c r="D74">
        <v>26840172.07</v>
      </c>
      <c r="E74">
        <v>2689374.82</v>
      </c>
    </row>
    <row r="75" spans="1:5" x14ac:dyDescent="0.25">
      <c r="A75" t="s">
        <v>39</v>
      </c>
      <c r="B75" t="s">
        <v>20</v>
      </c>
      <c r="C75" t="s">
        <v>65</v>
      </c>
      <c r="D75">
        <v>27436422.690000001</v>
      </c>
      <c r="E75">
        <v>2674026.56</v>
      </c>
    </row>
    <row r="76" spans="1:5" x14ac:dyDescent="0.25">
      <c r="A76" t="s">
        <v>39</v>
      </c>
      <c r="B76" t="s">
        <v>21</v>
      </c>
      <c r="C76" t="s">
        <v>65</v>
      </c>
      <c r="D76">
        <v>27968380.510000002</v>
      </c>
      <c r="E76">
        <v>2796462.65</v>
      </c>
    </row>
    <row r="77" spans="1:5" x14ac:dyDescent="0.25">
      <c r="A77" t="s">
        <v>39</v>
      </c>
      <c r="B77" t="s">
        <v>22</v>
      </c>
      <c r="C77" t="s">
        <v>65</v>
      </c>
      <c r="D77">
        <v>26854873.18</v>
      </c>
      <c r="E77">
        <v>2846009.1</v>
      </c>
    </row>
    <row r="78" spans="1:5" x14ac:dyDescent="0.25">
      <c r="A78" t="s">
        <v>39</v>
      </c>
      <c r="B78" t="s">
        <v>23</v>
      </c>
      <c r="C78" t="s">
        <v>65</v>
      </c>
      <c r="D78">
        <v>28294297</v>
      </c>
      <c r="E78">
        <v>2690054.49</v>
      </c>
    </row>
    <row r="79" spans="1:5" x14ac:dyDescent="0.25">
      <c r="A79" t="s">
        <v>39</v>
      </c>
      <c r="B79" t="s">
        <v>24</v>
      </c>
      <c r="C79" t="s">
        <v>65</v>
      </c>
      <c r="D79">
        <v>30067276.210000001</v>
      </c>
      <c r="E79">
        <v>2558288.67</v>
      </c>
    </row>
    <row r="80" spans="1:5" x14ac:dyDescent="0.25">
      <c r="A80" t="s">
        <v>39</v>
      </c>
      <c r="B80" t="s">
        <v>25</v>
      </c>
      <c r="C80" t="s">
        <v>65</v>
      </c>
      <c r="D80">
        <v>31821776.18</v>
      </c>
      <c r="E80">
        <v>2296807.86</v>
      </c>
    </row>
    <row r="81" spans="1:5" x14ac:dyDescent="0.25">
      <c r="A81" t="s">
        <v>39</v>
      </c>
      <c r="B81" t="s">
        <v>26</v>
      </c>
      <c r="C81" t="s">
        <v>65</v>
      </c>
      <c r="D81">
        <v>28705870.780000001</v>
      </c>
      <c r="E81">
        <v>3085257.08</v>
      </c>
    </row>
    <row r="82" spans="1:5" x14ac:dyDescent="0.25">
      <c r="A82" t="s">
        <v>40</v>
      </c>
      <c r="B82" t="s">
        <v>73</v>
      </c>
      <c r="C82" t="s">
        <v>65</v>
      </c>
      <c r="D82">
        <v>19034079.949999999</v>
      </c>
      <c r="E82">
        <v>3182132.17</v>
      </c>
    </row>
    <row r="83" spans="1:5" x14ac:dyDescent="0.25">
      <c r="A83" t="s">
        <v>40</v>
      </c>
      <c r="B83" t="s">
        <v>74</v>
      </c>
      <c r="C83" t="s">
        <v>65</v>
      </c>
      <c r="D83">
        <v>20599903.27</v>
      </c>
      <c r="E83">
        <v>2955968.72</v>
      </c>
    </row>
    <row r="84" spans="1:5" x14ac:dyDescent="0.25">
      <c r="A84" t="s">
        <v>40</v>
      </c>
      <c r="B84" t="s">
        <v>75</v>
      </c>
      <c r="C84" t="s">
        <v>65</v>
      </c>
      <c r="D84">
        <v>19771215.129999999</v>
      </c>
      <c r="E84">
        <v>2945778.05</v>
      </c>
    </row>
    <row r="85" spans="1:5" x14ac:dyDescent="0.25">
      <c r="A85" t="s">
        <v>40</v>
      </c>
      <c r="B85" t="s">
        <v>76</v>
      </c>
      <c r="C85" t="s">
        <v>65</v>
      </c>
      <c r="D85">
        <v>20732570.280000001</v>
      </c>
      <c r="E85">
        <v>2857288.49</v>
      </c>
    </row>
    <row r="86" spans="1:5" x14ac:dyDescent="0.25">
      <c r="A86" t="s">
        <v>40</v>
      </c>
      <c r="B86" t="s">
        <v>77</v>
      </c>
      <c r="C86" t="s">
        <v>65</v>
      </c>
      <c r="D86">
        <v>20104435.289999999</v>
      </c>
      <c r="E86">
        <v>2944771.86</v>
      </c>
    </row>
    <row r="87" spans="1:5" x14ac:dyDescent="0.25">
      <c r="A87" t="s">
        <v>40</v>
      </c>
      <c r="B87" t="s">
        <v>78</v>
      </c>
      <c r="C87" t="s">
        <v>65</v>
      </c>
      <c r="D87">
        <v>20827604.629999999</v>
      </c>
      <c r="E87">
        <v>2746262.18</v>
      </c>
    </row>
    <row r="88" spans="1:5" x14ac:dyDescent="0.25">
      <c r="A88" t="s">
        <v>40</v>
      </c>
      <c r="B88" t="s">
        <v>79</v>
      </c>
      <c r="C88" t="s">
        <v>65</v>
      </c>
      <c r="D88">
        <v>21055358.93</v>
      </c>
      <c r="E88">
        <v>2715267.12</v>
      </c>
    </row>
    <row r="89" spans="1:5" x14ac:dyDescent="0.25">
      <c r="A89" t="s">
        <v>40</v>
      </c>
      <c r="B89" t="s">
        <v>80</v>
      </c>
      <c r="C89" t="s">
        <v>65</v>
      </c>
      <c r="D89">
        <v>21438305.350000001</v>
      </c>
      <c r="E89">
        <v>2710766.14</v>
      </c>
    </row>
    <row r="90" spans="1:5" x14ac:dyDescent="0.25">
      <c r="A90" t="s">
        <v>40</v>
      </c>
      <c r="B90" t="s">
        <v>81</v>
      </c>
      <c r="C90" t="s">
        <v>65</v>
      </c>
      <c r="D90">
        <v>21709054.039999999</v>
      </c>
      <c r="E90">
        <v>2678183.2599999998</v>
      </c>
    </row>
    <row r="91" spans="1:5" x14ac:dyDescent="0.25">
      <c r="A91" t="s">
        <v>40</v>
      </c>
      <c r="B91" t="s">
        <v>20</v>
      </c>
      <c r="C91" t="s">
        <v>65</v>
      </c>
      <c r="D91">
        <v>22733310.550000001</v>
      </c>
      <c r="E91">
        <v>2658243.4</v>
      </c>
    </row>
    <row r="92" spans="1:5" x14ac:dyDescent="0.25">
      <c r="A92" t="s">
        <v>40</v>
      </c>
      <c r="B92" t="s">
        <v>21</v>
      </c>
      <c r="C92" t="s">
        <v>65</v>
      </c>
      <c r="D92">
        <v>22813692.719999999</v>
      </c>
      <c r="E92">
        <v>2709984.98</v>
      </c>
    </row>
    <row r="93" spans="1:5" x14ac:dyDescent="0.25">
      <c r="A93" t="s">
        <v>40</v>
      </c>
      <c r="B93" t="s">
        <v>22</v>
      </c>
      <c r="C93" t="s">
        <v>65</v>
      </c>
      <c r="D93">
        <v>22071421.219999999</v>
      </c>
      <c r="E93">
        <v>2776252.44</v>
      </c>
    </row>
    <row r="94" spans="1:5" x14ac:dyDescent="0.25">
      <c r="A94" t="s">
        <v>40</v>
      </c>
      <c r="B94" t="s">
        <v>23</v>
      </c>
      <c r="C94" t="s">
        <v>65</v>
      </c>
      <c r="D94">
        <v>23114079.850000001</v>
      </c>
      <c r="E94">
        <v>2641062.5099999998</v>
      </c>
    </row>
    <row r="95" spans="1:5" x14ac:dyDescent="0.25">
      <c r="A95" t="s">
        <v>40</v>
      </c>
      <c r="B95" t="s">
        <v>24</v>
      </c>
      <c r="C95" t="s">
        <v>65</v>
      </c>
      <c r="D95">
        <v>24503624.760000002</v>
      </c>
      <c r="E95">
        <v>2524533.8199999998</v>
      </c>
    </row>
    <row r="96" spans="1:5" x14ac:dyDescent="0.25">
      <c r="A96" t="s">
        <v>40</v>
      </c>
      <c r="B96" t="s">
        <v>25</v>
      </c>
      <c r="C96" t="s">
        <v>65</v>
      </c>
      <c r="D96">
        <v>25947961.329999998</v>
      </c>
      <c r="E96">
        <v>2287026.96</v>
      </c>
    </row>
    <row r="97" spans="1:5" x14ac:dyDescent="0.25">
      <c r="A97" t="s">
        <v>40</v>
      </c>
      <c r="B97" t="s">
        <v>26</v>
      </c>
      <c r="C97" t="s">
        <v>65</v>
      </c>
      <c r="D97">
        <v>23657635.59</v>
      </c>
      <c r="E97">
        <v>2939140.49</v>
      </c>
    </row>
    <row r="98" spans="1:5" x14ac:dyDescent="0.25">
      <c r="A98" t="s">
        <v>39</v>
      </c>
      <c r="B98" t="s">
        <v>73</v>
      </c>
      <c r="C98" t="s">
        <v>68</v>
      </c>
      <c r="D98">
        <v>22375706.969999999</v>
      </c>
      <c r="E98">
        <v>3306599.55</v>
      </c>
    </row>
    <row r="99" spans="1:5" x14ac:dyDescent="0.25">
      <c r="A99" t="s">
        <v>39</v>
      </c>
      <c r="B99" t="s">
        <v>74</v>
      </c>
      <c r="C99" t="s">
        <v>68</v>
      </c>
      <c r="D99">
        <v>24680682.989999998</v>
      </c>
      <c r="E99">
        <v>3038066.6</v>
      </c>
    </row>
    <row r="100" spans="1:5" x14ac:dyDescent="0.25">
      <c r="A100" t="s">
        <v>39</v>
      </c>
      <c r="B100" t="s">
        <v>75</v>
      </c>
      <c r="C100" t="s">
        <v>68</v>
      </c>
      <c r="D100">
        <v>23774122.420000002</v>
      </c>
      <c r="E100">
        <v>2982610.51</v>
      </c>
    </row>
    <row r="101" spans="1:5" x14ac:dyDescent="0.25">
      <c r="A101" t="s">
        <v>39</v>
      </c>
      <c r="B101" t="s">
        <v>76</v>
      </c>
      <c r="C101" t="s">
        <v>68</v>
      </c>
      <c r="D101">
        <v>25106624.420000002</v>
      </c>
      <c r="E101">
        <v>2888460.93</v>
      </c>
    </row>
    <row r="102" spans="1:5" x14ac:dyDescent="0.25">
      <c r="A102" t="s">
        <v>39</v>
      </c>
      <c r="B102" t="s">
        <v>77</v>
      </c>
      <c r="C102" t="s">
        <v>68</v>
      </c>
      <c r="D102">
        <v>24198390.920000002</v>
      </c>
      <c r="E102">
        <v>2971653.13</v>
      </c>
    </row>
    <row r="103" spans="1:5" x14ac:dyDescent="0.25">
      <c r="A103" t="s">
        <v>39</v>
      </c>
      <c r="B103" t="s">
        <v>78</v>
      </c>
      <c r="C103" t="s">
        <v>68</v>
      </c>
      <c r="D103">
        <v>25327499.870000001</v>
      </c>
      <c r="E103">
        <v>2753910.43</v>
      </c>
    </row>
    <row r="104" spans="1:5" x14ac:dyDescent="0.25">
      <c r="A104" t="s">
        <v>39</v>
      </c>
      <c r="B104" t="s">
        <v>79</v>
      </c>
      <c r="C104" t="s">
        <v>68</v>
      </c>
      <c r="D104">
        <v>25578858.73</v>
      </c>
      <c r="E104">
        <v>2722759.41</v>
      </c>
    </row>
    <row r="105" spans="1:5" x14ac:dyDescent="0.25">
      <c r="A105" t="s">
        <v>39</v>
      </c>
      <c r="B105" t="s">
        <v>80</v>
      </c>
      <c r="C105" t="s">
        <v>68</v>
      </c>
      <c r="D105">
        <v>26147422.329999998</v>
      </c>
      <c r="E105">
        <v>2721682.03</v>
      </c>
    </row>
    <row r="106" spans="1:5" x14ac:dyDescent="0.25">
      <c r="A106" t="s">
        <v>39</v>
      </c>
      <c r="B106" t="s">
        <v>81</v>
      </c>
      <c r="C106" t="s">
        <v>68</v>
      </c>
      <c r="D106">
        <v>26833767.07</v>
      </c>
      <c r="E106">
        <v>2689536.23</v>
      </c>
    </row>
    <row r="107" spans="1:5" x14ac:dyDescent="0.25">
      <c r="A107" t="s">
        <v>39</v>
      </c>
      <c r="B107" t="s">
        <v>20</v>
      </c>
      <c r="C107" t="s">
        <v>68</v>
      </c>
      <c r="D107">
        <v>27340199.18</v>
      </c>
      <c r="E107">
        <v>2674778.16</v>
      </c>
    </row>
    <row r="108" spans="1:5" x14ac:dyDescent="0.25">
      <c r="A108" t="s">
        <v>39</v>
      </c>
      <c r="B108" t="s">
        <v>21</v>
      </c>
      <c r="C108" t="s">
        <v>68</v>
      </c>
      <c r="D108">
        <v>27734651.460000001</v>
      </c>
      <c r="E108">
        <v>2813546.88</v>
      </c>
    </row>
    <row r="109" spans="1:5" x14ac:dyDescent="0.25">
      <c r="A109" t="s">
        <v>39</v>
      </c>
      <c r="B109" t="s">
        <v>22</v>
      </c>
      <c r="C109" t="s">
        <v>68</v>
      </c>
      <c r="D109">
        <v>26632785.449999999</v>
      </c>
      <c r="E109">
        <v>2860413.14</v>
      </c>
    </row>
    <row r="110" spans="1:5" x14ac:dyDescent="0.25">
      <c r="A110" t="s">
        <v>39</v>
      </c>
      <c r="B110" t="s">
        <v>23</v>
      </c>
      <c r="C110" t="s">
        <v>68</v>
      </c>
      <c r="D110">
        <v>28131447.989999998</v>
      </c>
      <c r="E110">
        <v>2699867.12</v>
      </c>
    </row>
    <row r="111" spans="1:5" x14ac:dyDescent="0.25">
      <c r="A111" t="s">
        <v>39</v>
      </c>
      <c r="B111" t="s">
        <v>24</v>
      </c>
      <c r="C111" t="s">
        <v>68</v>
      </c>
      <c r="D111">
        <v>29941089.23</v>
      </c>
      <c r="E111">
        <v>2560691.67</v>
      </c>
    </row>
    <row r="112" spans="1:5" x14ac:dyDescent="0.25">
      <c r="A112" t="s">
        <v>39</v>
      </c>
      <c r="B112" t="s">
        <v>25</v>
      </c>
      <c r="C112" t="s">
        <v>68</v>
      </c>
      <c r="D112">
        <v>31780687.559999999</v>
      </c>
      <c r="E112">
        <v>2296576.54</v>
      </c>
    </row>
    <row r="113" spans="1:5" x14ac:dyDescent="0.25">
      <c r="A113" t="s">
        <v>39</v>
      </c>
      <c r="B113" t="s">
        <v>26</v>
      </c>
      <c r="C113" t="s">
        <v>68</v>
      </c>
      <c r="D113">
        <v>28214330.559999999</v>
      </c>
      <c r="E113">
        <v>3107602.28</v>
      </c>
    </row>
    <row r="114" spans="1:5" x14ac:dyDescent="0.25">
      <c r="A114" t="s">
        <v>40</v>
      </c>
      <c r="B114" t="s">
        <v>73</v>
      </c>
      <c r="C114" t="s">
        <v>68</v>
      </c>
      <c r="D114">
        <v>18689748.719999999</v>
      </c>
      <c r="E114">
        <v>3186782.98</v>
      </c>
    </row>
    <row r="115" spans="1:5" x14ac:dyDescent="0.25">
      <c r="A115" t="s">
        <v>40</v>
      </c>
      <c r="B115" t="s">
        <v>74</v>
      </c>
      <c r="C115" t="s">
        <v>68</v>
      </c>
      <c r="D115">
        <v>20331811.719999999</v>
      </c>
      <c r="E115">
        <v>2956934.21</v>
      </c>
    </row>
    <row r="116" spans="1:5" x14ac:dyDescent="0.25">
      <c r="A116" t="s">
        <v>40</v>
      </c>
      <c r="B116" t="s">
        <v>75</v>
      </c>
      <c r="C116" t="s">
        <v>68</v>
      </c>
      <c r="D116">
        <v>19640713.960000001</v>
      </c>
      <c r="E116">
        <v>2946228.58</v>
      </c>
    </row>
    <row r="117" spans="1:5" x14ac:dyDescent="0.25">
      <c r="A117" t="s">
        <v>40</v>
      </c>
      <c r="B117" t="s">
        <v>76</v>
      </c>
      <c r="C117" t="s">
        <v>68</v>
      </c>
      <c r="D117">
        <v>20610277.129999999</v>
      </c>
      <c r="E117">
        <v>2858744.29</v>
      </c>
    </row>
    <row r="118" spans="1:5" x14ac:dyDescent="0.25">
      <c r="A118" t="s">
        <v>40</v>
      </c>
      <c r="B118" t="s">
        <v>77</v>
      </c>
      <c r="C118" t="s">
        <v>68</v>
      </c>
      <c r="D118">
        <v>19947790.420000002</v>
      </c>
      <c r="E118">
        <v>2945915.12</v>
      </c>
    </row>
    <row r="119" spans="1:5" x14ac:dyDescent="0.25">
      <c r="A119" t="s">
        <v>40</v>
      </c>
      <c r="B119" t="s">
        <v>78</v>
      </c>
      <c r="C119" t="s">
        <v>68</v>
      </c>
      <c r="D119">
        <v>20864702.960000001</v>
      </c>
      <c r="E119">
        <v>2745332.09</v>
      </c>
    </row>
    <row r="120" spans="1:5" x14ac:dyDescent="0.25">
      <c r="A120" t="s">
        <v>40</v>
      </c>
      <c r="B120" t="s">
        <v>79</v>
      </c>
      <c r="C120" t="s">
        <v>68</v>
      </c>
      <c r="D120">
        <v>21067680.050000001</v>
      </c>
      <c r="E120">
        <v>2714149.18</v>
      </c>
    </row>
    <row r="121" spans="1:5" x14ac:dyDescent="0.25">
      <c r="A121" t="s">
        <v>40</v>
      </c>
      <c r="B121" t="s">
        <v>80</v>
      </c>
      <c r="C121" t="s">
        <v>68</v>
      </c>
      <c r="D121">
        <v>21414129.890000001</v>
      </c>
      <c r="E121">
        <v>2711835.6</v>
      </c>
    </row>
    <row r="122" spans="1:5" x14ac:dyDescent="0.25">
      <c r="A122" t="s">
        <v>40</v>
      </c>
      <c r="B122" t="s">
        <v>81</v>
      </c>
      <c r="C122" t="s">
        <v>68</v>
      </c>
      <c r="D122">
        <v>21699744.52</v>
      </c>
      <c r="E122">
        <v>2680580.83</v>
      </c>
    </row>
    <row r="123" spans="1:5" x14ac:dyDescent="0.25">
      <c r="A123" t="s">
        <v>40</v>
      </c>
      <c r="B123" t="s">
        <v>20</v>
      </c>
      <c r="C123" t="s">
        <v>68</v>
      </c>
      <c r="D123">
        <v>22613562.989999998</v>
      </c>
      <c r="E123">
        <v>2658300.9</v>
      </c>
    </row>
    <row r="124" spans="1:5" x14ac:dyDescent="0.25">
      <c r="A124" t="s">
        <v>40</v>
      </c>
      <c r="B124" t="s">
        <v>21</v>
      </c>
      <c r="C124" t="s">
        <v>68</v>
      </c>
      <c r="D124">
        <v>22547458.760000002</v>
      </c>
      <c r="E124">
        <v>2714414.87</v>
      </c>
    </row>
    <row r="125" spans="1:5" x14ac:dyDescent="0.25">
      <c r="A125" t="s">
        <v>40</v>
      </c>
      <c r="B125" t="s">
        <v>22</v>
      </c>
      <c r="C125" t="s">
        <v>68</v>
      </c>
      <c r="D125">
        <v>21812863.84</v>
      </c>
      <c r="E125">
        <v>2780303.98</v>
      </c>
    </row>
    <row r="126" spans="1:5" x14ac:dyDescent="0.25">
      <c r="A126" t="s">
        <v>40</v>
      </c>
      <c r="B126" t="s">
        <v>23</v>
      </c>
      <c r="C126" t="s">
        <v>68</v>
      </c>
      <c r="D126">
        <v>22917183.620000001</v>
      </c>
      <c r="E126">
        <v>2641868.9300000002</v>
      </c>
    </row>
    <row r="127" spans="1:5" x14ac:dyDescent="0.25">
      <c r="A127" t="s">
        <v>40</v>
      </c>
      <c r="B127" t="s">
        <v>24</v>
      </c>
      <c r="C127" t="s">
        <v>68</v>
      </c>
      <c r="D127">
        <v>24347678.050000001</v>
      </c>
      <c r="E127">
        <v>2525504.21</v>
      </c>
    </row>
    <row r="128" spans="1:5" x14ac:dyDescent="0.25">
      <c r="A128" t="s">
        <v>40</v>
      </c>
      <c r="B128" t="s">
        <v>25</v>
      </c>
      <c r="C128" t="s">
        <v>68</v>
      </c>
      <c r="D128">
        <v>25885156.260000002</v>
      </c>
      <c r="E128">
        <v>2288363.2599999998</v>
      </c>
    </row>
    <row r="129" spans="1:5" x14ac:dyDescent="0.25">
      <c r="A129" t="s">
        <v>40</v>
      </c>
      <c r="B129" t="s">
        <v>26</v>
      </c>
      <c r="C129" t="s">
        <v>68</v>
      </c>
      <c r="D129">
        <v>23092613.949999999</v>
      </c>
      <c r="E129">
        <v>2959707.74</v>
      </c>
    </row>
    <row r="130" spans="1:5" x14ac:dyDescent="0.25">
      <c r="A130" t="s">
        <v>39</v>
      </c>
      <c r="B130" t="s">
        <v>73</v>
      </c>
      <c r="C130" t="s">
        <v>69</v>
      </c>
      <c r="D130">
        <v>19470199.469999999</v>
      </c>
      <c r="E130">
        <v>5387281.2400000002</v>
      </c>
    </row>
    <row r="131" spans="1:5" x14ac:dyDescent="0.25">
      <c r="A131" t="s">
        <v>39</v>
      </c>
      <c r="B131" t="s">
        <v>74</v>
      </c>
      <c r="C131" t="s">
        <v>69</v>
      </c>
      <c r="D131">
        <v>21724175.989999998</v>
      </c>
      <c r="E131">
        <v>4465635.45</v>
      </c>
    </row>
    <row r="132" spans="1:5" x14ac:dyDescent="0.25">
      <c r="A132" t="s">
        <v>39</v>
      </c>
      <c r="B132" t="s">
        <v>75</v>
      </c>
      <c r="C132" t="s">
        <v>69</v>
      </c>
      <c r="D132">
        <v>20894648.82</v>
      </c>
      <c r="E132">
        <v>3863714.03</v>
      </c>
    </row>
    <row r="133" spans="1:5" x14ac:dyDescent="0.25">
      <c r="A133" t="s">
        <v>39</v>
      </c>
      <c r="B133" t="s">
        <v>76</v>
      </c>
      <c r="C133" t="s">
        <v>69</v>
      </c>
      <c r="D133">
        <v>22179277.719999999</v>
      </c>
      <c r="E133">
        <v>3685778.25</v>
      </c>
    </row>
    <row r="134" spans="1:5" x14ac:dyDescent="0.25">
      <c r="A134" t="s">
        <v>39</v>
      </c>
      <c r="B134" t="s">
        <v>77</v>
      </c>
      <c r="C134" t="s">
        <v>69</v>
      </c>
      <c r="D134">
        <v>21384778.920000002</v>
      </c>
      <c r="E134">
        <v>3854836.11</v>
      </c>
    </row>
    <row r="135" spans="1:5" x14ac:dyDescent="0.25">
      <c r="A135" t="s">
        <v>39</v>
      </c>
      <c r="B135" t="s">
        <v>78</v>
      </c>
      <c r="C135" t="s">
        <v>69</v>
      </c>
      <c r="D135">
        <v>22658620.449999999</v>
      </c>
      <c r="E135">
        <v>2966120.67</v>
      </c>
    </row>
    <row r="136" spans="1:5" x14ac:dyDescent="0.25">
      <c r="A136" t="s">
        <v>39</v>
      </c>
      <c r="B136" t="s">
        <v>79</v>
      </c>
      <c r="C136" t="s">
        <v>69</v>
      </c>
      <c r="D136">
        <v>22892854.09</v>
      </c>
      <c r="E136">
        <v>2909768.65</v>
      </c>
    </row>
    <row r="137" spans="1:5" x14ac:dyDescent="0.25">
      <c r="A137" t="s">
        <v>39</v>
      </c>
      <c r="B137" t="s">
        <v>80</v>
      </c>
      <c r="C137" t="s">
        <v>69</v>
      </c>
      <c r="D137">
        <v>23342077.260000002</v>
      </c>
      <c r="E137">
        <v>3015435.27</v>
      </c>
    </row>
    <row r="138" spans="1:5" x14ac:dyDescent="0.25">
      <c r="A138" t="s">
        <v>39</v>
      </c>
      <c r="B138" t="s">
        <v>81</v>
      </c>
      <c r="C138" t="s">
        <v>69</v>
      </c>
      <c r="D138">
        <v>23907885.469999999</v>
      </c>
      <c r="E138">
        <v>2924040.91</v>
      </c>
    </row>
    <row r="139" spans="1:5" x14ac:dyDescent="0.25">
      <c r="A139" t="s">
        <v>39</v>
      </c>
      <c r="B139" t="s">
        <v>20</v>
      </c>
      <c r="C139" t="s">
        <v>69</v>
      </c>
      <c r="D139">
        <v>24482851.140000001</v>
      </c>
      <c r="E139">
        <v>3260213.29</v>
      </c>
    </row>
    <row r="140" spans="1:5" x14ac:dyDescent="0.25">
      <c r="A140" t="s">
        <v>39</v>
      </c>
      <c r="B140" t="s">
        <v>21</v>
      </c>
      <c r="C140" t="s">
        <v>69</v>
      </c>
      <c r="D140">
        <v>24703784.239999998</v>
      </c>
      <c r="E140">
        <v>4165030.77</v>
      </c>
    </row>
    <row r="141" spans="1:5" x14ac:dyDescent="0.25">
      <c r="A141" t="s">
        <v>39</v>
      </c>
      <c r="B141" t="s">
        <v>22</v>
      </c>
      <c r="C141" t="s">
        <v>69</v>
      </c>
      <c r="D141">
        <v>23757779.199999999</v>
      </c>
      <c r="E141">
        <v>4122449.12</v>
      </c>
    </row>
    <row r="142" spans="1:5" x14ac:dyDescent="0.25">
      <c r="A142" t="s">
        <v>39</v>
      </c>
      <c r="B142" t="s">
        <v>23</v>
      </c>
      <c r="C142" t="s">
        <v>69</v>
      </c>
      <c r="D142">
        <v>25205603.940000001</v>
      </c>
      <c r="E142">
        <v>3688812.36</v>
      </c>
    </row>
    <row r="143" spans="1:5" x14ac:dyDescent="0.25">
      <c r="A143" t="s">
        <v>39</v>
      </c>
      <c r="B143" t="s">
        <v>24</v>
      </c>
      <c r="C143" t="s">
        <v>69</v>
      </c>
      <c r="D143">
        <v>26861895.75</v>
      </c>
      <c r="E143">
        <v>3281467.61</v>
      </c>
    </row>
    <row r="144" spans="1:5" x14ac:dyDescent="0.25">
      <c r="A144" t="s">
        <v>39</v>
      </c>
      <c r="B144" t="s">
        <v>25</v>
      </c>
      <c r="C144" t="s">
        <v>69</v>
      </c>
      <c r="D144">
        <v>29020455.449999999</v>
      </c>
      <c r="E144">
        <v>2573527.5499999998</v>
      </c>
    </row>
    <row r="145" spans="1:5" x14ac:dyDescent="0.25">
      <c r="A145" t="s">
        <v>39</v>
      </c>
      <c r="B145" t="s">
        <v>26</v>
      </c>
      <c r="C145" t="s">
        <v>69</v>
      </c>
      <c r="D145">
        <v>24898303.260000002</v>
      </c>
      <c r="E145">
        <v>5181701.0999999996</v>
      </c>
    </row>
    <row r="146" spans="1:5" x14ac:dyDescent="0.25">
      <c r="A146" t="s">
        <v>40</v>
      </c>
      <c r="B146" t="s">
        <v>73</v>
      </c>
      <c r="C146" t="s">
        <v>69</v>
      </c>
      <c r="D146">
        <v>16691911.76</v>
      </c>
      <c r="E146">
        <v>5346811.46</v>
      </c>
    </row>
    <row r="147" spans="1:5" x14ac:dyDescent="0.25">
      <c r="A147" t="s">
        <v>40</v>
      </c>
      <c r="B147" t="s">
        <v>74</v>
      </c>
      <c r="C147" t="s">
        <v>69</v>
      </c>
      <c r="D147">
        <v>18375524.899999999</v>
      </c>
      <c r="E147">
        <v>4386447.91</v>
      </c>
    </row>
    <row r="148" spans="1:5" x14ac:dyDescent="0.25">
      <c r="A148" t="s">
        <v>40</v>
      </c>
      <c r="B148" t="s">
        <v>75</v>
      </c>
      <c r="C148" t="s">
        <v>69</v>
      </c>
      <c r="D148">
        <v>17707499.329999998</v>
      </c>
      <c r="E148">
        <v>3856977.77</v>
      </c>
    </row>
    <row r="149" spans="1:5" x14ac:dyDescent="0.25">
      <c r="A149" t="s">
        <v>40</v>
      </c>
      <c r="B149" t="s">
        <v>76</v>
      </c>
      <c r="C149" t="s">
        <v>69</v>
      </c>
      <c r="D149">
        <v>18677858.600000001</v>
      </c>
      <c r="E149">
        <v>3667850.65</v>
      </c>
    </row>
    <row r="150" spans="1:5" x14ac:dyDescent="0.25">
      <c r="A150" t="s">
        <v>40</v>
      </c>
      <c r="B150" t="s">
        <v>77</v>
      </c>
      <c r="C150" t="s">
        <v>69</v>
      </c>
      <c r="D150">
        <v>18063341.059999999</v>
      </c>
      <c r="E150">
        <v>3899305.14</v>
      </c>
    </row>
    <row r="151" spans="1:5" x14ac:dyDescent="0.25">
      <c r="A151" t="s">
        <v>40</v>
      </c>
      <c r="B151" t="s">
        <v>78</v>
      </c>
      <c r="C151" t="s">
        <v>69</v>
      </c>
      <c r="D151">
        <v>19087309.690000001</v>
      </c>
      <c r="E151">
        <v>2958835.86</v>
      </c>
    </row>
    <row r="152" spans="1:5" x14ac:dyDescent="0.25">
      <c r="A152" t="s">
        <v>40</v>
      </c>
      <c r="B152" t="s">
        <v>79</v>
      </c>
      <c r="C152" t="s">
        <v>69</v>
      </c>
      <c r="D152">
        <v>19266070.75</v>
      </c>
      <c r="E152">
        <v>2912600.52</v>
      </c>
    </row>
    <row r="153" spans="1:5" x14ac:dyDescent="0.25">
      <c r="A153" t="s">
        <v>40</v>
      </c>
      <c r="B153" t="s">
        <v>80</v>
      </c>
      <c r="C153" t="s">
        <v>69</v>
      </c>
      <c r="D153">
        <v>19570836.68</v>
      </c>
      <c r="E153">
        <v>3019565.19</v>
      </c>
    </row>
    <row r="154" spans="1:5" x14ac:dyDescent="0.25">
      <c r="A154" t="s">
        <v>40</v>
      </c>
      <c r="B154" t="s">
        <v>81</v>
      </c>
      <c r="C154" t="s">
        <v>69</v>
      </c>
      <c r="D154">
        <v>19849803.34</v>
      </c>
      <c r="E154">
        <v>2930629.03</v>
      </c>
    </row>
    <row r="155" spans="1:5" x14ac:dyDescent="0.25">
      <c r="A155" t="s">
        <v>40</v>
      </c>
      <c r="B155" t="s">
        <v>20</v>
      </c>
      <c r="C155" t="s">
        <v>69</v>
      </c>
      <c r="D155">
        <v>20677208.390000001</v>
      </c>
      <c r="E155">
        <v>3281351.64</v>
      </c>
    </row>
    <row r="156" spans="1:5" x14ac:dyDescent="0.25">
      <c r="A156" t="s">
        <v>40</v>
      </c>
      <c r="B156" t="s">
        <v>21</v>
      </c>
      <c r="C156" t="s">
        <v>69</v>
      </c>
      <c r="D156">
        <v>20624426.82</v>
      </c>
      <c r="E156">
        <v>4064947.52</v>
      </c>
    </row>
    <row r="157" spans="1:5" x14ac:dyDescent="0.25">
      <c r="A157" t="s">
        <v>40</v>
      </c>
      <c r="B157" t="s">
        <v>22</v>
      </c>
      <c r="C157" t="s">
        <v>69</v>
      </c>
      <c r="D157">
        <v>19933737.789999999</v>
      </c>
      <c r="E157">
        <v>4072495.93</v>
      </c>
    </row>
    <row r="158" spans="1:5" x14ac:dyDescent="0.25">
      <c r="A158" t="s">
        <v>40</v>
      </c>
      <c r="B158" t="s">
        <v>23</v>
      </c>
      <c r="C158" t="s">
        <v>69</v>
      </c>
      <c r="D158">
        <v>21043566.559999999</v>
      </c>
      <c r="E158">
        <v>3685041.77</v>
      </c>
    </row>
    <row r="159" spans="1:5" x14ac:dyDescent="0.25">
      <c r="A159" t="s">
        <v>40</v>
      </c>
      <c r="B159" t="s">
        <v>24</v>
      </c>
      <c r="C159" t="s">
        <v>69</v>
      </c>
      <c r="D159">
        <v>22393827.719999999</v>
      </c>
      <c r="E159">
        <v>3287101.01</v>
      </c>
    </row>
    <row r="160" spans="1:5" x14ac:dyDescent="0.25">
      <c r="A160" t="s">
        <v>40</v>
      </c>
      <c r="B160" t="s">
        <v>25</v>
      </c>
      <c r="C160" t="s">
        <v>69</v>
      </c>
      <c r="D160">
        <v>24204587.239999998</v>
      </c>
      <c r="E160">
        <v>2604000.98</v>
      </c>
    </row>
    <row r="161" spans="1:5" x14ac:dyDescent="0.25">
      <c r="A161" t="s">
        <v>40</v>
      </c>
      <c r="B161" t="s">
        <v>26</v>
      </c>
      <c r="C161" t="s">
        <v>69</v>
      </c>
      <c r="D161">
        <v>20913755.859999999</v>
      </c>
      <c r="E161">
        <v>5060954.2300000004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Education - University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3017009.87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390137.84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4351819.0199999996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12131475.91</v>
      </c>
      <c r="F7" s="65">
        <f>Raw_endusebreakdownannual!F6</f>
        <v>435095.44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2498099.69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14324.82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2751240.17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19385857.280000001</v>
      </c>
      <c r="F17" s="65">
        <f>Raw_endusebreakdownannual!F16</f>
        <v>6203345.4800000004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2093957.1200000001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2617411.2799999998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4351819.0199999996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12131475.91</v>
      </c>
      <c r="F22" s="65">
        <f>Raw_endusebreakdownannual!F21</f>
        <v>435095.44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2936009.76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90009.04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2525318.88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22126725.010000002</v>
      </c>
      <c r="F32" s="65">
        <f>Raw_endusebreakdownannual!F31</f>
        <v>5054371.4400000004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1395986.82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1725866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4351819.0199999996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12131475.91</v>
      </c>
      <c r="F37" s="65">
        <f>Raw_endusebreakdownannual!F36</f>
        <v>435095.44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2644964.23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80024.81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2516504.16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20934149.969999999</v>
      </c>
      <c r="F47" s="65">
        <f>Raw_endusebreakdownannual!F46</f>
        <v>4347586.41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1334021.4099999999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3040092.71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4351819.0199999996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12131475.91</v>
      </c>
      <c r="F52" s="65">
        <f>Raw_endusebreakdownannual!F51</f>
        <v>435095.44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3014508.72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104537.7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2428660.9300000002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22642434.050000001</v>
      </c>
      <c r="F62" s="65">
        <f>Raw_endusebreakdownannual!F61</f>
        <v>4197777.78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1387813.21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2108313.9700000002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4351819.0199999996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12131475.91</v>
      </c>
      <c r="F67" s="65">
        <f>Raw_endusebreakdownannual!F66</f>
        <v>435095.44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2697642.79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78732.740000000005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2516824.5499999998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21367984.43</v>
      </c>
      <c r="F77" s="65">
        <f>Raw_endusebreakdownannual!F76</f>
        <v>4339733.2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446436.81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3513311.94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4351819.0199999996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12131475.91</v>
      </c>
      <c r="F82" s="65">
        <f>Raw_endusebreakdownannual!F81</f>
        <v>435095.44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3220974.25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138369.81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2317095.0299999998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23355950.920000002</v>
      </c>
      <c r="F92" s="65">
        <f>Raw_endusebreakdownannual!F91</f>
        <v>3198627.28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602979.13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3928113.85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4351819.0199999996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12131475.91</v>
      </c>
      <c r="F97" s="65">
        <f>Raw_endusebreakdownannual!F96</f>
        <v>435095.44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3287921.56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146511.23000000001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2286905.73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23845841.559999999</v>
      </c>
      <c r="F107" s="65">
        <f>Raw_endusebreakdownannual!F106</f>
        <v>3324980.3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767357.37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4296000.22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4351819.0199999996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12131475.91</v>
      </c>
      <c r="F112" s="65">
        <f>Raw_endusebreakdownannual!F111</f>
        <v>435095.44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3152911.88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123077.31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2283537.5299999998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24055284.329999998</v>
      </c>
      <c r="F122" s="65">
        <f>Raw_endusebreakdownannual!F121</f>
        <v>3485990.34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611645.4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4846838.4000000004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4351819.0199999996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12131475.91</v>
      </c>
      <c r="F127" s="65">
        <f>Raw_endusebreakdownannual!F126</f>
        <v>435095.44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3537303.2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157481.34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2251083.14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25024917.859999999</v>
      </c>
      <c r="F137" s="65">
        <f>Raw_endusebreakdownannual!F136</f>
        <v>3297823.98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1223918.77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5458970.5099999998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4351819.0199999996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12131475.91</v>
      </c>
      <c r="F142" s="65">
        <f>Raw_endusebreakdownannual!F141</f>
        <v>435095.44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3440403.16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121416.47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2230264.64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25504085.07</v>
      </c>
      <c r="F152" s="65">
        <f>Raw_endusebreakdownannual!F151</f>
        <v>3889278.85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2436160.86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5641604.5899999999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4351819.0199999996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12131475.91</v>
      </c>
      <c r="F157" s="65">
        <f>Raw_endusebreakdownannual!F156</f>
        <v>435095.44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3599799.75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110691.41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2278278.46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25835390.670000002</v>
      </c>
      <c r="F167" s="65">
        <f>Raw_endusebreakdownannual!F166</f>
        <v>5149534.76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2026141.08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4749295.55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4351819.0199999996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12131475.91</v>
      </c>
      <c r="F172" s="65">
        <f>Raw_endusebreakdownannual!F171</f>
        <v>435095.44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3331375.16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108314.43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2345397.04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24672280.07</v>
      </c>
      <c r="F182" s="65">
        <f>Raw_endusebreakdownannual!F181</f>
        <v>4806633.57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1879460.8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6207862.2300000004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4351819.0199999996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12131475.91</v>
      </c>
      <c r="F187" s="65">
        <f>Raw_endusebreakdownannual!F186</f>
        <v>435095.44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3676597.58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125565.29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2211703.31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26493320.030000001</v>
      </c>
      <c r="F197" s="65">
        <f>Raw_endusebreakdownannual!F196</f>
        <v>4526259.55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1634832.3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7682070.4199999999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4351819.0199999996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12131475.91</v>
      </c>
      <c r="F202" s="65">
        <f>Raw_endusebreakdownannual!F201</f>
        <v>435095.44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4311712.2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174954.45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2097307.2599999998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28652031.989999998</v>
      </c>
      <c r="F212" s="65">
        <f>Raw_endusebreakdownannual!F211</f>
        <v>4167234.99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1384857.69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10609579.59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4351819.0199999996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12131475.91</v>
      </c>
      <c r="F217" s="65">
        <f>Raw_endusebreakdownannual!F216</f>
        <v>435095.44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4313598.46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170871.95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1859912.61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31577344.93</v>
      </c>
      <c r="F227" s="65">
        <f>Raw_endusebreakdownannual!F226</f>
        <v>3679865.74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3307704.84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5266152.34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4351819.0199999996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12131475.91</v>
      </c>
      <c r="F232" s="65">
        <f>Raw_endusebreakdownannual!F231</f>
        <v>435095.44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4280702.24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131113.20000000001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2479122.5699999998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26161262.710000001</v>
      </c>
      <c r="F242" s="65">
        <f>Raw_endusebreakdownannual!F241</f>
        <v>6221922.8499999996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2703334.57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342903.57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2195581.5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12131475.91</v>
      </c>
      <c r="F247" s="65">
        <f>Raw_endusebreakdownannual!F246</f>
        <v>435095.44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2407435.14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9949.32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2743984.91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17087345.43</v>
      </c>
      <c r="F257" s="65">
        <f>Raw_endusebreakdownannual!F256</f>
        <v>5882414.9199999999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1800186.66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2000668.28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2195581.5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12131475.91</v>
      </c>
      <c r="F262" s="65">
        <f>Raw_endusebreakdownannual!F261</f>
        <v>435095.44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2518079.14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49947.72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2519273.29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18895752.539999999</v>
      </c>
      <c r="F272" s="65">
        <f>Raw_endusebreakdownannual!F271</f>
        <v>4754555.3899999997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1180919.3600000001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1331091.96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2195581.5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12131475.91</v>
      </c>
      <c r="F277" s="65">
        <f>Raw_endusebreakdownannual!F276</f>
        <v>435095.44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2370838.04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52796.01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2510917.73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18081783.420000002</v>
      </c>
      <c r="F287" s="65">
        <f>Raw_endusebreakdownannual!F286</f>
        <v>4126932.52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1114841.21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2286750.15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2195581.5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12131475.91</v>
      </c>
      <c r="F292" s="65">
        <f>Raw_endusebreakdownannual!F291</f>
        <v>435095.44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2502994.25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58157.32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2423155.2799999998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19174959.129999999</v>
      </c>
      <c r="F302" s="65">
        <f>Raw_endusebreakdownannual!F301</f>
        <v>3973091.93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1245546.1299999999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1604428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2195581.5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12131475.91</v>
      </c>
      <c r="F307" s="65">
        <f>Raw_endusebreakdownannual!F306</f>
        <v>435095.44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2413510.7599999998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52703.56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2510204.5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18397699.719999999</v>
      </c>
      <c r="F317" s="65">
        <f>Raw_endusebreakdownannual!F316</f>
        <v>4190846.07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388273.08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2724643.32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2195581.5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12131475.91</v>
      </c>
      <c r="F322" s="65">
        <f>Raw_endusebreakdownannual!F321</f>
        <v>435095.44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2711800.56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97653.87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2310464.64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19861155.16</v>
      </c>
      <c r="F332" s="65">
        <f>Raw_endusebreakdownannual!F331</f>
        <v>3133833.16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520468.8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3017518.08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2195581.5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12131475.91</v>
      </c>
      <c r="F337" s="65">
        <f>Raw_endusebreakdownannual!F336</f>
        <v>435095.44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2649905.66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90389.86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2281366.9300000002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20084871.010000002</v>
      </c>
      <c r="F347" s="65">
        <f>Raw_endusebreakdownannual!F346</f>
        <v>3236931.16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601799.86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3289924.49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2195581.5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12131475.91</v>
      </c>
      <c r="F352" s="65">
        <f>Raw_endusebreakdownannual!F351</f>
        <v>435095.44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2624532.9300000002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84585.26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2276991.84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20326100.079999998</v>
      </c>
      <c r="F362" s="65">
        <f>Raw_endusebreakdownannual!F361</f>
        <v>3313887.14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532771.31000000006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3539165.24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2195581.5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12131475.91</v>
      </c>
      <c r="F367" s="65">
        <f>Raw_endusebreakdownannual!F366</f>
        <v>435095.44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2682173.56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86436.72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2246033.42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20634832.940000001</v>
      </c>
      <c r="F377" s="65">
        <f>Raw_endusebreakdownannual!F376</f>
        <v>3213900.17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1024644.63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4353635.2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2195581.5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12131475.91</v>
      </c>
      <c r="F382" s="65">
        <f>Raw_endusebreakdownannual!F381</f>
        <v>435095.44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2878313.57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87754.89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2224940.85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21646761.07</v>
      </c>
      <c r="F392" s="65">
        <f>Raw_endusebreakdownannual!F391</f>
        <v>3684680.92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1870896.27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4320399.92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2195581.5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12131475.91</v>
      </c>
      <c r="F397" s="65">
        <f>Raw_endusebreakdownannual!F396</f>
        <v>435095.44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2886278.79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73768.58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2272609.42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21607504.699999999</v>
      </c>
      <c r="F407" s="65">
        <f>Raw_endusebreakdownannual!F406</f>
        <v>4578601.13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1654069.61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3662648.54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2195581.5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12131475.91</v>
      </c>
      <c r="F412" s="65">
        <f>Raw_endusebreakdownannual!F411</f>
        <v>435095.44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2759977.53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73424.05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2339490.38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20823107.530000001</v>
      </c>
      <c r="F422" s="65">
        <f>Raw_endusebreakdownannual!F421</f>
        <v>4428655.43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1495970.32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4774273.8099999996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2195581.5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12131475.91</v>
      </c>
      <c r="F427" s="65">
        <f>Raw_endusebreakdownannual!F426</f>
        <v>435095.44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2936757.54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84820.63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2206004.6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22122909.390000001</v>
      </c>
      <c r="F437" s="65">
        <f>Raw_endusebreakdownannual!F436</f>
        <v>4137070.37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1268512.3799999999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5922324.1799999997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2195581.5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12131475.91</v>
      </c>
      <c r="F442" s="65">
        <f>Raw_endusebreakdownannual!F441</f>
        <v>435095.44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3235734.88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81231.86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2090880.19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23566348.329999998</v>
      </c>
      <c r="F452" s="65">
        <f>Raw_endusebreakdownannual!F451</f>
        <v>3794488.01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876319.58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8393294.3399999999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2195581.5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12131475.91</v>
      </c>
      <c r="F457" s="65">
        <f>Raw_endusebreakdownannual!F456</f>
        <v>435095.44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3265133.65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119330.33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1854216.08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26104815.719999999</v>
      </c>
      <c r="F467" s="65">
        <f>Raw_endusebreakdownannual!F466</f>
        <v>3165631.1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2578206.19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4067353.89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2195581.5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12131475.91</v>
      </c>
      <c r="F472" s="65">
        <f>Raw_endusebreakdownannual!F471</f>
        <v>435095.44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3377763.55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80644.53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2474310.39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21852819.379999999</v>
      </c>
      <c r="F482" s="65">
        <f>Raw_endusebreakdownannual!F481</f>
        <v>5487612.0199999996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1304793.44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327821.56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4351819.0199999996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12131475.91</v>
      </c>
      <c r="F487" s="65">
        <f>Raw_endusebreakdownannual!F486</f>
        <v>435095.44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5567250.3499999996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2751023.43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22378366.84</v>
      </c>
      <c r="F497" s="65">
        <f>Raw_endusebreakdownannual!F496</f>
        <v>4490912.32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894871.74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2156191.23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4351819.0199999996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12131475.91</v>
      </c>
      <c r="F502" s="65">
        <f>Raw_endusebreakdownannual!F501</f>
        <v>435095.44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6048938.8899999997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2525223.46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24688425.039999999</v>
      </c>
      <c r="F512" s="65">
        <f>Raw_endusebreakdownannual!F511</f>
        <v>3855190.63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482440.84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1362794.51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4351819.0199999996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12131475.91</v>
      </c>
      <c r="F517" s="65">
        <f>Raw_endusebreakdownannual!F516</f>
        <v>435095.44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5931430.4800000004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2516399.14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23777519.920000002</v>
      </c>
      <c r="F527" s="65">
        <f>Raw_endusebreakdownannual!F526</f>
        <v>3433935.42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430042.12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2518909.2999999998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4351819.0199999996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12131475.91</v>
      </c>
      <c r="F532" s="65">
        <f>Raw_endusebreakdownannual!F531</f>
        <v>435095.44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6108513.0300000003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2428123.9900000002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25110717.260000002</v>
      </c>
      <c r="F542" s="65">
        <f>Raw_endusebreakdownannual!F541</f>
        <v>3293261.55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486822.03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1792248.09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4351819.0199999996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12131475.91</v>
      </c>
      <c r="F547" s="65">
        <f>Raw_endusebreakdownannual!F546</f>
        <v>435095.44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5930352.1900000004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2516379.4300000002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24205895.210000001</v>
      </c>
      <c r="F557" s="65">
        <f>Raw_endusebreakdownannual!F556</f>
        <v>3438296.9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88478.31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2823337.43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4351819.0199999996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12131475.91</v>
      </c>
      <c r="F562" s="65">
        <f>Raw_endusebreakdownannual!F561</f>
        <v>435095.44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6022112.3499999996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2316909.0299999998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25328744.710000001</v>
      </c>
      <c r="F572" s="65">
        <f>Raw_endusebreakdownannual!F571</f>
        <v>2840482.77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79828.92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3163415.77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4351819.0199999996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12131475.91</v>
      </c>
      <c r="F577" s="65">
        <f>Raw_endusebreakdownannual!F576</f>
        <v>435095.44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5933231.9400000004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2286840.79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25579942.629999999</v>
      </c>
      <c r="F587" s="65">
        <f>Raw_endusebreakdownannual!F586</f>
        <v>2801765.15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135699.75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3529488.77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4351819.0199999996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12131475.91</v>
      </c>
      <c r="F592" s="65">
        <f>Raw_endusebreakdownannual!F591</f>
        <v>435095.44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6136799.1799999997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2282865.35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26149582.870000001</v>
      </c>
      <c r="F602" s="65">
        <f>Raw_endusebreakdownannual!F601</f>
        <v>2853660.54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100286.8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3960985.52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4351819.0199999996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12131475.91</v>
      </c>
      <c r="F607" s="65">
        <f>Raw_endusebreakdownannual!F606</f>
        <v>435095.44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6391159.0099999998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2251798.63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26835439.460000001</v>
      </c>
      <c r="F617" s="65">
        <f>Raw_endusebreakdownannual!F616</f>
        <v>2787180.86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325486.06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4647636.38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4351819.0199999996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12131475.91</v>
      </c>
      <c r="F622" s="65">
        <f>Raw_endusebreakdownannual!F621</f>
        <v>435095.44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6215888.0099999998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2230410.79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27346819.32</v>
      </c>
      <c r="F632" s="65">
        <f>Raw_endusebreakdownannual!F631</f>
        <v>2990992.29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860992.51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4790132.03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4351819.0199999996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12131475.91</v>
      </c>
      <c r="F637" s="65">
        <f>Raw_endusebreakdownannual!F636</f>
        <v>435095.44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6465202.25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2277947.0699999998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27738629.210000001</v>
      </c>
      <c r="F647" s="65">
        <f>Raw_endusebreakdownannual!F646</f>
        <v>3574035.02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813604.16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4030235.79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4351819.0199999996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12131475.91</v>
      </c>
      <c r="F652" s="65">
        <f>Raw_endusebreakdownannual!F651</f>
        <v>435095.44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6123494.0499999998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2345356.9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26637024.760000002</v>
      </c>
      <c r="F662" s="65">
        <f>Raw_endusebreakdownannual!F661</f>
        <v>3594056.49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598858.48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5285575.62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4351819.0199999996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12131475.91</v>
      </c>
      <c r="F667" s="65">
        <f>Raw_endusebreakdownannual!F666</f>
        <v>435095.44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6365855.2300000004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2211468.86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28134725.780000001</v>
      </c>
      <c r="F677" s="65">
        <f>Raw_endusebreakdownannual!F676</f>
        <v>3245422.78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411710.82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6597095.6900000004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4351819.0199999996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12131475.91</v>
      </c>
      <c r="F682" s="65">
        <f>Raw_endusebreakdownannual!F681</f>
        <v>435095.44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6866228.2599999998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2096621.79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29946618.879999999</v>
      </c>
      <c r="F692" s="65">
        <f>Raw_endusebreakdownannual!F691</f>
        <v>2943428.05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135658.9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8783137.8499999996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4351819.0199999996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12131475.91</v>
      </c>
      <c r="F697" s="65">
        <f>Raw_endusebreakdownannual!F696</f>
        <v>435095.44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6518385.9900000002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1859976.66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31784818.77</v>
      </c>
      <c r="F707" s="65">
        <f>Raw_endusebreakdownannual!F706</f>
        <v>2430731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1478091.37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4600579.93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4351819.0199999996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12131475.91</v>
      </c>
      <c r="F712" s="65">
        <f>Raw_endusebreakdownannual!F711</f>
        <v>435095.44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7125165.0599999996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2479002.23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28209039.920000002</v>
      </c>
      <c r="F722" s="65">
        <f>Raw_endusebreakdownannual!F721</f>
        <v>4392189.04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1371007.03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292408.34000000003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2195581.5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12131475.91</v>
      </c>
      <c r="F727" s="65">
        <f>Raw_endusebreakdownannual!F726</f>
        <v>435095.44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4079207.47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2743718.42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18698673.210000001</v>
      </c>
      <c r="F737" s="65">
        <f>Raw_endusebreakdownannual!F736</f>
        <v>4549820.8899999997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925182.35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1709130.53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2195581.5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12131475.91</v>
      </c>
      <c r="F742" s="65">
        <f>Raw_endusebreakdownannual!F741</f>
        <v>435095.44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4316363.2699999996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2519005.7200000002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20352551.199999999</v>
      </c>
      <c r="F752" s="65">
        <f>Raw_endusebreakdownannual!F751</f>
        <v>3879283.51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527823.88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1072904.5900000001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2195581.5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12131475.91</v>
      </c>
      <c r="F757" s="65">
        <f>Raw_endusebreakdownannual!F756</f>
        <v>435095.44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4249817.2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2510181.34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19649779.199999999</v>
      </c>
      <c r="F767" s="65">
        <f>Raw_endusebreakdownannual!F766</f>
        <v>3473100.66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472704.01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1957848.17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2195581.5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12131475.91</v>
      </c>
      <c r="F772" s="65">
        <f>Raw_endusebreakdownannual!F771</f>
        <v>435095.44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4336079.03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2421990.71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20620984.609999999</v>
      </c>
      <c r="F782" s="65">
        <f>Raw_endusebreakdownannual!F781</f>
        <v>3329790.16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568091.06999999995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1390201.4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2195581.5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12131475.91</v>
      </c>
      <c r="F787" s="65">
        <f>Raw_endusebreakdownannual!F786</f>
        <v>435095.44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4249895.1900000004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2509660.39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19967153.989999998</v>
      </c>
      <c r="F797" s="65">
        <f>Raw_endusebreakdownannual!F796</f>
        <v>3512846.9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95538.75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2210256.33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2195581.5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12131475.91</v>
      </c>
      <c r="F802" s="65">
        <f>Raw_endusebreakdownannual!F801</f>
        <v>435095.44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4329836.28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2310840.7200000002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20867150.010000002</v>
      </c>
      <c r="F812" s="65">
        <f>Raw_endusebreakdownannual!F811</f>
        <v>2841474.91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92237.3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2460035.41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2195581.5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12131475.91</v>
      </c>
      <c r="F817" s="65">
        <f>Raw_endusebreakdownannual!F816</f>
        <v>435095.44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4282878.26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2280186.87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21069971.079999998</v>
      </c>
      <c r="F827" s="65">
        <f>Raw_endusebreakdownannual!F826</f>
        <v>2807519.61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158240.79999999999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2729955.19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2195581.5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12131475.91</v>
      </c>
      <c r="F832" s="65">
        <f>Raw_endusebreakdownannual!F831</f>
        <v>435095.44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4362368.55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2275670.71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21419381.140000001</v>
      </c>
      <c r="F842" s="65">
        <f>Raw_endusebreakdownannual!F841</f>
        <v>2869006.94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121086.19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2976313.7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2195581.5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12131475.91</v>
      </c>
      <c r="F847" s="65">
        <f>Raw_endusebreakdownannual!F846</f>
        <v>435095.44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4400512.75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2242838.04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21703883.850000001</v>
      </c>
      <c r="F857" s="65">
        <f>Raw_endusebreakdownannual!F856</f>
        <v>2799019.67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379612.63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3733739.36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2195581.5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12131475.91</v>
      </c>
      <c r="F862" s="65">
        <f>Raw_endusebreakdownannual!F861</f>
        <v>435095.44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4567292.08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2223718.63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22628088.84</v>
      </c>
      <c r="F872" s="65">
        <f>Raw_endusebreakdownannual!F871</f>
        <v>3038426.69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884897.79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3724550.42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2195581.5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12131475.91</v>
      </c>
      <c r="F877" s="65">
        <f>Raw_endusebreakdownannual!F876</f>
        <v>435095.44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4509581.03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2271365.6800000002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22561188.859999999</v>
      </c>
      <c r="F887" s="65">
        <f>Raw_endusebreakdownannual!F886</f>
        <v>3591358.91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862751.43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3147946.31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2195581.5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12131475.91</v>
      </c>
      <c r="F892" s="65">
        <f>Raw_endusebreakdownannual!F891</f>
        <v>435095.44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4352780.34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2338604.62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21827784.059999999</v>
      </c>
      <c r="F902" s="65">
        <f>Raw_endusebreakdownannual!F901</f>
        <v>3636451.49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669811.93999999994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4118660.85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2195581.5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12131475.91</v>
      </c>
      <c r="F907" s="65">
        <f>Raw_endusebreakdownannual!F906</f>
        <v>435095.44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4482514.09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2205111.35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22928232.350000001</v>
      </c>
      <c r="F917" s="65">
        <f>Raw_endusebreakdownannual!F916</f>
        <v>3310018.73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468548.69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5193576.68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2195581.5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12131475.91</v>
      </c>
      <c r="F922" s="65">
        <f>Raw_endusebreakdownannual!F921</f>
        <v>435095.44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4841112.13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2089559.56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24361746.210000001</v>
      </c>
      <c r="F932" s="65">
        <f>Raw_endusebreakdownannual!F931</f>
        <v>2993203.68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184096.44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6973783.4900000002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2195581.5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12131475.91</v>
      </c>
      <c r="F937" s="65">
        <f>Raw_endusebreakdownannual!F936</f>
        <v>435095.44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4595824.9000000004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1851649.31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25896665.800000001</v>
      </c>
      <c r="F947" s="65">
        <f>Raw_endusebreakdownannual!F946</f>
        <v>2470841.1800000002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1501878.46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3663287.75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2195581.5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12131475.91</v>
      </c>
      <c r="F952" s="65">
        <f>Raw_endusebreakdownannual!F951</f>
        <v>435095.44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5124974.83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2472374.2400000002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23115319.989999998</v>
      </c>
      <c r="F962" s="65">
        <f>Raw_endusebreakdownannual!F961</f>
        <v>4409348.1399999997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301012.47999999998</v>
      </c>
      <c r="F963" s="65">
        <f>Raw_endusebreakdownannual!F962</f>
        <v>99336.19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325383.09999999998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4351819.0199999996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12131475.91</v>
      </c>
      <c r="F967" s="65">
        <f>Raw_endusebreakdownannual!F966</f>
        <v>435095.44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5567249.8099999996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2751025.67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22676940.32</v>
      </c>
      <c r="F977" s="65">
        <f>Raw_endusebreakdownannual!F976</f>
        <v>3285457.29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238058.26</v>
      </c>
      <c r="F978" s="65">
        <f>Raw_endusebreakdownannual!F977</f>
        <v>66019.789999999994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2144973.23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4351819.0199999996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12131475.91</v>
      </c>
      <c r="F982" s="65">
        <f>Raw_endusebreakdownannual!F981</f>
        <v>435095.44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6048921.1100000003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2525241.36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24915247.52</v>
      </c>
      <c r="F992" s="65">
        <f>Raw_endusebreakdownannual!F991</f>
        <v>3026356.59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116886.1</v>
      </c>
      <c r="F993" s="65">
        <f>Raw_endusebreakdownannual!F992</f>
        <v>26967.38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1350649.79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4351819.0199999996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12131475.91</v>
      </c>
      <c r="F997" s="65">
        <f>Raw_endusebreakdownannual!F996</f>
        <v>435095.44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5931431.25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2516026.2000000002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23882262.059999999</v>
      </c>
      <c r="F1007" s="65">
        <f>Raw_endusebreakdownannual!F1006</f>
        <v>2978089.02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105215.58</v>
      </c>
      <c r="F1008" s="65">
        <f>Raw_endusebreakdownannual!F1007</f>
        <v>22127.25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2512774.86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4351819.0199999996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12131475.91</v>
      </c>
      <c r="F1012" s="65">
        <f>Raw_endusebreakdownannual!F1011</f>
        <v>435095.44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6108494.8200000003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2428122.46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25209780.190000001</v>
      </c>
      <c r="F1022" s="65">
        <f>Raw_endusebreakdownannual!F1021</f>
        <v>2885345.15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125195.7</v>
      </c>
      <c r="F1023" s="65">
        <f>Raw_endusebreakdownannual!F1022</f>
        <v>18272.419999999998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1783010.84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4351819.0199999996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12131475.91</v>
      </c>
      <c r="F1027" s="65">
        <f>Raw_endusebreakdownannual!F1026</f>
        <v>435095.44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5930321.9400000004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2516383.79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24321823.41</v>
      </c>
      <c r="F1037" s="65">
        <f>Raw_endusebreakdownannual!F1036</f>
        <v>2969751.65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20865.009999999998</v>
      </c>
      <c r="F1038" s="65">
        <f>Raw_endusebreakdownannual!F1037</f>
        <v>1432.66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2769017.7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4351819.0199999996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12131475.91</v>
      </c>
      <c r="F1042" s="65">
        <f>Raw_endusebreakdownannual!F1041</f>
        <v>435095.44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6021936.1900000004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2317263.87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25295113.829999998</v>
      </c>
      <c r="F1052" s="65">
        <f>Raw_endusebreakdownannual!F1051</f>
        <v>2753791.98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19045.77</v>
      </c>
      <c r="F1053" s="65">
        <f>Raw_endusebreakdownannual!F1052</f>
        <v>921.78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3129297.79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4351819.0199999996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12131475.91</v>
      </c>
      <c r="F1057" s="65">
        <f>Raw_endusebreakdownannual!F1056</f>
        <v>435095.44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5933180.3700000001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2286787.34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25564818.859999999</v>
      </c>
      <c r="F1067" s="65">
        <f>Raw_endusebreakdownannual!F1066</f>
        <v>2722804.56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32443.53</v>
      </c>
      <c r="F1068" s="65">
        <f>Raw_endusebreakdownannual!F1067</f>
        <v>3297.72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3510672.29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4351819.0199999996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12131475.91</v>
      </c>
      <c r="F1072" s="65">
        <f>Raw_endusebreakdownannual!F1071</f>
        <v>435095.44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6136742.2999999998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2282891.4700000002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26163153.039999999</v>
      </c>
      <c r="F1082" s="65">
        <f>Raw_endusebreakdownannual!F1081</f>
        <v>2721284.63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23712.45</v>
      </c>
      <c r="F1083" s="65">
        <f>Raw_endusebreakdownannual!F1082</f>
        <v>2934.92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3942087.59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4351819.0199999996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12131475.91</v>
      </c>
      <c r="F1087" s="65">
        <f>Raw_endusebreakdownannual!F1086</f>
        <v>435095.44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6391077.0999999996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2251344.4500000002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26840172.07</v>
      </c>
      <c r="F1097" s="65">
        <f>Raw_endusebreakdownannual!F1096</f>
        <v>2689374.82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90209.38</v>
      </c>
      <c r="F1098" s="65">
        <f>Raw_endusebreakdownannual!F1097</f>
        <v>8465.25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4647052.16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4351819.0199999996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12131475.91</v>
      </c>
      <c r="F1102" s="65">
        <f>Raw_endusebreakdownannual!F1101</f>
        <v>435095.44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6215866.2300000004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2230465.87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27436422.690000001</v>
      </c>
      <c r="F1112" s="65">
        <f>Raw_endusebreakdownannual!F1111</f>
        <v>2674026.56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214448.66</v>
      </c>
      <c r="F1113" s="65">
        <f>Raw_endusebreakdownannual!F1112</f>
        <v>83414.69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4805501.93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4351819.0199999996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12131475.91</v>
      </c>
      <c r="F1117" s="65">
        <f>Raw_endusebreakdownannual!F1116</f>
        <v>435095.44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6465135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2277952.52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27968380.510000002</v>
      </c>
      <c r="F1127" s="65">
        <f>Raw_endusebreakdownannual!F1126</f>
        <v>2796462.65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212486.84</v>
      </c>
      <c r="F1128" s="65">
        <f>Raw_endusebreakdownannual!F1127</f>
        <v>65554.429999999993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4035619.56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4351819.0199999996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12131475.91</v>
      </c>
      <c r="F1132" s="65">
        <f>Raw_endusebreakdownannual!F1131</f>
        <v>435095.44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6123471.8499999996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2345359.23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26854873.18</v>
      </c>
      <c r="F1142" s="65">
        <f>Raw_endusebreakdownannual!F1141</f>
        <v>2846009.1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152108.72</v>
      </c>
      <c r="F1143" s="65">
        <f>Raw_endusebreakdownannual!F1142</f>
        <v>43490.17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5293043.7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4351819.0199999996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12131475.91</v>
      </c>
      <c r="F1147" s="65">
        <f>Raw_endusebreakdownannual!F1146</f>
        <v>435095.44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6365849.6600000001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2211468.88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28294297</v>
      </c>
      <c r="F1157" s="65">
        <f>Raw_endusebreakdownannual!F1156</f>
        <v>2690054.49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107945.93</v>
      </c>
      <c r="F1158" s="65">
        <f>Raw_endusebreakdownannual!F1157</f>
        <v>26345.759999999998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6609836.1500000004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4351819.0199999996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12131475.91</v>
      </c>
      <c r="F1162" s="65">
        <f>Raw_endusebreakdownannual!F1161</f>
        <v>435095.44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6866199.21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2096847.47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30067276.210000001</v>
      </c>
      <c r="F1172" s="65">
        <f>Raw_endusebreakdownannual!F1171</f>
        <v>2558288.67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35210.86</v>
      </c>
      <c r="F1173" s="65">
        <f>Raw_endusebreakdownannual!F1172</f>
        <v>1735.76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8784886.2300000004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4351819.0199999996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12131475.91</v>
      </c>
      <c r="F1177" s="65">
        <f>Raw_endusebreakdownannual!F1176</f>
        <v>435095.44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6518384.1699999999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1859976.65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31821776.18</v>
      </c>
      <c r="F1187" s="65">
        <f>Raw_endusebreakdownannual!F1186</f>
        <v>2296807.86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459300.58</v>
      </c>
      <c r="F1188" s="65">
        <f>Raw_endusebreakdownannual!F1187</f>
        <v>171111.24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4638085.63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4351819.0199999996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12131475.91</v>
      </c>
      <c r="F1192" s="65">
        <f>Raw_endusebreakdownannual!F1191</f>
        <v>435095.44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7125189.6500000004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2479050.4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28705870.780000001</v>
      </c>
      <c r="F1202" s="65">
        <f>Raw_endusebreakdownannual!F1201</f>
        <v>3085257.08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338828.61</v>
      </c>
      <c r="F1203" s="65">
        <f>Raw_endusebreakdownannual!F1202</f>
        <v>3318.32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288986.56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2195581.5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12131475.91</v>
      </c>
      <c r="F1207" s="65">
        <f>Raw_endusebreakdownannual!F1206</f>
        <v>435095.44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4079207.37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2743718.42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19034079.949999999</v>
      </c>
      <c r="F1217" s="65">
        <f>Raw_endusebreakdownannual!F1216</f>
        <v>3182132.17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258349.86</v>
      </c>
      <c r="F1218" s="65">
        <f>Raw_endusebreakdownannual!F1217</f>
        <v>1332.89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1698116.63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2195581.5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12131475.91</v>
      </c>
      <c r="F1222" s="65">
        <f>Raw_endusebreakdownannual!F1221</f>
        <v>435095.44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4316379.37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2519540.39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20599903.27</v>
      </c>
      <c r="F1232" s="65">
        <f>Raw_endusebreakdownannual!F1231</f>
        <v>2955968.72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133346.04999999999</v>
      </c>
      <c r="F1233" s="65">
        <f>Raw_endusebreakdownannual!F1232</f>
        <v>500.68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1060994.27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2195581.5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12131475.91</v>
      </c>
      <c r="F1237" s="65">
        <f>Raw_endusebreakdownannual!F1236</f>
        <v>435095.44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4249817.4000000004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2510181.9300000002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19771215.129999999</v>
      </c>
      <c r="F1247" s="65">
        <f>Raw_endusebreakdownannual!F1246</f>
        <v>2945778.05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119543.48</v>
      </c>
      <c r="F1248" s="65">
        <f>Raw_endusebreakdownannual!F1247</f>
        <v>202.94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1949890.98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2195581.5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12131475.91</v>
      </c>
      <c r="F1252" s="65">
        <f>Raw_endusebreakdownannual!F1251</f>
        <v>435095.44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4336078.4000000004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2421990.11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20732570.280000001</v>
      </c>
      <c r="F1262" s="65">
        <f>Raw_endusebreakdownannual!F1261</f>
        <v>2857288.49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148299.66</v>
      </c>
      <c r="F1263" s="65">
        <f>Raw_endusebreakdownannual!F1262</f>
        <v>17.5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1379183.66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2195581.5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12131475.91</v>
      </c>
      <c r="F1267" s="65">
        <f>Raw_endusebreakdownannual!F1266</f>
        <v>435095.44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4249894.57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2509658.92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20104435.289999999</v>
      </c>
      <c r="F1277" s="65">
        <f>Raw_endusebreakdownannual!F1276</f>
        <v>2944771.86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22868.74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2147830.0499999998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2195581.5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12131475.91</v>
      </c>
      <c r="F1282" s="65">
        <f>Raw_endusebreakdownannual!F1281</f>
        <v>435095.44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4329848.4400000004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2311166.7400000002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20827604.629999999</v>
      </c>
      <c r="F1292" s="65">
        <f>Raw_endusebreakdownannual!F1291</f>
        <v>2746262.18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22181.11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2423226.96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2195581.5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12131475.91</v>
      </c>
      <c r="F1297" s="65">
        <f>Raw_endusebreakdownannual!F1296</f>
        <v>435095.44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4282893.45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2280171.6800000002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21055358.93</v>
      </c>
      <c r="F1307" s="65">
        <f>Raw_endusebreakdownannual!F1306</f>
        <v>2715267.12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38594.57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2710282.73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2195581.5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12131475.91</v>
      </c>
      <c r="F1312" s="65">
        <f>Raw_endusebreakdownannual!F1311</f>
        <v>435095.44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4362370.6399999997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2275670.7000000002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21438305.350000001</v>
      </c>
      <c r="F1322" s="65">
        <f>Raw_endusebreakdownannual!F1321</f>
        <v>2710766.14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29368.69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2952121.15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2195581.5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12131475.91</v>
      </c>
      <c r="F1327" s="65">
        <f>Raw_endusebreakdownannual!F1326</f>
        <v>435095.44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4400506.8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2243087.8199999998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21709054.039999999</v>
      </c>
      <c r="F1337" s="65">
        <f>Raw_endusebreakdownannual!F1336</f>
        <v>2678183.2599999998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105249.05</v>
      </c>
      <c r="F1338" s="65">
        <f>Raw_endusebreakdownannual!F1337</f>
        <v>10.87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3733711.9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2195581.5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12131475.91</v>
      </c>
      <c r="F1342" s="65">
        <f>Raw_endusebreakdownannual!F1341</f>
        <v>435095.44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4567292.2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2223137.09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22733310.550000001</v>
      </c>
      <c r="F1352" s="65">
        <f>Raw_endusebreakdownannual!F1351</f>
        <v>2658243.4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238803.20000000001</v>
      </c>
      <c r="F1353" s="65">
        <f>Raw_endusebreakdownannual!F1352</f>
        <v>2693.71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3738230.93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2195581.5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12131475.91</v>
      </c>
      <c r="F1357" s="65">
        <f>Raw_endusebreakdownannual!F1356</f>
        <v>435095.44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4509601.18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2272195.84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22813692.719999999</v>
      </c>
      <c r="F1367" s="65">
        <f>Raw_endusebreakdownannual!F1366</f>
        <v>2709984.98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238235.93</v>
      </c>
      <c r="F1368" s="65">
        <f>Raw_endusebreakdownannual!F1367</f>
        <v>3168.61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3153355.39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2195581.5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12131475.91</v>
      </c>
      <c r="F1372" s="65">
        <f>Raw_endusebreakdownannual!F1371</f>
        <v>435095.44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4352772.5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2337988.38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22071421.219999999</v>
      </c>
      <c r="F1382" s="65">
        <f>Raw_endusebreakdownannual!F1381</f>
        <v>2776252.44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178798.22</v>
      </c>
      <c r="F1383" s="65">
        <f>Raw_endusebreakdownannual!F1382</f>
        <v>816.02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4125712.16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2195581.5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12131475.91</v>
      </c>
      <c r="F1387" s="65">
        <f>Raw_endusebreakdownannual!F1386</f>
        <v>435095.44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4482512.07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2205151.06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23114079.850000001</v>
      </c>
      <c r="F1397" s="65">
        <f>Raw_endusebreakdownannual!F1396</f>
        <v>2641062.5099999998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128008.03</v>
      </c>
      <c r="F1398" s="65">
        <f>Raw_endusebreakdownannual!F1397</f>
        <v>607.5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5207503.5599999996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2195581.5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12131475.91</v>
      </c>
      <c r="F1402" s="65">
        <f>Raw_endusebreakdownannual!F1401</f>
        <v>435095.44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4841055.76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2088830.88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24503624.760000002</v>
      </c>
      <c r="F1412" s="65">
        <f>Raw_endusebreakdownannual!F1411</f>
        <v>2524533.8199999998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47442.96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6977664.4000000004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2195581.5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12131475.91</v>
      </c>
      <c r="F1417" s="65">
        <f>Raw_endusebreakdownannual!F1416</f>
        <v>435095.44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4595796.57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1851931.53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25947961.329999998</v>
      </c>
      <c r="F1427" s="65">
        <f>Raw_endusebreakdownannual!F1426</f>
        <v>2287026.96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500276.09</v>
      </c>
      <c r="F1428" s="65">
        <f>Raw_endusebreakdownannual!F1427</f>
        <v>32024.26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3705511.88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2195581.5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12131475.91</v>
      </c>
      <c r="F1432" s="65">
        <f>Raw_endusebreakdownannual!F1431</f>
        <v>435095.44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5124790.21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2472020.79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23657635.59</v>
      </c>
      <c r="F1442" s="65">
        <f>Raw_endusebreakdownannual!F1441</f>
        <v>2939140.49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120508.04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321503.21999999997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4351819.0199999996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12131475.91</v>
      </c>
      <c r="F1447" s="65">
        <f>Raw_endusebreakdownannual!F1446</f>
        <v>435095.44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5570908.8300000001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2750996.08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22375706.969999999</v>
      </c>
      <c r="F1457" s="65">
        <f>Raw_endusebreakdownannual!F1456</f>
        <v>3306599.55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77176.259999999995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2146414.2599999998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4351819.0199999996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12131475.91</v>
      </c>
      <c r="F1462" s="65">
        <f>Raw_endusebreakdownannual!F1461</f>
        <v>435095.44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6050973.8099999996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2525794.9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24680682.989999998</v>
      </c>
      <c r="F1472" s="65">
        <f>Raw_endusebreakdownannual!F1471</f>
        <v>3038066.6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30892.39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1359283.12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4351819.0199999996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12131475.91</v>
      </c>
      <c r="F1477" s="65">
        <f>Raw_endusebreakdownannual!F1476</f>
        <v>435095.44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5931544.3700000001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2516622.67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23774122.420000002</v>
      </c>
      <c r="F1487" s="65">
        <f>Raw_endusebreakdownannual!F1486</f>
        <v>2982610.51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25256.04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2514741.15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4351819.0199999996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12131475.91</v>
      </c>
      <c r="F1492" s="65">
        <f>Raw_endusebreakdownannual!F1491</f>
        <v>435095.44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6108588.3399999999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2428109.46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25106624.420000002</v>
      </c>
      <c r="F1502" s="65">
        <f>Raw_endusebreakdownannual!F1501</f>
        <v>2888460.93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20033.96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1784970.46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4351819.0199999996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12131475.91</v>
      </c>
      <c r="F1507" s="65">
        <f>Raw_endusebreakdownannual!F1506</f>
        <v>435095.44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5930125.5300000003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2516523.73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24198390.920000002</v>
      </c>
      <c r="F1517" s="65">
        <f>Raw_endusebreakdownannual!F1516</f>
        <v>2971653.13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1531.51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2822250.55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4351819.0199999996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12131475.91</v>
      </c>
      <c r="F1522" s="65">
        <f>Raw_endusebreakdownannual!F1521</f>
        <v>435095.44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6021954.4000000004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2317283.48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25327499.870000001</v>
      </c>
      <c r="F1532" s="65">
        <f>Raw_endusebreakdownannual!F1531</f>
        <v>2753910.43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983.85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3162380.11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4351819.0199999996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12131475.91</v>
      </c>
      <c r="F1537" s="65">
        <f>Raw_endusebreakdownannual!F1536</f>
        <v>435095.44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5933183.7000000002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2286680.12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25578858.73</v>
      </c>
      <c r="F1547" s="65">
        <f>Raw_endusebreakdownannual!F1546</f>
        <v>2722759.41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3557.31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3527445.27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4351819.0199999996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12131475.91</v>
      </c>
      <c r="F1552" s="65">
        <f>Raw_endusebreakdownannual!F1551</f>
        <v>435095.44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6136682.1299999999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2283029.27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26147422.329999998</v>
      </c>
      <c r="F1562" s="65">
        <f>Raw_endusebreakdownannual!F1561</f>
        <v>2721682.03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3133.37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3959503.81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4351819.0199999996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12131475.91</v>
      </c>
      <c r="F1567" s="65">
        <f>Raw_endusebreakdownannual!F1566</f>
        <v>435095.44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6390968.3300000001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2251307.4300000002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26833767.07</v>
      </c>
      <c r="F1577" s="65">
        <f>Raw_endusebreakdownannual!F1576</f>
        <v>2689536.23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9483.82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4641417.3899999997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4351819.0199999996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12131475.91</v>
      </c>
      <c r="F1582" s="65">
        <f>Raw_endusebreakdownannual!F1581</f>
        <v>435095.44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6215486.8700000001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2230198.9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27340199.18</v>
      </c>
      <c r="F1592" s="65">
        <f>Raw_endusebreakdownannual!F1591</f>
        <v>2674778.16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99938.4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4781981.8899999997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4351819.0199999996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12131475.91</v>
      </c>
      <c r="F1597" s="65">
        <f>Raw_endusebreakdownannual!F1596</f>
        <v>435095.44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6469374.6399999997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2278513.0499999998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27734651.460000001</v>
      </c>
      <c r="F1607" s="65">
        <f>Raw_endusebreakdownannual!F1606</f>
        <v>2813546.88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80011.460000000006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4022325.24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4351819.0199999996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12131475.91</v>
      </c>
      <c r="F1612" s="65">
        <f>Raw_endusebreakdownannual!F1611</f>
        <v>435095.44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6127165.2800000003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2345306.2400000002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26632785.449999999</v>
      </c>
      <c r="F1622" s="65">
        <f>Raw_endusebreakdownannual!F1621</f>
        <v>2860413.14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53562.52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5280264.74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4351819.0199999996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12131475.91</v>
      </c>
      <c r="F1627" s="65">
        <f>Raw_endusebreakdownannual!F1626</f>
        <v>435095.44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6367888.3300000001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2211209.17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28131447.989999998</v>
      </c>
      <c r="F1637" s="65">
        <f>Raw_endusebreakdownannual!F1636</f>
        <v>2699867.12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29028.66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6590993.9699999997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4351819.0199999996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12131475.91</v>
      </c>
      <c r="F1642" s="65">
        <f>Raw_endusebreakdownannual!F1641</f>
        <v>435095.44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6866800.3300000001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2096567.57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29941089.23</v>
      </c>
      <c r="F1652" s="65">
        <f>Raw_endusebreakdownannual!F1651</f>
        <v>2560691.67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1869.01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8779161.9800000004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4351819.0199999996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12131475.91</v>
      </c>
      <c r="F1657" s="65">
        <f>Raw_endusebreakdownannual!F1656</f>
        <v>435095.44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6518230.6500000004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1859612.1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31780687.559999999</v>
      </c>
      <c r="F1667" s="65">
        <f>Raw_endusebreakdownannual!F1666</f>
        <v>2296576.54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193490.64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4576803.4400000004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4351819.0199999996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12131475.91</v>
      </c>
      <c r="F1672" s="65">
        <f>Raw_endusebreakdownannual!F1671</f>
        <v>435095.44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7154232.1900000004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2479016.2000000002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28214330.559999999</v>
      </c>
      <c r="F1682" s="65">
        <f>Raw_endusebreakdownannual!F1681</f>
        <v>3107602.28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8087.11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281504.28999999998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2195581.5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12131475.91</v>
      </c>
      <c r="F1687" s="65">
        <f>Raw_endusebreakdownannual!F1686</f>
        <v>435095.44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4081187.02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2743600.43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18689748.719999999</v>
      </c>
      <c r="F1697" s="65">
        <f>Raw_endusebreakdownannual!F1696</f>
        <v>3186782.98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2937.91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1687536.77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2195581.5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12131475.91</v>
      </c>
      <c r="F1702" s="65">
        <f>Raw_endusebreakdownannual!F1701</f>
        <v>435095.44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4317217.55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2518900.86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20331811.719999999</v>
      </c>
      <c r="F1712" s="65">
        <f>Raw_endusebreakdownannual!F1711</f>
        <v>2956934.21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952.03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1064039.8400000001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2195581.5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12131475.91</v>
      </c>
      <c r="F1717" s="65">
        <f>Raw_endusebreakdownannual!F1716</f>
        <v>435095.44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4249616.71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2510181.11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19640713.960000001</v>
      </c>
      <c r="F1727" s="65">
        <f>Raw_endusebreakdownannual!F1726</f>
        <v>2946228.58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373.34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1947535.02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2195581.5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12131475.91</v>
      </c>
      <c r="F1732" s="65">
        <f>Raw_endusebreakdownannual!F1731</f>
        <v>435095.44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4335684.71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2423275.5099999998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20610277.129999999</v>
      </c>
      <c r="F1742" s="65">
        <f>Raw_endusebreakdownannual!F1741</f>
        <v>2858744.29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34.24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1371932.02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2195581.5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12131475.91</v>
      </c>
      <c r="F1747" s="65">
        <f>Raw_endusebreakdownannual!F1746</f>
        <v>435095.44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4248800.99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2510785.44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19947790.420000002</v>
      </c>
      <c r="F1757" s="65">
        <f>Raw_endusebreakdownannual!F1756</f>
        <v>2945915.12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2207961.65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2195581.5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12131475.91</v>
      </c>
      <c r="F1762" s="65">
        <f>Raw_endusebreakdownannual!F1761</f>
        <v>435095.44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4329683.91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2310236.65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20864702.960000001</v>
      </c>
      <c r="F1772" s="65">
        <f>Raw_endusebreakdownannual!F1771</f>
        <v>2745332.09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2457852.65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2195581.5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12131475.91</v>
      </c>
      <c r="F1777" s="65">
        <f>Raw_endusebreakdownannual!F1776</f>
        <v>435095.44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4282770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2279053.7400000002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21067680.050000001</v>
      </c>
      <c r="F1787" s="65">
        <f>Raw_endusebreakdownannual!F1786</f>
        <v>2714149.18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2724993.04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2195581.5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12131475.91</v>
      </c>
      <c r="F1792" s="65">
        <f>Raw_endusebreakdownannual!F1791</f>
        <v>435095.44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4362079.4400000004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2276740.16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21414129.890000001</v>
      </c>
      <c r="F1802" s="65">
        <f>Raw_endusebreakdownannual!F1801</f>
        <v>2711835.6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2972399.95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2195581.5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12131475.91</v>
      </c>
      <c r="F1807" s="65">
        <f>Raw_endusebreakdownannual!F1806</f>
        <v>435095.44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4400287.16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2245485.39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21699744.52</v>
      </c>
      <c r="F1817" s="65">
        <f>Raw_endusebreakdownannual!F1816</f>
        <v>2680580.83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17.809999999999999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3719759.46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2195581.5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12131475.91</v>
      </c>
      <c r="F1822" s="65">
        <f>Raw_endusebreakdownannual!F1821</f>
        <v>435095.44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4566746.13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2223187.65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22613562.989999998</v>
      </c>
      <c r="F1832" s="65">
        <f>Raw_endusebreakdownannual!F1831</f>
        <v>2658300.9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7586.22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3707989.76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2195581.5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12131475.91</v>
      </c>
      <c r="F1837" s="65">
        <f>Raw_endusebreakdownannual!F1836</f>
        <v>435095.44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4512411.5999999996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2271733.21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22547458.760000002</v>
      </c>
      <c r="F1847" s="65">
        <f>Raw_endusebreakdownannual!F1846</f>
        <v>2714414.87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7085.67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3131002.44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2195581.5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12131475.91</v>
      </c>
      <c r="F1852" s="65">
        <f>Raw_endusebreakdownannual!F1851</f>
        <v>435095.44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4354803.99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2338122.87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21812863.84</v>
      </c>
      <c r="F1862" s="65">
        <f>Raw_endusebreakdownannual!F1861</f>
        <v>2780303.98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2467.0700000000002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4106800.48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2195581.5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12131475.91</v>
      </c>
      <c r="F1867" s="65">
        <f>Raw_endusebreakdownannual!F1866</f>
        <v>435095.44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4483325.74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2204306.42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22917183.620000001</v>
      </c>
      <c r="F1877" s="65">
        <f>Raw_endusebreakdownannual!F1876</f>
        <v>2641868.9300000002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912.71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5179748.09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2195581.5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12131475.91</v>
      </c>
      <c r="F1882" s="65">
        <f>Raw_endusebreakdownannual!F1881</f>
        <v>435095.44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4840872.5599999996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2089496.06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24347678.050000001</v>
      </c>
      <c r="F1892" s="65">
        <f>Raw_endusebreakdownannual!F1891</f>
        <v>2525504.21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6962682.0300000003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2195581.5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12131475.91</v>
      </c>
      <c r="F1897" s="65">
        <f>Raw_endusebreakdownannual!F1896</f>
        <v>435095.44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4595416.82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1853267.82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25885156.260000002</v>
      </c>
      <c r="F1907" s="65">
        <f>Raw_endusebreakdownannual!F1906</f>
        <v>2288363.2599999998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50777.3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3624063.16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2195581.5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12131475.91</v>
      </c>
      <c r="F1912" s="65">
        <f>Raw_endusebreakdownannual!F1911</f>
        <v>435095.44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5141493.38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2473835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23092613.949999999</v>
      </c>
      <c r="F1922" s="65">
        <f>Raw_endusebreakdownannual!F1921</f>
        <v>2959707.74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2200965.38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377779.12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4351819.0199999996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12131475.91</v>
      </c>
      <c r="F1927" s="65">
        <f>Raw_endusebreakdownannual!F1926</f>
        <v>435095.44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2609125.4300000002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2751220.42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19470199.469999999</v>
      </c>
      <c r="F1937" s="65">
        <f>Raw_endusebreakdownannual!F1936</f>
        <v>5387281.2400000002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1505230.44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2135215.56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4351819.0199999996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12131475.91</v>
      </c>
      <c r="F1942" s="65">
        <f>Raw_endusebreakdownannual!F1941</f>
        <v>435095.44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3105665.5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2525309.5699999998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21724175.989999998</v>
      </c>
      <c r="F1952" s="65">
        <f>Raw_endusebreakdownannual!F1951</f>
        <v>4465635.45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912198.52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1449786.39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4351819.0199999996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12131475.91</v>
      </c>
      <c r="F1957" s="65">
        <f>Raw_endusebreakdownannual!F1956</f>
        <v>435095.44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2961567.51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2516420.0699999998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20894648.82</v>
      </c>
      <c r="F1967" s="65">
        <f>Raw_endusebreakdownannual!F1966</f>
        <v>3863714.03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822463.89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2498459.2400000002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4351819.0199999996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12131475.91</v>
      </c>
      <c r="F1972" s="65">
        <f>Raw_endusebreakdownannual!F1971</f>
        <v>435095.44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3197523.55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2428218.9300000002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22179277.719999999</v>
      </c>
      <c r="F1982" s="65">
        <f>Raw_endusebreakdownannual!F1981</f>
        <v>3685778.25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903118.44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1841906.92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4351819.0199999996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12131475.91</v>
      </c>
      <c r="F1987" s="65">
        <f>Raw_endusebreakdownannual!F1986</f>
        <v>435095.44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3059577.07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2516622.23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21384778.920000002</v>
      </c>
      <c r="F1997" s="65">
        <f>Raw_endusebreakdownannual!F1996</f>
        <v>3854836.11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213825.8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2877701.56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4351819.0199999996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12131475.91</v>
      </c>
      <c r="F2002" s="65">
        <f>Raw_endusebreakdownannual!F2001</f>
        <v>435095.44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3297623.97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2317199.4300000002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22658620.449999999</v>
      </c>
      <c r="F2012" s="65">
        <f>Raw_endusebreakdownannual!F2011</f>
        <v>2966120.67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187661.41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3131144.12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4351819.0199999996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12131475.91</v>
      </c>
      <c r="F2017" s="65">
        <f>Raw_endusebreakdownannual!F2016</f>
        <v>435095.44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3278415.05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2287011.7999999998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22892854.09</v>
      </c>
      <c r="F2027" s="65">
        <f>Raw_endusebreakdownannual!F2026</f>
        <v>2909768.65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297585.83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3482375.04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4351819.0199999996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12131475.91</v>
      </c>
      <c r="F2032" s="65">
        <f>Raw_endusebreakdownannual!F2031</f>
        <v>435095.44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3376407.29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2282754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23342077.260000002</v>
      </c>
      <c r="F2042" s="65">
        <f>Raw_endusebreakdownannual!F2041</f>
        <v>3015435.27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237812.61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3864608.73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4351819.0199999996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12131475.91</v>
      </c>
      <c r="F2047" s="65">
        <f>Raw_endusebreakdownannual!F2046</f>
        <v>435095.44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3559981.82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2251132.87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23907885.469999999</v>
      </c>
      <c r="F2057" s="65">
        <f>Raw_endusebreakdownannual!F2056</f>
        <v>2924040.91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595194.11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4493458.54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4351819.0199999996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12131475.91</v>
      </c>
      <c r="F2062" s="65">
        <f>Raw_endusebreakdownannual!F2061</f>
        <v>435095.44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3506097.67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2229923.7400000002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24482851.140000001</v>
      </c>
      <c r="F2072" s="65">
        <f>Raw_endusebreakdownannual!F2071</f>
        <v>3260213.29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1451732.78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4616502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4351819.0199999996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12131475.91</v>
      </c>
      <c r="F2077" s="65">
        <f>Raw_endusebreakdownannual!F2076</f>
        <v>435095.44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3603987.31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2278202.5499999998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24703784.239999998</v>
      </c>
      <c r="F2087" s="65">
        <f>Raw_endusebreakdownannual!F2086</f>
        <v>4165030.77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1341968.7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3907351.24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4351819.0199999996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12131475.91</v>
      </c>
      <c r="F2092" s="65">
        <f>Raw_endusebreakdownannual!F2091</f>
        <v>435095.44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3367133.03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2345384.98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23757779.199999999</v>
      </c>
      <c r="F2102" s="65">
        <f>Raw_endusebreakdownannual!F2101</f>
        <v>4122449.12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1041935.4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5102985.13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4351819.0199999996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12131475.91</v>
      </c>
      <c r="F2107" s="65">
        <f>Raw_endusebreakdownannual!F2106</f>
        <v>435095.44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3619323.89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2211781.52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25205603.940000001</v>
      </c>
      <c r="F2117" s="65">
        <f>Raw_endusebreakdownannual!F2116</f>
        <v>3688812.36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749362.66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6335298.8799999999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4351819.0199999996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12131475.91</v>
      </c>
      <c r="F2122" s="65">
        <f>Raw_endusebreakdownannual!F2121</f>
        <v>435095.44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4043301.95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2097009.51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26861895.75</v>
      </c>
      <c r="F2132" s="65">
        <f>Raw_endusebreakdownannual!F2131</f>
        <v>3281467.61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278415.53999999998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8460920.7200000007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4351819.0199999996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12131475.91</v>
      </c>
      <c r="F2137" s="65">
        <f>Raw_endusebreakdownannual!F2136</f>
        <v>435095.44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4076239.81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1860016.57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29020455.449999999</v>
      </c>
      <c r="F2147" s="65">
        <f>Raw_endusebreakdownannual!F2146</f>
        <v>2573527.5499999998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2267739.73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4418983.09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4351819.0199999996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12131475.91</v>
      </c>
      <c r="F2152" s="65">
        <f>Raw_endusebreakdownannual!F2151</f>
        <v>435095.44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3996025.24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2478865.9300000002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24898303.260000002</v>
      </c>
      <c r="F2162" s="65">
        <f>Raw_endusebreakdownannual!F2161</f>
        <v>5181701.0999999996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2167020.9500000002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326472.25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2195581.5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12131475.91</v>
      </c>
      <c r="F2167" s="65">
        <f>Raw_endusebreakdownannual!F2166</f>
        <v>435095.44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2038382.1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2744695.07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16691911.76</v>
      </c>
      <c r="F2177" s="65">
        <f>Raw_endusebreakdownannual!F2176</f>
        <v>5346811.46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1431178.55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1692232.92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2195581.5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12131475.91</v>
      </c>
      <c r="F2182" s="65">
        <f>Raw_endusebreakdownannual!F2181</f>
        <v>435095.44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2356234.5699999998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2520173.92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18375524.899999999</v>
      </c>
      <c r="F2192" s="65">
        <f>Raw_endusebreakdownannual!F2191</f>
        <v>4386447.91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911949.51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1127370.75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2195581.5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12131475.91</v>
      </c>
      <c r="F2197" s="65">
        <f>Raw_endusebreakdownannual!F2196</f>
        <v>435095.44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2253071.17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2509932.81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17707499.329999998</v>
      </c>
      <c r="F2207" s="65">
        <f>Raw_endusebreakdownannual!F2206</f>
        <v>3856977.77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811227.61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1941994.3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2195581.5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12131475.91</v>
      </c>
      <c r="F2212" s="65">
        <f>Raw_endusebreakdownannual!F2211</f>
        <v>435095.44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2408806.88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2421527.6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18677858.600000001</v>
      </c>
      <c r="F2222" s="65">
        <f>Raw_endusebreakdownannual!F2221</f>
        <v>3667850.65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954560.82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1413869.05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2195581.5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12131475.91</v>
      </c>
      <c r="F2227" s="65">
        <f>Raw_endusebreakdownannual!F2226</f>
        <v>435095.44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2322414.6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2509648.88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18063341.059999999</v>
      </c>
      <c r="F2237" s="65">
        <f>Raw_endusebreakdownannual!F2236</f>
        <v>3899305.14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213012.52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2250630.25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2195581.5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12131475.91</v>
      </c>
      <c r="F2242" s="65">
        <f>Raw_endusebreakdownannual!F2241</f>
        <v>435095.44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2509622.0299999998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2310727.9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19087309.690000001</v>
      </c>
      <c r="F2252" s="65">
        <f>Raw_endusebreakdownannual!F2251</f>
        <v>2958835.86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197852.81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2443749.29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2195581.5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12131475.91</v>
      </c>
      <c r="F2257" s="65">
        <f>Raw_endusebreakdownannual!F2256</f>
        <v>435095.44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2495264.06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2279652.27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19266070.75</v>
      </c>
      <c r="F2267" s="65">
        <f>Raw_endusebreakdownannual!F2266</f>
        <v>2912600.52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308034.15999999997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2708066.81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2195581.5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12131475.91</v>
      </c>
      <c r="F2272" s="65">
        <f>Raw_endusebreakdownannual!F2271</f>
        <v>435095.44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2535712.46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2276435.59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19570836.68</v>
      </c>
      <c r="F2282" s="65">
        <f>Raw_endusebreakdownannual!F2281</f>
        <v>3019565.19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250946.14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2920012.75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2195581.5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12131475.91</v>
      </c>
      <c r="F2287" s="65">
        <f>Raw_endusebreakdownannual!F2286</f>
        <v>435095.44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2602733.1800000002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2244587.4500000002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19849803.34</v>
      </c>
      <c r="F2297" s="65">
        <f>Raw_endusebreakdownannual!F2296</f>
        <v>2930629.03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622472.02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3636688.49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2195581.5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12131475.91</v>
      </c>
      <c r="F2302" s="65">
        <f>Raw_endusebreakdownannual!F2301</f>
        <v>435095.44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2713462.49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2223784.1800000002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20677208.390000001</v>
      </c>
      <c r="F2312" s="65">
        <f>Raw_endusebreakdownannual!F2311</f>
        <v>3281351.64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1359075.09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3623376.71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2195581.5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12131475.91</v>
      </c>
      <c r="F2317" s="65">
        <f>Raw_endusebreakdownannual!F2316</f>
        <v>435095.44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2673992.7000000002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2270776.9900000002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20624426.82</v>
      </c>
      <c r="F2327" s="65">
        <f>Raw_endusebreakdownannual!F2326</f>
        <v>4064947.52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1298978.78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3070500.43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2195581.5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12131475.91</v>
      </c>
      <c r="F2332" s="65">
        <f>Raw_endusebreakdownannual!F2331</f>
        <v>435095.44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2536179.94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2338421.71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19933737.789999999</v>
      </c>
      <c r="F2342" s="65">
        <f>Raw_endusebreakdownannual!F2341</f>
        <v>4072495.93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1045997.84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4011642.47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2195581.5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12131475.91</v>
      </c>
      <c r="F2347" s="65">
        <f>Raw_endusebreakdownannual!F2346</f>
        <v>435095.44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2704866.68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2203948.4900000002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21043566.559999999</v>
      </c>
      <c r="F2357" s="65">
        <f>Raw_endusebreakdownannual!F2356</f>
        <v>3685041.77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761482.62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5038080.1100000003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2195581.5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12131475.91</v>
      </c>
      <c r="F2362" s="65">
        <f>Raw_endusebreakdownannual!F2361</f>
        <v>435095.44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3028690.2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2090522.95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22393827.719999999</v>
      </c>
      <c r="F2372" s="65">
        <f>Raw_endusebreakdownannual!F2371</f>
        <v>3287101.01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316363.53000000003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6792550.5700000003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2195581.5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12131475.91</v>
      </c>
      <c r="F2377" s="65">
        <f>Raw_endusebreakdownannual!F2376</f>
        <v>435095.44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3084979.26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1852542.01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24204587.239999998</v>
      </c>
      <c r="F2387" s="65">
        <f>Raw_endusebreakdownannual!F2386</f>
        <v>2604000.98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2150611.59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3546584.15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2195581.5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12131475.91</v>
      </c>
      <c r="F2392" s="65">
        <f>Raw_endusebreakdownannual!F2391</f>
        <v>435095.44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3040114.3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2475247.2000000002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20913755.859999999</v>
      </c>
      <c r="F2402" s="65">
        <f>Raw_endusebreakdownannual!F2401</f>
        <v>5060954.2300000004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530</v>
      </c>
      <c r="E2">
        <v>0</v>
      </c>
      <c r="F2">
        <v>3017009.87</v>
      </c>
    </row>
    <row r="3" spans="1:6" x14ac:dyDescent="0.25">
      <c r="A3" t="s">
        <v>39</v>
      </c>
      <c r="B3" t="s">
        <v>73</v>
      </c>
      <c r="C3" t="s">
        <v>67</v>
      </c>
      <c r="D3" t="s">
        <v>531</v>
      </c>
      <c r="E3">
        <v>390137.84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532</v>
      </c>
      <c r="E4">
        <v>4351819.0199999996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533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534</v>
      </c>
      <c r="E6">
        <v>12131475.91</v>
      </c>
      <c r="F6">
        <v>435095.44</v>
      </c>
    </row>
    <row r="7" spans="1:6" x14ac:dyDescent="0.25">
      <c r="A7" t="s">
        <v>39</v>
      </c>
      <c r="B7" t="s">
        <v>73</v>
      </c>
      <c r="C7" t="s">
        <v>67</v>
      </c>
      <c r="D7" t="s">
        <v>535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536</v>
      </c>
      <c r="E8">
        <v>2498099.69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537</v>
      </c>
      <c r="E9">
        <v>14324.82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538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539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540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541</v>
      </c>
      <c r="E13">
        <v>0</v>
      </c>
      <c r="F13">
        <v>2751240.17</v>
      </c>
    </row>
    <row r="14" spans="1:6" x14ac:dyDescent="0.25">
      <c r="A14" t="s">
        <v>39</v>
      </c>
      <c r="B14" t="s">
        <v>73</v>
      </c>
      <c r="C14" t="s">
        <v>67</v>
      </c>
      <c r="D14" t="s">
        <v>542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543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544</v>
      </c>
      <c r="E16">
        <v>19385857.280000001</v>
      </c>
      <c r="F16">
        <v>6203345.4800000004</v>
      </c>
    </row>
    <row r="17" spans="1:6" x14ac:dyDescent="0.25">
      <c r="A17" t="s">
        <v>39</v>
      </c>
      <c r="B17" t="s">
        <v>74</v>
      </c>
      <c r="C17" t="s">
        <v>67</v>
      </c>
      <c r="D17" t="s">
        <v>530</v>
      </c>
      <c r="E17">
        <v>0</v>
      </c>
      <c r="F17">
        <v>2093957.1200000001</v>
      </c>
    </row>
    <row r="18" spans="1:6" x14ac:dyDescent="0.25">
      <c r="A18" t="s">
        <v>39</v>
      </c>
      <c r="B18" t="s">
        <v>74</v>
      </c>
      <c r="C18" t="s">
        <v>67</v>
      </c>
      <c r="D18" t="s">
        <v>531</v>
      </c>
      <c r="E18">
        <v>2617411.2799999998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532</v>
      </c>
      <c r="E19">
        <v>4351819.0199999996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533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534</v>
      </c>
      <c r="E21">
        <v>12131475.91</v>
      </c>
      <c r="F21">
        <v>435095.44</v>
      </c>
    </row>
    <row r="22" spans="1:6" x14ac:dyDescent="0.25">
      <c r="A22" t="s">
        <v>39</v>
      </c>
      <c r="B22" t="s">
        <v>74</v>
      </c>
      <c r="C22" t="s">
        <v>67</v>
      </c>
      <c r="D22" t="s">
        <v>535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536</v>
      </c>
      <c r="E23">
        <v>2936009.76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537</v>
      </c>
      <c r="E24">
        <v>90009.04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538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539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540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541</v>
      </c>
      <c r="E28">
        <v>0</v>
      </c>
      <c r="F28">
        <v>2525318.88</v>
      </c>
    </row>
    <row r="29" spans="1:6" x14ac:dyDescent="0.25">
      <c r="A29" t="s">
        <v>39</v>
      </c>
      <c r="B29" t="s">
        <v>74</v>
      </c>
      <c r="C29" t="s">
        <v>67</v>
      </c>
      <c r="D29" t="s">
        <v>542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543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544</v>
      </c>
      <c r="E31">
        <v>22126725.010000002</v>
      </c>
      <c r="F31">
        <v>5054371.4400000004</v>
      </c>
    </row>
    <row r="32" spans="1:6" x14ac:dyDescent="0.25">
      <c r="A32" t="s">
        <v>39</v>
      </c>
      <c r="B32" t="s">
        <v>75</v>
      </c>
      <c r="C32" t="s">
        <v>67</v>
      </c>
      <c r="D32" t="s">
        <v>530</v>
      </c>
      <c r="E32">
        <v>0</v>
      </c>
      <c r="F32">
        <v>1395986.82</v>
      </c>
    </row>
    <row r="33" spans="1:6" x14ac:dyDescent="0.25">
      <c r="A33" t="s">
        <v>39</v>
      </c>
      <c r="B33" t="s">
        <v>75</v>
      </c>
      <c r="C33" t="s">
        <v>67</v>
      </c>
      <c r="D33" t="s">
        <v>531</v>
      </c>
      <c r="E33">
        <v>1725866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532</v>
      </c>
      <c r="E34">
        <v>4351819.0199999996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533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534</v>
      </c>
      <c r="E36">
        <v>12131475.91</v>
      </c>
      <c r="F36">
        <v>435095.44</v>
      </c>
    </row>
    <row r="37" spans="1:6" x14ac:dyDescent="0.25">
      <c r="A37" t="s">
        <v>39</v>
      </c>
      <c r="B37" t="s">
        <v>75</v>
      </c>
      <c r="C37" t="s">
        <v>67</v>
      </c>
      <c r="D37" t="s">
        <v>535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536</v>
      </c>
      <c r="E38">
        <v>2644964.23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537</v>
      </c>
      <c r="E39">
        <v>80024.81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538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539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540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541</v>
      </c>
      <c r="E43">
        <v>0</v>
      </c>
      <c r="F43">
        <v>2516504.16</v>
      </c>
    </row>
    <row r="44" spans="1:6" x14ac:dyDescent="0.25">
      <c r="A44" t="s">
        <v>39</v>
      </c>
      <c r="B44" t="s">
        <v>75</v>
      </c>
      <c r="C44" t="s">
        <v>67</v>
      </c>
      <c r="D44" t="s">
        <v>542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543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544</v>
      </c>
      <c r="E46">
        <v>20934149.969999999</v>
      </c>
      <c r="F46">
        <v>4347586.41</v>
      </c>
    </row>
    <row r="47" spans="1:6" x14ac:dyDescent="0.25">
      <c r="A47" t="s">
        <v>39</v>
      </c>
      <c r="B47" t="s">
        <v>76</v>
      </c>
      <c r="C47" t="s">
        <v>67</v>
      </c>
      <c r="D47" t="s">
        <v>530</v>
      </c>
      <c r="E47">
        <v>0</v>
      </c>
      <c r="F47">
        <v>1334021.4099999999</v>
      </c>
    </row>
    <row r="48" spans="1:6" x14ac:dyDescent="0.25">
      <c r="A48" t="s">
        <v>39</v>
      </c>
      <c r="B48" t="s">
        <v>76</v>
      </c>
      <c r="C48" t="s">
        <v>67</v>
      </c>
      <c r="D48" t="s">
        <v>531</v>
      </c>
      <c r="E48">
        <v>3040092.71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532</v>
      </c>
      <c r="E49">
        <v>4351819.0199999996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533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534</v>
      </c>
      <c r="E51">
        <v>12131475.91</v>
      </c>
      <c r="F51">
        <v>435095.44</v>
      </c>
    </row>
    <row r="52" spans="1:6" x14ac:dyDescent="0.25">
      <c r="A52" t="s">
        <v>39</v>
      </c>
      <c r="B52" t="s">
        <v>76</v>
      </c>
      <c r="C52" t="s">
        <v>67</v>
      </c>
      <c r="D52" t="s">
        <v>535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536</v>
      </c>
      <c r="E53">
        <v>3014508.72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537</v>
      </c>
      <c r="E54">
        <v>104537.7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538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539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540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541</v>
      </c>
      <c r="E58">
        <v>0</v>
      </c>
      <c r="F58">
        <v>2428660.9300000002</v>
      </c>
    </row>
    <row r="59" spans="1:6" x14ac:dyDescent="0.25">
      <c r="A59" t="s">
        <v>39</v>
      </c>
      <c r="B59" t="s">
        <v>76</v>
      </c>
      <c r="C59" t="s">
        <v>67</v>
      </c>
      <c r="D59" t="s">
        <v>542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543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544</v>
      </c>
      <c r="E61">
        <v>22642434.050000001</v>
      </c>
      <c r="F61">
        <v>4197777.78</v>
      </c>
    </row>
    <row r="62" spans="1:6" x14ac:dyDescent="0.25">
      <c r="A62" t="s">
        <v>39</v>
      </c>
      <c r="B62" t="s">
        <v>77</v>
      </c>
      <c r="C62" t="s">
        <v>67</v>
      </c>
      <c r="D62" t="s">
        <v>530</v>
      </c>
      <c r="E62">
        <v>0</v>
      </c>
      <c r="F62">
        <v>1387813.21</v>
      </c>
    </row>
    <row r="63" spans="1:6" x14ac:dyDescent="0.25">
      <c r="A63" t="s">
        <v>39</v>
      </c>
      <c r="B63" t="s">
        <v>77</v>
      </c>
      <c r="C63" t="s">
        <v>67</v>
      </c>
      <c r="D63" t="s">
        <v>531</v>
      </c>
      <c r="E63">
        <v>2108313.9700000002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532</v>
      </c>
      <c r="E64">
        <v>4351819.0199999996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533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534</v>
      </c>
      <c r="E66">
        <v>12131475.91</v>
      </c>
      <c r="F66">
        <v>435095.44</v>
      </c>
    </row>
    <row r="67" spans="1:6" x14ac:dyDescent="0.25">
      <c r="A67" t="s">
        <v>39</v>
      </c>
      <c r="B67" t="s">
        <v>77</v>
      </c>
      <c r="C67" t="s">
        <v>67</v>
      </c>
      <c r="D67" t="s">
        <v>535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536</v>
      </c>
      <c r="E68">
        <v>2697642.79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537</v>
      </c>
      <c r="E69">
        <v>78732.740000000005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538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539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540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541</v>
      </c>
      <c r="E73">
        <v>0</v>
      </c>
      <c r="F73">
        <v>2516824.5499999998</v>
      </c>
    </row>
    <row r="74" spans="1:6" x14ac:dyDescent="0.25">
      <c r="A74" t="s">
        <v>39</v>
      </c>
      <c r="B74" t="s">
        <v>77</v>
      </c>
      <c r="C74" t="s">
        <v>67</v>
      </c>
      <c r="D74" t="s">
        <v>542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543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544</v>
      </c>
      <c r="E76">
        <v>21367984.43</v>
      </c>
      <c r="F76">
        <v>4339733.2</v>
      </c>
    </row>
    <row r="77" spans="1:6" x14ac:dyDescent="0.25">
      <c r="A77" t="s">
        <v>39</v>
      </c>
      <c r="B77" t="s">
        <v>78</v>
      </c>
      <c r="C77" t="s">
        <v>67</v>
      </c>
      <c r="D77" t="s">
        <v>530</v>
      </c>
      <c r="E77">
        <v>0</v>
      </c>
      <c r="F77">
        <v>446436.81</v>
      </c>
    </row>
    <row r="78" spans="1:6" x14ac:dyDescent="0.25">
      <c r="A78" t="s">
        <v>39</v>
      </c>
      <c r="B78" t="s">
        <v>78</v>
      </c>
      <c r="C78" t="s">
        <v>67</v>
      </c>
      <c r="D78" t="s">
        <v>531</v>
      </c>
      <c r="E78">
        <v>3513311.94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532</v>
      </c>
      <c r="E79">
        <v>4351819.0199999996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533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534</v>
      </c>
      <c r="E81">
        <v>12131475.91</v>
      </c>
      <c r="F81">
        <v>435095.44</v>
      </c>
    </row>
    <row r="82" spans="1:6" x14ac:dyDescent="0.25">
      <c r="A82" t="s">
        <v>39</v>
      </c>
      <c r="B82" t="s">
        <v>78</v>
      </c>
      <c r="C82" t="s">
        <v>67</v>
      </c>
      <c r="D82" t="s">
        <v>535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536</v>
      </c>
      <c r="E83">
        <v>3220974.25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537</v>
      </c>
      <c r="E84">
        <v>138369.81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538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539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540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541</v>
      </c>
      <c r="E88">
        <v>0</v>
      </c>
      <c r="F88">
        <v>2317095.0299999998</v>
      </c>
    </row>
    <row r="89" spans="1:6" x14ac:dyDescent="0.25">
      <c r="A89" t="s">
        <v>39</v>
      </c>
      <c r="B89" t="s">
        <v>78</v>
      </c>
      <c r="C89" t="s">
        <v>67</v>
      </c>
      <c r="D89" t="s">
        <v>542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543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544</v>
      </c>
      <c r="E91">
        <v>23355950.920000002</v>
      </c>
      <c r="F91">
        <v>3198627.28</v>
      </c>
    </row>
    <row r="92" spans="1:6" x14ac:dyDescent="0.25">
      <c r="A92" t="s">
        <v>39</v>
      </c>
      <c r="B92" t="s">
        <v>79</v>
      </c>
      <c r="C92" t="s">
        <v>67</v>
      </c>
      <c r="D92" t="s">
        <v>530</v>
      </c>
      <c r="E92">
        <v>0</v>
      </c>
      <c r="F92">
        <v>602979.13</v>
      </c>
    </row>
    <row r="93" spans="1:6" x14ac:dyDescent="0.25">
      <c r="A93" t="s">
        <v>39</v>
      </c>
      <c r="B93" t="s">
        <v>79</v>
      </c>
      <c r="C93" t="s">
        <v>67</v>
      </c>
      <c r="D93" t="s">
        <v>531</v>
      </c>
      <c r="E93">
        <v>3928113.85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532</v>
      </c>
      <c r="E94">
        <v>4351819.0199999996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533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534</v>
      </c>
      <c r="E96">
        <v>12131475.91</v>
      </c>
      <c r="F96">
        <v>435095.44</v>
      </c>
    </row>
    <row r="97" spans="1:6" x14ac:dyDescent="0.25">
      <c r="A97" t="s">
        <v>39</v>
      </c>
      <c r="B97" t="s">
        <v>79</v>
      </c>
      <c r="C97" t="s">
        <v>67</v>
      </c>
      <c r="D97" t="s">
        <v>535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536</v>
      </c>
      <c r="E98">
        <v>3287921.56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537</v>
      </c>
      <c r="E99">
        <v>146511.23000000001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538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539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540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541</v>
      </c>
      <c r="E103">
        <v>0</v>
      </c>
      <c r="F103">
        <v>2286905.73</v>
      </c>
    </row>
    <row r="104" spans="1:6" x14ac:dyDescent="0.25">
      <c r="A104" t="s">
        <v>39</v>
      </c>
      <c r="B104" t="s">
        <v>79</v>
      </c>
      <c r="C104" t="s">
        <v>67</v>
      </c>
      <c r="D104" t="s">
        <v>542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543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544</v>
      </c>
      <c r="E106">
        <v>23845841.559999999</v>
      </c>
      <c r="F106">
        <v>3324980.3</v>
      </c>
    </row>
    <row r="107" spans="1:6" x14ac:dyDescent="0.25">
      <c r="A107" t="s">
        <v>39</v>
      </c>
      <c r="B107" t="s">
        <v>80</v>
      </c>
      <c r="C107" t="s">
        <v>67</v>
      </c>
      <c r="D107" t="s">
        <v>530</v>
      </c>
      <c r="E107">
        <v>0</v>
      </c>
      <c r="F107">
        <v>767357.37</v>
      </c>
    </row>
    <row r="108" spans="1:6" x14ac:dyDescent="0.25">
      <c r="A108" t="s">
        <v>39</v>
      </c>
      <c r="B108" t="s">
        <v>80</v>
      </c>
      <c r="C108" t="s">
        <v>67</v>
      </c>
      <c r="D108" t="s">
        <v>531</v>
      </c>
      <c r="E108">
        <v>4296000.22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532</v>
      </c>
      <c r="E109">
        <v>4351819.0199999996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533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534</v>
      </c>
      <c r="E111">
        <v>12131475.91</v>
      </c>
      <c r="F111">
        <v>435095.44</v>
      </c>
    </row>
    <row r="112" spans="1:6" x14ac:dyDescent="0.25">
      <c r="A112" t="s">
        <v>39</v>
      </c>
      <c r="B112" t="s">
        <v>80</v>
      </c>
      <c r="C112" t="s">
        <v>67</v>
      </c>
      <c r="D112" t="s">
        <v>535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536</v>
      </c>
      <c r="E113">
        <v>3152911.88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537</v>
      </c>
      <c r="E114">
        <v>123077.31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538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539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540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541</v>
      </c>
      <c r="E118">
        <v>0</v>
      </c>
      <c r="F118">
        <v>2283537.5299999998</v>
      </c>
    </row>
    <row r="119" spans="1:6" x14ac:dyDescent="0.25">
      <c r="A119" t="s">
        <v>39</v>
      </c>
      <c r="B119" t="s">
        <v>80</v>
      </c>
      <c r="C119" t="s">
        <v>67</v>
      </c>
      <c r="D119" t="s">
        <v>542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543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544</v>
      </c>
      <c r="E121">
        <v>24055284.329999998</v>
      </c>
      <c r="F121">
        <v>3485990.34</v>
      </c>
    </row>
    <row r="122" spans="1:6" x14ac:dyDescent="0.25">
      <c r="A122" t="s">
        <v>39</v>
      </c>
      <c r="B122" t="s">
        <v>81</v>
      </c>
      <c r="C122" t="s">
        <v>67</v>
      </c>
      <c r="D122" t="s">
        <v>530</v>
      </c>
      <c r="E122">
        <v>0</v>
      </c>
      <c r="F122">
        <v>611645.4</v>
      </c>
    </row>
    <row r="123" spans="1:6" x14ac:dyDescent="0.25">
      <c r="A123" t="s">
        <v>39</v>
      </c>
      <c r="B123" t="s">
        <v>81</v>
      </c>
      <c r="C123" t="s">
        <v>67</v>
      </c>
      <c r="D123" t="s">
        <v>531</v>
      </c>
      <c r="E123">
        <v>4846838.4000000004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532</v>
      </c>
      <c r="E124">
        <v>4351819.0199999996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533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534</v>
      </c>
      <c r="E126">
        <v>12131475.91</v>
      </c>
      <c r="F126">
        <v>435095.44</v>
      </c>
    </row>
    <row r="127" spans="1:6" x14ac:dyDescent="0.25">
      <c r="A127" t="s">
        <v>39</v>
      </c>
      <c r="B127" t="s">
        <v>81</v>
      </c>
      <c r="C127" t="s">
        <v>67</v>
      </c>
      <c r="D127" t="s">
        <v>535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536</v>
      </c>
      <c r="E128">
        <v>3537303.2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537</v>
      </c>
      <c r="E129">
        <v>157481.34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538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539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540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541</v>
      </c>
      <c r="E133">
        <v>0</v>
      </c>
      <c r="F133">
        <v>2251083.14</v>
      </c>
    </row>
    <row r="134" spans="1:6" x14ac:dyDescent="0.25">
      <c r="A134" t="s">
        <v>39</v>
      </c>
      <c r="B134" t="s">
        <v>81</v>
      </c>
      <c r="C134" t="s">
        <v>67</v>
      </c>
      <c r="D134" t="s">
        <v>542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543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544</v>
      </c>
      <c r="E136">
        <v>25024917.859999999</v>
      </c>
      <c r="F136">
        <v>3297823.98</v>
      </c>
    </row>
    <row r="137" spans="1:6" x14ac:dyDescent="0.25">
      <c r="A137" t="s">
        <v>39</v>
      </c>
      <c r="B137" t="s">
        <v>20</v>
      </c>
      <c r="C137" t="s">
        <v>67</v>
      </c>
      <c r="D137" t="s">
        <v>530</v>
      </c>
      <c r="E137">
        <v>0</v>
      </c>
      <c r="F137">
        <v>1223918.77</v>
      </c>
    </row>
    <row r="138" spans="1:6" x14ac:dyDescent="0.25">
      <c r="A138" t="s">
        <v>39</v>
      </c>
      <c r="B138" t="s">
        <v>20</v>
      </c>
      <c r="C138" t="s">
        <v>67</v>
      </c>
      <c r="D138" t="s">
        <v>531</v>
      </c>
      <c r="E138">
        <v>5458970.5099999998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532</v>
      </c>
      <c r="E139">
        <v>4351819.0199999996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533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534</v>
      </c>
      <c r="E141">
        <v>12131475.91</v>
      </c>
      <c r="F141">
        <v>435095.44</v>
      </c>
    </row>
    <row r="142" spans="1:6" x14ac:dyDescent="0.25">
      <c r="A142" t="s">
        <v>39</v>
      </c>
      <c r="B142" t="s">
        <v>20</v>
      </c>
      <c r="C142" t="s">
        <v>67</v>
      </c>
      <c r="D142" t="s">
        <v>535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536</v>
      </c>
      <c r="E143">
        <v>3440403.16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537</v>
      </c>
      <c r="E144">
        <v>121416.47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538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539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540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541</v>
      </c>
      <c r="E148">
        <v>0</v>
      </c>
      <c r="F148">
        <v>2230264.64</v>
      </c>
    </row>
    <row r="149" spans="1:6" x14ac:dyDescent="0.25">
      <c r="A149" t="s">
        <v>39</v>
      </c>
      <c r="B149" t="s">
        <v>20</v>
      </c>
      <c r="C149" t="s">
        <v>67</v>
      </c>
      <c r="D149" t="s">
        <v>542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543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544</v>
      </c>
      <c r="E151">
        <v>25504085.07</v>
      </c>
      <c r="F151">
        <v>3889278.85</v>
      </c>
    </row>
    <row r="152" spans="1:6" x14ac:dyDescent="0.25">
      <c r="A152" t="s">
        <v>39</v>
      </c>
      <c r="B152" t="s">
        <v>21</v>
      </c>
      <c r="C152" t="s">
        <v>67</v>
      </c>
      <c r="D152" t="s">
        <v>530</v>
      </c>
      <c r="E152">
        <v>0</v>
      </c>
      <c r="F152">
        <v>2436160.86</v>
      </c>
    </row>
    <row r="153" spans="1:6" x14ac:dyDescent="0.25">
      <c r="A153" t="s">
        <v>39</v>
      </c>
      <c r="B153" t="s">
        <v>21</v>
      </c>
      <c r="C153" t="s">
        <v>67</v>
      </c>
      <c r="D153" t="s">
        <v>531</v>
      </c>
      <c r="E153">
        <v>5641604.5899999999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532</v>
      </c>
      <c r="E154">
        <v>4351819.0199999996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533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534</v>
      </c>
      <c r="E156">
        <v>12131475.91</v>
      </c>
      <c r="F156">
        <v>435095.44</v>
      </c>
    </row>
    <row r="157" spans="1:6" x14ac:dyDescent="0.25">
      <c r="A157" t="s">
        <v>39</v>
      </c>
      <c r="B157" t="s">
        <v>21</v>
      </c>
      <c r="C157" t="s">
        <v>67</v>
      </c>
      <c r="D157" t="s">
        <v>535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536</v>
      </c>
      <c r="E158">
        <v>3599799.75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537</v>
      </c>
      <c r="E159">
        <v>110691.41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538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539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540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541</v>
      </c>
      <c r="E163">
        <v>0</v>
      </c>
      <c r="F163">
        <v>2278278.46</v>
      </c>
    </row>
    <row r="164" spans="1:6" x14ac:dyDescent="0.25">
      <c r="A164" t="s">
        <v>39</v>
      </c>
      <c r="B164" t="s">
        <v>21</v>
      </c>
      <c r="C164" t="s">
        <v>67</v>
      </c>
      <c r="D164" t="s">
        <v>542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543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544</v>
      </c>
      <c r="E166">
        <v>25835390.670000002</v>
      </c>
      <c r="F166">
        <v>5149534.76</v>
      </c>
    </row>
    <row r="167" spans="1:6" x14ac:dyDescent="0.25">
      <c r="A167" t="s">
        <v>39</v>
      </c>
      <c r="B167" t="s">
        <v>22</v>
      </c>
      <c r="C167" t="s">
        <v>67</v>
      </c>
      <c r="D167" t="s">
        <v>530</v>
      </c>
      <c r="E167">
        <v>0</v>
      </c>
      <c r="F167">
        <v>2026141.08</v>
      </c>
    </row>
    <row r="168" spans="1:6" x14ac:dyDescent="0.25">
      <c r="A168" t="s">
        <v>39</v>
      </c>
      <c r="B168" t="s">
        <v>22</v>
      </c>
      <c r="C168" t="s">
        <v>67</v>
      </c>
      <c r="D168" t="s">
        <v>531</v>
      </c>
      <c r="E168">
        <v>4749295.55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532</v>
      </c>
      <c r="E169">
        <v>4351819.0199999996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533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534</v>
      </c>
      <c r="E171">
        <v>12131475.91</v>
      </c>
      <c r="F171">
        <v>435095.44</v>
      </c>
    </row>
    <row r="172" spans="1:6" x14ac:dyDescent="0.25">
      <c r="A172" t="s">
        <v>39</v>
      </c>
      <c r="B172" t="s">
        <v>22</v>
      </c>
      <c r="C172" t="s">
        <v>67</v>
      </c>
      <c r="D172" t="s">
        <v>535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536</v>
      </c>
      <c r="E173">
        <v>3331375.16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537</v>
      </c>
      <c r="E174">
        <v>108314.43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538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539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540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541</v>
      </c>
      <c r="E178">
        <v>0</v>
      </c>
      <c r="F178">
        <v>2345397.04</v>
      </c>
    </row>
    <row r="179" spans="1:6" x14ac:dyDescent="0.25">
      <c r="A179" t="s">
        <v>39</v>
      </c>
      <c r="B179" t="s">
        <v>22</v>
      </c>
      <c r="C179" t="s">
        <v>67</v>
      </c>
      <c r="D179" t="s">
        <v>542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543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544</v>
      </c>
      <c r="E181">
        <v>24672280.07</v>
      </c>
      <c r="F181">
        <v>4806633.57</v>
      </c>
    </row>
    <row r="182" spans="1:6" x14ac:dyDescent="0.25">
      <c r="A182" t="s">
        <v>39</v>
      </c>
      <c r="B182" t="s">
        <v>23</v>
      </c>
      <c r="C182" t="s">
        <v>67</v>
      </c>
      <c r="D182" t="s">
        <v>530</v>
      </c>
      <c r="E182">
        <v>0</v>
      </c>
      <c r="F182">
        <v>1879460.8</v>
      </c>
    </row>
    <row r="183" spans="1:6" x14ac:dyDescent="0.25">
      <c r="A183" t="s">
        <v>39</v>
      </c>
      <c r="B183" t="s">
        <v>23</v>
      </c>
      <c r="C183" t="s">
        <v>67</v>
      </c>
      <c r="D183" t="s">
        <v>531</v>
      </c>
      <c r="E183">
        <v>6207862.2300000004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532</v>
      </c>
      <c r="E184">
        <v>4351819.0199999996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533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534</v>
      </c>
      <c r="E186">
        <v>12131475.91</v>
      </c>
      <c r="F186">
        <v>435095.44</v>
      </c>
    </row>
    <row r="187" spans="1:6" x14ac:dyDescent="0.25">
      <c r="A187" t="s">
        <v>39</v>
      </c>
      <c r="B187" t="s">
        <v>23</v>
      </c>
      <c r="C187" t="s">
        <v>67</v>
      </c>
      <c r="D187" t="s">
        <v>535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536</v>
      </c>
      <c r="E188">
        <v>3676597.58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537</v>
      </c>
      <c r="E189">
        <v>125565.29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538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539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540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541</v>
      </c>
      <c r="E193">
        <v>0</v>
      </c>
      <c r="F193">
        <v>2211703.31</v>
      </c>
    </row>
    <row r="194" spans="1:6" x14ac:dyDescent="0.25">
      <c r="A194" t="s">
        <v>39</v>
      </c>
      <c r="B194" t="s">
        <v>23</v>
      </c>
      <c r="C194" t="s">
        <v>67</v>
      </c>
      <c r="D194" t="s">
        <v>542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543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544</v>
      </c>
      <c r="E196">
        <v>26493320.030000001</v>
      </c>
      <c r="F196">
        <v>4526259.55</v>
      </c>
    </row>
    <row r="197" spans="1:6" x14ac:dyDescent="0.25">
      <c r="A197" t="s">
        <v>39</v>
      </c>
      <c r="B197" t="s">
        <v>24</v>
      </c>
      <c r="C197" t="s">
        <v>67</v>
      </c>
      <c r="D197" t="s">
        <v>530</v>
      </c>
      <c r="E197">
        <v>0</v>
      </c>
      <c r="F197">
        <v>1634832.3</v>
      </c>
    </row>
    <row r="198" spans="1:6" x14ac:dyDescent="0.25">
      <c r="A198" t="s">
        <v>39</v>
      </c>
      <c r="B198" t="s">
        <v>24</v>
      </c>
      <c r="C198" t="s">
        <v>67</v>
      </c>
      <c r="D198" t="s">
        <v>531</v>
      </c>
      <c r="E198">
        <v>7682070.4199999999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532</v>
      </c>
      <c r="E199">
        <v>4351819.0199999996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533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534</v>
      </c>
      <c r="E201">
        <v>12131475.91</v>
      </c>
      <c r="F201">
        <v>435095.44</v>
      </c>
    </row>
    <row r="202" spans="1:6" x14ac:dyDescent="0.25">
      <c r="A202" t="s">
        <v>39</v>
      </c>
      <c r="B202" t="s">
        <v>24</v>
      </c>
      <c r="C202" t="s">
        <v>67</v>
      </c>
      <c r="D202" t="s">
        <v>535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536</v>
      </c>
      <c r="E203">
        <v>4311712.2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537</v>
      </c>
      <c r="E204">
        <v>174954.45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538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539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540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541</v>
      </c>
      <c r="E208">
        <v>0</v>
      </c>
      <c r="F208">
        <v>2097307.2599999998</v>
      </c>
    </row>
    <row r="209" spans="1:6" x14ac:dyDescent="0.25">
      <c r="A209" t="s">
        <v>39</v>
      </c>
      <c r="B209" t="s">
        <v>24</v>
      </c>
      <c r="C209" t="s">
        <v>67</v>
      </c>
      <c r="D209" t="s">
        <v>542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543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544</v>
      </c>
      <c r="E211">
        <v>28652031.989999998</v>
      </c>
      <c r="F211">
        <v>4167234.99</v>
      </c>
    </row>
    <row r="212" spans="1:6" x14ac:dyDescent="0.25">
      <c r="A212" t="s">
        <v>39</v>
      </c>
      <c r="B212" t="s">
        <v>25</v>
      </c>
      <c r="C212" t="s">
        <v>67</v>
      </c>
      <c r="D212" t="s">
        <v>530</v>
      </c>
      <c r="E212">
        <v>0</v>
      </c>
      <c r="F212">
        <v>1384857.69</v>
      </c>
    </row>
    <row r="213" spans="1:6" x14ac:dyDescent="0.25">
      <c r="A213" t="s">
        <v>39</v>
      </c>
      <c r="B213" t="s">
        <v>25</v>
      </c>
      <c r="C213" t="s">
        <v>67</v>
      </c>
      <c r="D213" t="s">
        <v>531</v>
      </c>
      <c r="E213">
        <v>10609579.59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532</v>
      </c>
      <c r="E214">
        <v>4351819.0199999996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533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534</v>
      </c>
      <c r="E216">
        <v>12131475.91</v>
      </c>
      <c r="F216">
        <v>435095.44</v>
      </c>
    </row>
    <row r="217" spans="1:6" x14ac:dyDescent="0.25">
      <c r="A217" t="s">
        <v>39</v>
      </c>
      <c r="B217" t="s">
        <v>25</v>
      </c>
      <c r="C217" t="s">
        <v>67</v>
      </c>
      <c r="D217" t="s">
        <v>535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536</v>
      </c>
      <c r="E218">
        <v>4313598.46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537</v>
      </c>
      <c r="E219">
        <v>170871.95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538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539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540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541</v>
      </c>
      <c r="E223">
        <v>0</v>
      </c>
      <c r="F223">
        <v>1859912.61</v>
      </c>
    </row>
    <row r="224" spans="1:6" x14ac:dyDescent="0.25">
      <c r="A224" t="s">
        <v>39</v>
      </c>
      <c r="B224" t="s">
        <v>25</v>
      </c>
      <c r="C224" t="s">
        <v>67</v>
      </c>
      <c r="D224" t="s">
        <v>542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543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544</v>
      </c>
      <c r="E226">
        <v>31577344.93</v>
      </c>
      <c r="F226">
        <v>3679865.74</v>
      </c>
    </row>
    <row r="227" spans="1:6" x14ac:dyDescent="0.25">
      <c r="A227" t="s">
        <v>39</v>
      </c>
      <c r="B227" t="s">
        <v>26</v>
      </c>
      <c r="C227" t="s">
        <v>67</v>
      </c>
      <c r="D227" t="s">
        <v>530</v>
      </c>
      <c r="E227">
        <v>0</v>
      </c>
      <c r="F227">
        <v>3307704.84</v>
      </c>
    </row>
    <row r="228" spans="1:6" x14ac:dyDescent="0.25">
      <c r="A228" t="s">
        <v>39</v>
      </c>
      <c r="B228" t="s">
        <v>26</v>
      </c>
      <c r="C228" t="s">
        <v>67</v>
      </c>
      <c r="D228" t="s">
        <v>531</v>
      </c>
      <c r="E228">
        <v>5266152.34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532</v>
      </c>
      <c r="E229">
        <v>4351819.0199999996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533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534</v>
      </c>
      <c r="E231">
        <v>12131475.91</v>
      </c>
      <c r="F231">
        <v>435095.44</v>
      </c>
    </row>
    <row r="232" spans="1:6" x14ac:dyDescent="0.25">
      <c r="A232" t="s">
        <v>39</v>
      </c>
      <c r="B232" t="s">
        <v>26</v>
      </c>
      <c r="C232" t="s">
        <v>67</v>
      </c>
      <c r="D232" t="s">
        <v>535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536</v>
      </c>
      <c r="E233">
        <v>4280702.24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537</v>
      </c>
      <c r="E234">
        <v>131113.20000000001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538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539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540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541</v>
      </c>
      <c r="E238">
        <v>0</v>
      </c>
      <c r="F238">
        <v>2479122.5699999998</v>
      </c>
    </row>
    <row r="239" spans="1:6" x14ac:dyDescent="0.25">
      <c r="A239" t="s">
        <v>39</v>
      </c>
      <c r="B239" t="s">
        <v>26</v>
      </c>
      <c r="C239" t="s">
        <v>67</v>
      </c>
      <c r="D239" t="s">
        <v>542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543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544</v>
      </c>
      <c r="E241">
        <v>26161262.710000001</v>
      </c>
      <c r="F241">
        <v>6221922.8499999996</v>
      </c>
    </row>
    <row r="242" spans="1:6" x14ac:dyDescent="0.25">
      <c r="A242" t="s">
        <v>40</v>
      </c>
      <c r="B242" t="s">
        <v>73</v>
      </c>
      <c r="C242" t="s">
        <v>67</v>
      </c>
      <c r="D242" t="s">
        <v>530</v>
      </c>
      <c r="E242">
        <v>0</v>
      </c>
      <c r="F242">
        <v>2703334.57</v>
      </c>
    </row>
    <row r="243" spans="1:6" x14ac:dyDescent="0.25">
      <c r="A243" t="s">
        <v>40</v>
      </c>
      <c r="B243" t="s">
        <v>73</v>
      </c>
      <c r="C243" t="s">
        <v>67</v>
      </c>
      <c r="D243" t="s">
        <v>531</v>
      </c>
      <c r="E243">
        <v>342903.57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532</v>
      </c>
      <c r="E244">
        <v>2195581.5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533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534</v>
      </c>
      <c r="E246">
        <v>12131475.91</v>
      </c>
      <c r="F246">
        <v>435095.44</v>
      </c>
    </row>
    <row r="247" spans="1:6" x14ac:dyDescent="0.25">
      <c r="A247" t="s">
        <v>40</v>
      </c>
      <c r="B247" t="s">
        <v>73</v>
      </c>
      <c r="C247" t="s">
        <v>67</v>
      </c>
      <c r="D247" t="s">
        <v>535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536</v>
      </c>
      <c r="E248">
        <v>2407435.14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537</v>
      </c>
      <c r="E249">
        <v>9949.32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538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539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540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541</v>
      </c>
      <c r="E253">
        <v>0</v>
      </c>
      <c r="F253">
        <v>2743984.91</v>
      </c>
    </row>
    <row r="254" spans="1:6" x14ac:dyDescent="0.25">
      <c r="A254" t="s">
        <v>40</v>
      </c>
      <c r="B254" t="s">
        <v>73</v>
      </c>
      <c r="C254" t="s">
        <v>67</v>
      </c>
      <c r="D254" t="s">
        <v>542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543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544</v>
      </c>
      <c r="E256">
        <v>17087345.43</v>
      </c>
      <c r="F256">
        <v>5882414.9199999999</v>
      </c>
    </row>
    <row r="257" spans="1:6" x14ac:dyDescent="0.25">
      <c r="A257" t="s">
        <v>40</v>
      </c>
      <c r="B257" t="s">
        <v>74</v>
      </c>
      <c r="C257" t="s">
        <v>67</v>
      </c>
      <c r="D257" t="s">
        <v>530</v>
      </c>
      <c r="E257">
        <v>0</v>
      </c>
      <c r="F257">
        <v>1800186.66</v>
      </c>
    </row>
    <row r="258" spans="1:6" x14ac:dyDescent="0.25">
      <c r="A258" t="s">
        <v>40</v>
      </c>
      <c r="B258" t="s">
        <v>74</v>
      </c>
      <c r="C258" t="s">
        <v>67</v>
      </c>
      <c r="D258" t="s">
        <v>531</v>
      </c>
      <c r="E258">
        <v>2000668.28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532</v>
      </c>
      <c r="E259">
        <v>2195581.5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533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534</v>
      </c>
      <c r="E261">
        <v>12131475.91</v>
      </c>
      <c r="F261">
        <v>435095.44</v>
      </c>
    </row>
    <row r="262" spans="1:6" x14ac:dyDescent="0.25">
      <c r="A262" t="s">
        <v>40</v>
      </c>
      <c r="B262" t="s">
        <v>74</v>
      </c>
      <c r="C262" t="s">
        <v>67</v>
      </c>
      <c r="D262" t="s">
        <v>535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536</v>
      </c>
      <c r="E263">
        <v>2518079.14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537</v>
      </c>
      <c r="E264">
        <v>49947.72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538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539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540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541</v>
      </c>
      <c r="E268">
        <v>0</v>
      </c>
      <c r="F268">
        <v>2519273.29</v>
      </c>
    </row>
    <row r="269" spans="1:6" x14ac:dyDescent="0.25">
      <c r="A269" t="s">
        <v>40</v>
      </c>
      <c r="B269" t="s">
        <v>74</v>
      </c>
      <c r="C269" t="s">
        <v>67</v>
      </c>
      <c r="D269" t="s">
        <v>542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543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544</v>
      </c>
      <c r="E271">
        <v>18895752.539999999</v>
      </c>
      <c r="F271">
        <v>4754555.3899999997</v>
      </c>
    </row>
    <row r="272" spans="1:6" x14ac:dyDescent="0.25">
      <c r="A272" t="s">
        <v>40</v>
      </c>
      <c r="B272" t="s">
        <v>75</v>
      </c>
      <c r="C272" t="s">
        <v>67</v>
      </c>
      <c r="D272" t="s">
        <v>530</v>
      </c>
      <c r="E272">
        <v>0</v>
      </c>
      <c r="F272">
        <v>1180919.3600000001</v>
      </c>
    </row>
    <row r="273" spans="1:6" x14ac:dyDescent="0.25">
      <c r="A273" t="s">
        <v>40</v>
      </c>
      <c r="B273" t="s">
        <v>75</v>
      </c>
      <c r="C273" t="s">
        <v>67</v>
      </c>
      <c r="D273" t="s">
        <v>531</v>
      </c>
      <c r="E273">
        <v>1331091.96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532</v>
      </c>
      <c r="E274">
        <v>2195581.5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533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534</v>
      </c>
      <c r="E276">
        <v>12131475.91</v>
      </c>
      <c r="F276">
        <v>435095.44</v>
      </c>
    </row>
    <row r="277" spans="1:6" x14ac:dyDescent="0.25">
      <c r="A277" t="s">
        <v>40</v>
      </c>
      <c r="B277" t="s">
        <v>75</v>
      </c>
      <c r="C277" t="s">
        <v>67</v>
      </c>
      <c r="D277" t="s">
        <v>535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536</v>
      </c>
      <c r="E278">
        <v>2370838.04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537</v>
      </c>
      <c r="E279">
        <v>52796.01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538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539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540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541</v>
      </c>
      <c r="E283">
        <v>0</v>
      </c>
      <c r="F283">
        <v>2510917.73</v>
      </c>
    </row>
    <row r="284" spans="1:6" x14ac:dyDescent="0.25">
      <c r="A284" t="s">
        <v>40</v>
      </c>
      <c r="B284" t="s">
        <v>75</v>
      </c>
      <c r="C284" t="s">
        <v>67</v>
      </c>
      <c r="D284" t="s">
        <v>542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543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544</v>
      </c>
      <c r="E286">
        <v>18081783.420000002</v>
      </c>
      <c r="F286">
        <v>4126932.52</v>
      </c>
    </row>
    <row r="287" spans="1:6" x14ac:dyDescent="0.25">
      <c r="A287" t="s">
        <v>40</v>
      </c>
      <c r="B287" t="s">
        <v>76</v>
      </c>
      <c r="C287" t="s">
        <v>67</v>
      </c>
      <c r="D287" t="s">
        <v>530</v>
      </c>
      <c r="E287">
        <v>0</v>
      </c>
      <c r="F287">
        <v>1114841.21</v>
      </c>
    </row>
    <row r="288" spans="1:6" x14ac:dyDescent="0.25">
      <c r="A288" t="s">
        <v>40</v>
      </c>
      <c r="B288" t="s">
        <v>76</v>
      </c>
      <c r="C288" t="s">
        <v>67</v>
      </c>
      <c r="D288" t="s">
        <v>531</v>
      </c>
      <c r="E288">
        <v>2286750.15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532</v>
      </c>
      <c r="E289">
        <v>2195581.5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533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534</v>
      </c>
      <c r="E291">
        <v>12131475.91</v>
      </c>
      <c r="F291">
        <v>435095.44</v>
      </c>
    </row>
    <row r="292" spans="1:6" x14ac:dyDescent="0.25">
      <c r="A292" t="s">
        <v>40</v>
      </c>
      <c r="B292" t="s">
        <v>76</v>
      </c>
      <c r="C292" t="s">
        <v>67</v>
      </c>
      <c r="D292" t="s">
        <v>535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536</v>
      </c>
      <c r="E293">
        <v>2502994.25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537</v>
      </c>
      <c r="E294">
        <v>58157.32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538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539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540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541</v>
      </c>
      <c r="E298">
        <v>0</v>
      </c>
      <c r="F298">
        <v>2423155.2799999998</v>
      </c>
    </row>
    <row r="299" spans="1:6" x14ac:dyDescent="0.25">
      <c r="A299" t="s">
        <v>40</v>
      </c>
      <c r="B299" t="s">
        <v>76</v>
      </c>
      <c r="C299" t="s">
        <v>67</v>
      </c>
      <c r="D299" t="s">
        <v>542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543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544</v>
      </c>
      <c r="E301">
        <v>19174959.129999999</v>
      </c>
      <c r="F301">
        <v>3973091.93</v>
      </c>
    </row>
    <row r="302" spans="1:6" x14ac:dyDescent="0.25">
      <c r="A302" t="s">
        <v>40</v>
      </c>
      <c r="B302" t="s">
        <v>77</v>
      </c>
      <c r="C302" t="s">
        <v>67</v>
      </c>
      <c r="D302" t="s">
        <v>530</v>
      </c>
      <c r="E302">
        <v>0</v>
      </c>
      <c r="F302">
        <v>1245546.1299999999</v>
      </c>
    </row>
    <row r="303" spans="1:6" x14ac:dyDescent="0.25">
      <c r="A303" t="s">
        <v>40</v>
      </c>
      <c r="B303" t="s">
        <v>77</v>
      </c>
      <c r="C303" t="s">
        <v>67</v>
      </c>
      <c r="D303" t="s">
        <v>531</v>
      </c>
      <c r="E303">
        <v>1604428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532</v>
      </c>
      <c r="E304">
        <v>2195581.5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533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534</v>
      </c>
      <c r="E306">
        <v>12131475.91</v>
      </c>
      <c r="F306">
        <v>435095.44</v>
      </c>
    </row>
    <row r="307" spans="1:6" x14ac:dyDescent="0.25">
      <c r="A307" t="s">
        <v>40</v>
      </c>
      <c r="B307" t="s">
        <v>77</v>
      </c>
      <c r="C307" t="s">
        <v>67</v>
      </c>
      <c r="D307" t="s">
        <v>535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536</v>
      </c>
      <c r="E308">
        <v>2413510.7599999998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537</v>
      </c>
      <c r="E309">
        <v>52703.56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538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539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540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541</v>
      </c>
      <c r="E313">
        <v>0</v>
      </c>
      <c r="F313">
        <v>2510204.5</v>
      </c>
    </row>
    <row r="314" spans="1:6" x14ac:dyDescent="0.25">
      <c r="A314" t="s">
        <v>40</v>
      </c>
      <c r="B314" t="s">
        <v>77</v>
      </c>
      <c r="C314" t="s">
        <v>67</v>
      </c>
      <c r="D314" t="s">
        <v>542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543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544</v>
      </c>
      <c r="E316">
        <v>18397699.719999999</v>
      </c>
      <c r="F316">
        <v>4190846.07</v>
      </c>
    </row>
    <row r="317" spans="1:6" x14ac:dyDescent="0.25">
      <c r="A317" t="s">
        <v>40</v>
      </c>
      <c r="B317" t="s">
        <v>78</v>
      </c>
      <c r="C317" t="s">
        <v>67</v>
      </c>
      <c r="D317" t="s">
        <v>530</v>
      </c>
      <c r="E317">
        <v>0</v>
      </c>
      <c r="F317">
        <v>388273.08</v>
      </c>
    </row>
    <row r="318" spans="1:6" x14ac:dyDescent="0.25">
      <c r="A318" t="s">
        <v>40</v>
      </c>
      <c r="B318" t="s">
        <v>78</v>
      </c>
      <c r="C318" t="s">
        <v>67</v>
      </c>
      <c r="D318" t="s">
        <v>531</v>
      </c>
      <c r="E318">
        <v>2724643.32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532</v>
      </c>
      <c r="E319">
        <v>2195581.5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533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534</v>
      </c>
      <c r="E321">
        <v>12131475.91</v>
      </c>
      <c r="F321">
        <v>435095.44</v>
      </c>
    </row>
    <row r="322" spans="1:6" x14ac:dyDescent="0.25">
      <c r="A322" t="s">
        <v>40</v>
      </c>
      <c r="B322" t="s">
        <v>78</v>
      </c>
      <c r="C322" t="s">
        <v>67</v>
      </c>
      <c r="D322" t="s">
        <v>535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536</v>
      </c>
      <c r="E323">
        <v>2711800.56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537</v>
      </c>
      <c r="E324">
        <v>97653.87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538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539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540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541</v>
      </c>
      <c r="E328">
        <v>0</v>
      </c>
      <c r="F328">
        <v>2310464.64</v>
      </c>
    </row>
    <row r="329" spans="1:6" x14ac:dyDescent="0.25">
      <c r="A329" t="s">
        <v>40</v>
      </c>
      <c r="B329" t="s">
        <v>78</v>
      </c>
      <c r="C329" t="s">
        <v>67</v>
      </c>
      <c r="D329" t="s">
        <v>542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543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544</v>
      </c>
      <c r="E331">
        <v>19861155.16</v>
      </c>
      <c r="F331">
        <v>3133833.16</v>
      </c>
    </row>
    <row r="332" spans="1:6" x14ac:dyDescent="0.25">
      <c r="A332" t="s">
        <v>40</v>
      </c>
      <c r="B332" t="s">
        <v>79</v>
      </c>
      <c r="C332" t="s">
        <v>67</v>
      </c>
      <c r="D332" t="s">
        <v>530</v>
      </c>
      <c r="E332">
        <v>0</v>
      </c>
      <c r="F332">
        <v>520468.8</v>
      </c>
    </row>
    <row r="333" spans="1:6" x14ac:dyDescent="0.25">
      <c r="A333" t="s">
        <v>40</v>
      </c>
      <c r="B333" t="s">
        <v>79</v>
      </c>
      <c r="C333" t="s">
        <v>67</v>
      </c>
      <c r="D333" t="s">
        <v>531</v>
      </c>
      <c r="E333">
        <v>3017518.08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532</v>
      </c>
      <c r="E334">
        <v>2195581.5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533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534</v>
      </c>
      <c r="E336">
        <v>12131475.91</v>
      </c>
      <c r="F336">
        <v>435095.44</v>
      </c>
    </row>
    <row r="337" spans="1:6" x14ac:dyDescent="0.25">
      <c r="A337" t="s">
        <v>40</v>
      </c>
      <c r="B337" t="s">
        <v>79</v>
      </c>
      <c r="C337" t="s">
        <v>67</v>
      </c>
      <c r="D337" t="s">
        <v>535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536</v>
      </c>
      <c r="E338">
        <v>2649905.66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537</v>
      </c>
      <c r="E339">
        <v>90389.86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538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539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540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541</v>
      </c>
      <c r="E343">
        <v>0</v>
      </c>
      <c r="F343">
        <v>2281366.9300000002</v>
      </c>
    </row>
    <row r="344" spans="1:6" x14ac:dyDescent="0.25">
      <c r="A344" t="s">
        <v>40</v>
      </c>
      <c r="B344" t="s">
        <v>79</v>
      </c>
      <c r="C344" t="s">
        <v>67</v>
      </c>
      <c r="D344" t="s">
        <v>542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543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544</v>
      </c>
      <c r="E346">
        <v>20084871.010000002</v>
      </c>
      <c r="F346">
        <v>3236931.16</v>
      </c>
    </row>
    <row r="347" spans="1:6" x14ac:dyDescent="0.25">
      <c r="A347" t="s">
        <v>40</v>
      </c>
      <c r="B347" t="s">
        <v>80</v>
      </c>
      <c r="C347" t="s">
        <v>67</v>
      </c>
      <c r="D347" t="s">
        <v>530</v>
      </c>
      <c r="E347">
        <v>0</v>
      </c>
      <c r="F347">
        <v>601799.86</v>
      </c>
    </row>
    <row r="348" spans="1:6" x14ac:dyDescent="0.25">
      <c r="A348" t="s">
        <v>40</v>
      </c>
      <c r="B348" t="s">
        <v>80</v>
      </c>
      <c r="C348" t="s">
        <v>67</v>
      </c>
      <c r="D348" t="s">
        <v>531</v>
      </c>
      <c r="E348">
        <v>3289924.49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532</v>
      </c>
      <c r="E349">
        <v>2195581.5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533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534</v>
      </c>
      <c r="E351">
        <v>12131475.91</v>
      </c>
      <c r="F351">
        <v>435095.44</v>
      </c>
    </row>
    <row r="352" spans="1:6" x14ac:dyDescent="0.25">
      <c r="A352" t="s">
        <v>40</v>
      </c>
      <c r="B352" t="s">
        <v>80</v>
      </c>
      <c r="C352" t="s">
        <v>67</v>
      </c>
      <c r="D352" t="s">
        <v>535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536</v>
      </c>
      <c r="E353">
        <v>2624532.9300000002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537</v>
      </c>
      <c r="E354">
        <v>84585.26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538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539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540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541</v>
      </c>
      <c r="E358">
        <v>0</v>
      </c>
      <c r="F358">
        <v>2276991.84</v>
      </c>
    </row>
    <row r="359" spans="1:6" x14ac:dyDescent="0.25">
      <c r="A359" t="s">
        <v>40</v>
      </c>
      <c r="B359" t="s">
        <v>80</v>
      </c>
      <c r="C359" t="s">
        <v>67</v>
      </c>
      <c r="D359" t="s">
        <v>542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543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544</v>
      </c>
      <c r="E361">
        <v>20326100.079999998</v>
      </c>
      <c r="F361">
        <v>3313887.14</v>
      </c>
    </row>
    <row r="362" spans="1:6" x14ac:dyDescent="0.25">
      <c r="A362" t="s">
        <v>40</v>
      </c>
      <c r="B362" t="s">
        <v>81</v>
      </c>
      <c r="C362" t="s">
        <v>67</v>
      </c>
      <c r="D362" t="s">
        <v>530</v>
      </c>
      <c r="E362">
        <v>0</v>
      </c>
      <c r="F362">
        <v>532771.31000000006</v>
      </c>
    </row>
    <row r="363" spans="1:6" x14ac:dyDescent="0.25">
      <c r="A363" t="s">
        <v>40</v>
      </c>
      <c r="B363" t="s">
        <v>81</v>
      </c>
      <c r="C363" t="s">
        <v>67</v>
      </c>
      <c r="D363" t="s">
        <v>531</v>
      </c>
      <c r="E363">
        <v>3539165.24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532</v>
      </c>
      <c r="E364">
        <v>2195581.5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533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534</v>
      </c>
      <c r="E366">
        <v>12131475.91</v>
      </c>
      <c r="F366">
        <v>435095.44</v>
      </c>
    </row>
    <row r="367" spans="1:6" x14ac:dyDescent="0.25">
      <c r="A367" t="s">
        <v>40</v>
      </c>
      <c r="B367" t="s">
        <v>81</v>
      </c>
      <c r="C367" t="s">
        <v>67</v>
      </c>
      <c r="D367" t="s">
        <v>535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536</v>
      </c>
      <c r="E368">
        <v>2682173.56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537</v>
      </c>
      <c r="E369">
        <v>86436.72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538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539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540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541</v>
      </c>
      <c r="E373">
        <v>0</v>
      </c>
      <c r="F373">
        <v>2246033.42</v>
      </c>
    </row>
    <row r="374" spans="1:6" x14ac:dyDescent="0.25">
      <c r="A374" t="s">
        <v>40</v>
      </c>
      <c r="B374" t="s">
        <v>81</v>
      </c>
      <c r="C374" t="s">
        <v>67</v>
      </c>
      <c r="D374" t="s">
        <v>542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543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544</v>
      </c>
      <c r="E376">
        <v>20634832.940000001</v>
      </c>
      <c r="F376">
        <v>3213900.17</v>
      </c>
    </row>
    <row r="377" spans="1:6" x14ac:dyDescent="0.25">
      <c r="A377" t="s">
        <v>40</v>
      </c>
      <c r="B377" t="s">
        <v>20</v>
      </c>
      <c r="C377" t="s">
        <v>67</v>
      </c>
      <c r="D377" t="s">
        <v>530</v>
      </c>
      <c r="E377">
        <v>0</v>
      </c>
      <c r="F377">
        <v>1024644.63</v>
      </c>
    </row>
    <row r="378" spans="1:6" x14ac:dyDescent="0.25">
      <c r="A378" t="s">
        <v>40</v>
      </c>
      <c r="B378" t="s">
        <v>20</v>
      </c>
      <c r="C378" t="s">
        <v>67</v>
      </c>
      <c r="D378" t="s">
        <v>531</v>
      </c>
      <c r="E378">
        <v>4353635.2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532</v>
      </c>
      <c r="E379">
        <v>2195581.5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533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534</v>
      </c>
      <c r="E381">
        <v>12131475.91</v>
      </c>
      <c r="F381">
        <v>435095.44</v>
      </c>
    </row>
    <row r="382" spans="1:6" x14ac:dyDescent="0.25">
      <c r="A382" t="s">
        <v>40</v>
      </c>
      <c r="B382" t="s">
        <v>20</v>
      </c>
      <c r="C382" t="s">
        <v>67</v>
      </c>
      <c r="D382" t="s">
        <v>535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536</v>
      </c>
      <c r="E383">
        <v>2878313.57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537</v>
      </c>
      <c r="E384">
        <v>87754.89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538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539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540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541</v>
      </c>
      <c r="E388">
        <v>0</v>
      </c>
      <c r="F388">
        <v>2224940.85</v>
      </c>
    </row>
    <row r="389" spans="1:6" x14ac:dyDescent="0.25">
      <c r="A389" t="s">
        <v>40</v>
      </c>
      <c r="B389" t="s">
        <v>20</v>
      </c>
      <c r="C389" t="s">
        <v>67</v>
      </c>
      <c r="D389" t="s">
        <v>542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543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544</v>
      </c>
      <c r="E391">
        <v>21646761.07</v>
      </c>
      <c r="F391">
        <v>3684680.92</v>
      </c>
    </row>
    <row r="392" spans="1:6" x14ac:dyDescent="0.25">
      <c r="A392" t="s">
        <v>40</v>
      </c>
      <c r="B392" t="s">
        <v>21</v>
      </c>
      <c r="C392" t="s">
        <v>67</v>
      </c>
      <c r="D392" t="s">
        <v>530</v>
      </c>
      <c r="E392">
        <v>0</v>
      </c>
      <c r="F392">
        <v>1870896.27</v>
      </c>
    </row>
    <row r="393" spans="1:6" x14ac:dyDescent="0.25">
      <c r="A393" t="s">
        <v>40</v>
      </c>
      <c r="B393" t="s">
        <v>21</v>
      </c>
      <c r="C393" t="s">
        <v>67</v>
      </c>
      <c r="D393" t="s">
        <v>531</v>
      </c>
      <c r="E393">
        <v>4320399.92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532</v>
      </c>
      <c r="E394">
        <v>2195581.5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533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534</v>
      </c>
      <c r="E396">
        <v>12131475.91</v>
      </c>
      <c r="F396">
        <v>435095.44</v>
      </c>
    </row>
    <row r="397" spans="1:6" x14ac:dyDescent="0.25">
      <c r="A397" t="s">
        <v>40</v>
      </c>
      <c r="B397" t="s">
        <v>21</v>
      </c>
      <c r="C397" t="s">
        <v>67</v>
      </c>
      <c r="D397" t="s">
        <v>535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536</v>
      </c>
      <c r="E398">
        <v>2886278.79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537</v>
      </c>
      <c r="E399">
        <v>73768.58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538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539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540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541</v>
      </c>
      <c r="E403">
        <v>0</v>
      </c>
      <c r="F403">
        <v>2272609.42</v>
      </c>
    </row>
    <row r="404" spans="1:6" x14ac:dyDescent="0.25">
      <c r="A404" t="s">
        <v>40</v>
      </c>
      <c r="B404" t="s">
        <v>21</v>
      </c>
      <c r="C404" t="s">
        <v>67</v>
      </c>
      <c r="D404" t="s">
        <v>542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543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544</v>
      </c>
      <c r="E406">
        <v>21607504.699999999</v>
      </c>
      <c r="F406">
        <v>4578601.13</v>
      </c>
    </row>
    <row r="407" spans="1:6" x14ac:dyDescent="0.25">
      <c r="A407" t="s">
        <v>40</v>
      </c>
      <c r="B407" t="s">
        <v>22</v>
      </c>
      <c r="C407" t="s">
        <v>67</v>
      </c>
      <c r="D407" t="s">
        <v>530</v>
      </c>
      <c r="E407">
        <v>0</v>
      </c>
      <c r="F407">
        <v>1654069.61</v>
      </c>
    </row>
    <row r="408" spans="1:6" x14ac:dyDescent="0.25">
      <c r="A408" t="s">
        <v>40</v>
      </c>
      <c r="B408" t="s">
        <v>22</v>
      </c>
      <c r="C408" t="s">
        <v>67</v>
      </c>
      <c r="D408" t="s">
        <v>531</v>
      </c>
      <c r="E408">
        <v>3662648.54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532</v>
      </c>
      <c r="E409">
        <v>2195581.5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533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534</v>
      </c>
      <c r="E411">
        <v>12131475.91</v>
      </c>
      <c r="F411">
        <v>435095.44</v>
      </c>
    </row>
    <row r="412" spans="1:6" x14ac:dyDescent="0.25">
      <c r="A412" t="s">
        <v>40</v>
      </c>
      <c r="B412" t="s">
        <v>22</v>
      </c>
      <c r="C412" t="s">
        <v>67</v>
      </c>
      <c r="D412" t="s">
        <v>535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536</v>
      </c>
      <c r="E413">
        <v>2759977.53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537</v>
      </c>
      <c r="E414">
        <v>73424.05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538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539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540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541</v>
      </c>
      <c r="E418">
        <v>0</v>
      </c>
      <c r="F418">
        <v>2339490.38</v>
      </c>
    </row>
    <row r="419" spans="1:6" x14ac:dyDescent="0.25">
      <c r="A419" t="s">
        <v>40</v>
      </c>
      <c r="B419" t="s">
        <v>22</v>
      </c>
      <c r="C419" t="s">
        <v>67</v>
      </c>
      <c r="D419" t="s">
        <v>542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543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544</v>
      </c>
      <c r="E421">
        <v>20823107.530000001</v>
      </c>
      <c r="F421">
        <v>4428655.43</v>
      </c>
    </row>
    <row r="422" spans="1:6" x14ac:dyDescent="0.25">
      <c r="A422" t="s">
        <v>40</v>
      </c>
      <c r="B422" t="s">
        <v>23</v>
      </c>
      <c r="C422" t="s">
        <v>67</v>
      </c>
      <c r="D422" t="s">
        <v>530</v>
      </c>
      <c r="E422">
        <v>0</v>
      </c>
      <c r="F422">
        <v>1495970.32</v>
      </c>
    </row>
    <row r="423" spans="1:6" x14ac:dyDescent="0.25">
      <c r="A423" t="s">
        <v>40</v>
      </c>
      <c r="B423" t="s">
        <v>23</v>
      </c>
      <c r="C423" t="s">
        <v>67</v>
      </c>
      <c r="D423" t="s">
        <v>531</v>
      </c>
      <c r="E423">
        <v>4774273.8099999996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532</v>
      </c>
      <c r="E424">
        <v>2195581.5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533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534</v>
      </c>
      <c r="E426">
        <v>12131475.91</v>
      </c>
      <c r="F426">
        <v>435095.44</v>
      </c>
    </row>
    <row r="427" spans="1:6" x14ac:dyDescent="0.25">
      <c r="A427" t="s">
        <v>40</v>
      </c>
      <c r="B427" t="s">
        <v>23</v>
      </c>
      <c r="C427" t="s">
        <v>67</v>
      </c>
      <c r="D427" t="s">
        <v>535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536</v>
      </c>
      <c r="E428">
        <v>2936757.54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537</v>
      </c>
      <c r="E429">
        <v>84820.63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538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539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540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541</v>
      </c>
      <c r="E433">
        <v>0</v>
      </c>
      <c r="F433">
        <v>2206004.6</v>
      </c>
    </row>
    <row r="434" spans="1:6" x14ac:dyDescent="0.25">
      <c r="A434" t="s">
        <v>40</v>
      </c>
      <c r="B434" t="s">
        <v>23</v>
      </c>
      <c r="C434" t="s">
        <v>67</v>
      </c>
      <c r="D434" t="s">
        <v>542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543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544</v>
      </c>
      <c r="E436">
        <v>22122909.390000001</v>
      </c>
      <c r="F436">
        <v>4137070.37</v>
      </c>
    </row>
    <row r="437" spans="1:6" x14ac:dyDescent="0.25">
      <c r="A437" t="s">
        <v>40</v>
      </c>
      <c r="B437" t="s">
        <v>24</v>
      </c>
      <c r="C437" t="s">
        <v>67</v>
      </c>
      <c r="D437" t="s">
        <v>530</v>
      </c>
      <c r="E437">
        <v>0</v>
      </c>
      <c r="F437">
        <v>1268512.3799999999</v>
      </c>
    </row>
    <row r="438" spans="1:6" x14ac:dyDescent="0.25">
      <c r="A438" t="s">
        <v>40</v>
      </c>
      <c r="B438" t="s">
        <v>24</v>
      </c>
      <c r="C438" t="s">
        <v>67</v>
      </c>
      <c r="D438" t="s">
        <v>531</v>
      </c>
      <c r="E438">
        <v>5922324.1799999997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532</v>
      </c>
      <c r="E439">
        <v>2195581.5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533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534</v>
      </c>
      <c r="E441">
        <v>12131475.91</v>
      </c>
      <c r="F441">
        <v>435095.44</v>
      </c>
    </row>
    <row r="442" spans="1:6" x14ac:dyDescent="0.25">
      <c r="A442" t="s">
        <v>40</v>
      </c>
      <c r="B442" t="s">
        <v>24</v>
      </c>
      <c r="C442" t="s">
        <v>67</v>
      </c>
      <c r="D442" t="s">
        <v>535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536</v>
      </c>
      <c r="E443">
        <v>3235734.88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537</v>
      </c>
      <c r="E444">
        <v>81231.86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538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539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540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541</v>
      </c>
      <c r="E448">
        <v>0</v>
      </c>
      <c r="F448">
        <v>2090880.19</v>
      </c>
    </row>
    <row r="449" spans="1:6" x14ac:dyDescent="0.25">
      <c r="A449" t="s">
        <v>40</v>
      </c>
      <c r="B449" t="s">
        <v>24</v>
      </c>
      <c r="C449" t="s">
        <v>67</v>
      </c>
      <c r="D449" t="s">
        <v>542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543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544</v>
      </c>
      <c r="E451">
        <v>23566348.329999998</v>
      </c>
      <c r="F451">
        <v>3794488.01</v>
      </c>
    </row>
    <row r="452" spans="1:6" x14ac:dyDescent="0.25">
      <c r="A452" t="s">
        <v>40</v>
      </c>
      <c r="B452" t="s">
        <v>25</v>
      </c>
      <c r="C452" t="s">
        <v>67</v>
      </c>
      <c r="D452" t="s">
        <v>530</v>
      </c>
      <c r="E452">
        <v>0</v>
      </c>
      <c r="F452">
        <v>876319.58</v>
      </c>
    </row>
    <row r="453" spans="1:6" x14ac:dyDescent="0.25">
      <c r="A453" t="s">
        <v>40</v>
      </c>
      <c r="B453" t="s">
        <v>25</v>
      </c>
      <c r="C453" t="s">
        <v>67</v>
      </c>
      <c r="D453" t="s">
        <v>531</v>
      </c>
      <c r="E453">
        <v>8393294.3399999999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532</v>
      </c>
      <c r="E454">
        <v>2195581.5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533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534</v>
      </c>
      <c r="E456">
        <v>12131475.91</v>
      </c>
      <c r="F456">
        <v>435095.44</v>
      </c>
    </row>
    <row r="457" spans="1:6" x14ac:dyDescent="0.25">
      <c r="A457" t="s">
        <v>40</v>
      </c>
      <c r="B457" t="s">
        <v>25</v>
      </c>
      <c r="C457" t="s">
        <v>67</v>
      </c>
      <c r="D457" t="s">
        <v>535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536</v>
      </c>
      <c r="E458">
        <v>3265133.65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537</v>
      </c>
      <c r="E459">
        <v>119330.33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538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539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540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541</v>
      </c>
      <c r="E463">
        <v>0</v>
      </c>
      <c r="F463">
        <v>1854216.08</v>
      </c>
    </row>
    <row r="464" spans="1:6" x14ac:dyDescent="0.25">
      <c r="A464" t="s">
        <v>40</v>
      </c>
      <c r="B464" t="s">
        <v>25</v>
      </c>
      <c r="C464" t="s">
        <v>67</v>
      </c>
      <c r="D464" t="s">
        <v>542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543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544</v>
      </c>
      <c r="E466">
        <v>26104815.719999999</v>
      </c>
      <c r="F466">
        <v>3165631.1</v>
      </c>
    </row>
    <row r="467" spans="1:6" x14ac:dyDescent="0.25">
      <c r="A467" t="s">
        <v>40</v>
      </c>
      <c r="B467" t="s">
        <v>26</v>
      </c>
      <c r="C467" t="s">
        <v>67</v>
      </c>
      <c r="D467" t="s">
        <v>530</v>
      </c>
      <c r="E467">
        <v>0</v>
      </c>
      <c r="F467">
        <v>2578206.19</v>
      </c>
    </row>
    <row r="468" spans="1:6" x14ac:dyDescent="0.25">
      <c r="A468" t="s">
        <v>40</v>
      </c>
      <c r="B468" t="s">
        <v>26</v>
      </c>
      <c r="C468" t="s">
        <v>67</v>
      </c>
      <c r="D468" t="s">
        <v>531</v>
      </c>
      <c r="E468">
        <v>4067353.89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532</v>
      </c>
      <c r="E469">
        <v>2195581.5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533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534</v>
      </c>
      <c r="E471">
        <v>12131475.91</v>
      </c>
      <c r="F471">
        <v>435095.44</v>
      </c>
    </row>
    <row r="472" spans="1:6" x14ac:dyDescent="0.25">
      <c r="A472" t="s">
        <v>40</v>
      </c>
      <c r="B472" t="s">
        <v>26</v>
      </c>
      <c r="C472" t="s">
        <v>67</v>
      </c>
      <c r="D472" t="s">
        <v>535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536</v>
      </c>
      <c r="E473">
        <v>3377763.55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537</v>
      </c>
      <c r="E474">
        <v>80644.53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538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539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540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541</v>
      </c>
      <c r="E478">
        <v>0</v>
      </c>
      <c r="F478">
        <v>2474310.39</v>
      </c>
    </row>
    <row r="479" spans="1:6" x14ac:dyDescent="0.25">
      <c r="A479" t="s">
        <v>40</v>
      </c>
      <c r="B479" t="s">
        <v>26</v>
      </c>
      <c r="C479" t="s">
        <v>67</v>
      </c>
      <c r="D479" t="s">
        <v>542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543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544</v>
      </c>
      <c r="E481">
        <v>21852819.379999999</v>
      </c>
      <c r="F481">
        <v>5487612.0199999996</v>
      </c>
    </row>
    <row r="482" spans="1:6" x14ac:dyDescent="0.25">
      <c r="A482" t="s">
        <v>39</v>
      </c>
      <c r="B482" t="s">
        <v>73</v>
      </c>
      <c r="C482" t="s">
        <v>48</v>
      </c>
      <c r="D482" t="s">
        <v>530</v>
      </c>
      <c r="E482">
        <v>0</v>
      </c>
      <c r="F482">
        <v>1304793.44</v>
      </c>
    </row>
    <row r="483" spans="1:6" x14ac:dyDescent="0.25">
      <c r="A483" t="s">
        <v>39</v>
      </c>
      <c r="B483" t="s">
        <v>73</v>
      </c>
      <c r="C483" t="s">
        <v>48</v>
      </c>
      <c r="D483" t="s">
        <v>531</v>
      </c>
      <c r="E483">
        <v>327821.56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532</v>
      </c>
      <c r="E484">
        <v>4351819.0199999996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533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534</v>
      </c>
      <c r="E486">
        <v>12131475.91</v>
      </c>
      <c r="F486">
        <v>435095.44</v>
      </c>
    </row>
    <row r="487" spans="1:6" x14ac:dyDescent="0.25">
      <c r="A487" t="s">
        <v>39</v>
      </c>
      <c r="B487" t="s">
        <v>73</v>
      </c>
      <c r="C487" t="s">
        <v>48</v>
      </c>
      <c r="D487" t="s">
        <v>535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536</v>
      </c>
      <c r="E488">
        <v>5567250.3499999996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537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538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539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540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541</v>
      </c>
      <c r="E493">
        <v>0</v>
      </c>
      <c r="F493">
        <v>2751023.43</v>
      </c>
    </row>
    <row r="494" spans="1:6" x14ac:dyDescent="0.25">
      <c r="A494" t="s">
        <v>39</v>
      </c>
      <c r="B494" t="s">
        <v>73</v>
      </c>
      <c r="C494" t="s">
        <v>48</v>
      </c>
      <c r="D494" t="s">
        <v>542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543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544</v>
      </c>
      <c r="E496">
        <v>22378366.84</v>
      </c>
      <c r="F496">
        <v>4490912.32</v>
      </c>
    </row>
    <row r="497" spans="1:6" x14ac:dyDescent="0.25">
      <c r="A497" t="s">
        <v>39</v>
      </c>
      <c r="B497" t="s">
        <v>74</v>
      </c>
      <c r="C497" t="s">
        <v>48</v>
      </c>
      <c r="D497" t="s">
        <v>530</v>
      </c>
      <c r="E497">
        <v>0</v>
      </c>
      <c r="F497">
        <v>894871.74</v>
      </c>
    </row>
    <row r="498" spans="1:6" x14ac:dyDescent="0.25">
      <c r="A498" t="s">
        <v>39</v>
      </c>
      <c r="B498" t="s">
        <v>74</v>
      </c>
      <c r="C498" t="s">
        <v>48</v>
      </c>
      <c r="D498" t="s">
        <v>531</v>
      </c>
      <c r="E498">
        <v>2156191.23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532</v>
      </c>
      <c r="E499">
        <v>4351819.0199999996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533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534</v>
      </c>
      <c r="E501">
        <v>12131475.91</v>
      </c>
      <c r="F501">
        <v>435095.44</v>
      </c>
    </row>
    <row r="502" spans="1:6" x14ac:dyDescent="0.25">
      <c r="A502" t="s">
        <v>39</v>
      </c>
      <c r="B502" t="s">
        <v>74</v>
      </c>
      <c r="C502" t="s">
        <v>48</v>
      </c>
      <c r="D502" t="s">
        <v>535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536</v>
      </c>
      <c r="E503">
        <v>6048938.8899999997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537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538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539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540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541</v>
      </c>
      <c r="E508">
        <v>0</v>
      </c>
      <c r="F508">
        <v>2525223.46</v>
      </c>
    </row>
    <row r="509" spans="1:6" x14ac:dyDescent="0.25">
      <c r="A509" t="s">
        <v>39</v>
      </c>
      <c r="B509" t="s">
        <v>74</v>
      </c>
      <c r="C509" t="s">
        <v>48</v>
      </c>
      <c r="D509" t="s">
        <v>542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543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544</v>
      </c>
      <c r="E511">
        <v>24688425.039999999</v>
      </c>
      <c r="F511">
        <v>3855190.63</v>
      </c>
    </row>
    <row r="512" spans="1:6" x14ac:dyDescent="0.25">
      <c r="A512" t="s">
        <v>39</v>
      </c>
      <c r="B512" t="s">
        <v>75</v>
      </c>
      <c r="C512" t="s">
        <v>48</v>
      </c>
      <c r="D512" t="s">
        <v>530</v>
      </c>
      <c r="E512">
        <v>0</v>
      </c>
      <c r="F512">
        <v>482440.84</v>
      </c>
    </row>
    <row r="513" spans="1:6" x14ac:dyDescent="0.25">
      <c r="A513" t="s">
        <v>39</v>
      </c>
      <c r="B513" t="s">
        <v>75</v>
      </c>
      <c r="C513" t="s">
        <v>48</v>
      </c>
      <c r="D513" t="s">
        <v>531</v>
      </c>
      <c r="E513">
        <v>1362794.51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532</v>
      </c>
      <c r="E514">
        <v>4351819.0199999996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533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534</v>
      </c>
      <c r="E516">
        <v>12131475.91</v>
      </c>
      <c r="F516">
        <v>435095.44</v>
      </c>
    </row>
    <row r="517" spans="1:6" x14ac:dyDescent="0.25">
      <c r="A517" t="s">
        <v>39</v>
      </c>
      <c r="B517" t="s">
        <v>75</v>
      </c>
      <c r="C517" t="s">
        <v>48</v>
      </c>
      <c r="D517" t="s">
        <v>535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536</v>
      </c>
      <c r="E518">
        <v>5931430.4800000004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537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538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539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540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541</v>
      </c>
      <c r="E523">
        <v>0</v>
      </c>
      <c r="F523">
        <v>2516399.14</v>
      </c>
    </row>
    <row r="524" spans="1:6" x14ac:dyDescent="0.25">
      <c r="A524" t="s">
        <v>39</v>
      </c>
      <c r="B524" t="s">
        <v>75</v>
      </c>
      <c r="C524" t="s">
        <v>48</v>
      </c>
      <c r="D524" t="s">
        <v>542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543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544</v>
      </c>
      <c r="E526">
        <v>23777519.920000002</v>
      </c>
      <c r="F526">
        <v>3433935.42</v>
      </c>
    </row>
    <row r="527" spans="1:6" x14ac:dyDescent="0.25">
      <c r="A527" t="s">
        <v>39</v>
      </c>
      <c r="B527" t="s">
        <v>76</v>
      </c>
      <c r="C527" t="s">
        <v>48</v>
      </c>
      <c r="D527" t="s">
        <v>530</v>
      </c>
      <c r="E527">
        <v>0</v>
      </c>
      <c r="F527">
        <v>430042.12</v>
      </c>
    </row>
    <row r="528" spans="1:6" x14ac:dyDescent="0.25">
      <c r="A528" t="s">
        <v>39</v>
      </c>
      <c r="B528" t="s">
        <v>76</v>
      </c>
      <c r="C528" t="s">
        <v>48</v>
      </c>
      <c r="D528" t="s">
        <v>531</v>
      </c>
      <c r="E528">
        <v>2518909.2999999998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532</v>
      </c>
      <c r="E529">
        <v>4351819.0199999996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533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534</v>
      </c>
      <c r="E531">
        <v>12131475.91</v>
      </c>
      <c r="F531">
        <v>435095.44</v>
      </c>
    </row>
    <row r="532" spans="1:6" x14ac:dyDescent="0.25">
      <c r="A532" t="s">
        <v>39</v>
      </c>
      <c r="B532" t="s">
        <v>76</v>
      </c>
      <c r="C532" t="s">
        <v>48</v>
      </c>
      <c r="D532" t="s">
        <v>535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536</v>
      </c>
      <c r="E533">
        <v>6108513.0300000003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537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538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539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540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541</v>
      </c>
      <c r="E538">
        <v>0</v>
      </c>
      <c r="F538">
        <v>2428123.9900000002</v>
      </c>
    </row>
    <row r="539" spans="1:6" x14ac:dyDescent="0.25">
      <c r="A539" t="s">
        <v>39</v>
      </c>
      <c r="B539" t="s">
        <v>76</v>
      </c>
      <c r="C539" t="s">
        <v>48</v>
      </c>
      <c r="D539" t="s">
        <v>542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543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544</v>
      </c>
      <c r="E541">
        <v>25110717.260000002</v>
      </c>
      <c r="F541">
        <v>3293261.55</v>
      </c>
    </row>
    <row r="542" spans="1:6" x14ac:dyDescent="0.25">
      <c r="A542" t="s">
        <v>39</v>
      </c>
      <c r="B542" t="s">
        <v>77</v>
      </c>
      <c r="C542" t="s">
        <v>48</v>
      </c>
      <c r="D542" t="s">
        <v>530</v>
      </c>
      <c r="E542">
        <v>0</v>
      </c>
      <c r="F542">
        <v>486822.03</v>
      </c>
    </row>
    <row r="543" spans="1:6" x14ac:dyDescent="0.25">
      <c r="A543" t="s">
        <v>39</v>
      </c>
      <c r="B543" t="s">
        <v>77</v>
      </c>
      <c r="C543" t="s">
        <v>48</v>
      </c>
      <c r="D543" t="s">
        <v>531</v>
      </c>
      <c r="E543">
        <v>1792248.09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532</v>
      </c>
      <c r="E544">
        <v>4351819.0199999996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533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534</v>
      </c>
      <c r="E546">
        <v>12131475.91</v>
      </c>
      <c r="F546">
        <v>435095.44</v>
      </c>
    </row>
    <row r="547" spans="1:6" x14ac:dyDescent="0.25">
      <c r="A547" t="s">
        <v>39</v>
      </c>
      <c r="B547" t="s">
        <v>77</v>
      </c>
      <c r="C547" t="s">
        <v>48</v>
      </c>
      <c r="D547" t="s">
        <v>535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536</v>
      </c>
      <c r="E548">
        <v>5930352.1900000004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537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538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539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540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541</v>
      </c>
      <c r="E553">
        <v>0</v>
      </c>
      <c r="F553">
        <v>2516379.4300000002</v>
      </c>
    </row>
    <row r="554" spans="1:6" x14ac:dyDescent="0.25">
      <c r="A554" t="s">
        <v>39</v>
      </c>
      <c r="B554" t="s">
        <v>77</v>
      </c>
      <c r="C554" t="s">
        <v>48</v>
      </c>
      <c r="D554" t="s">
        <v>542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543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544</v>
      </c>
      <c r="E556">
        <v>24205895.210000001</v>
      </c>
      <c r="F556">
        <v>3438296.9</v>
      </c>
    </row>
    <row r="557" spans="1:6" x14ac:dyDescent="0.25">
      <c r="A557" t="s">
        <v>39</v>
      </c>
      <c r="B557" t="s">
        <v>78</v>
      </c>
      <c r="C557" t="s">
        <v>48</v>
      </c>
      <c r="D557" t="s">
        <v>530</v>
      </c>
      <c r="E557">
        <v>0</v>
      </c>
      <c r="F557">
        <v>88478.31</v>
      </c>
    </row>
    <row r="558" spans="1:6" x14ac:dyDescent="0.25">
      <c r="A558" t="s">
        <v>39</v>
      </c>
      <c r="B558" t="s">
        <v>78</v>
      </c>
      <c r="C558" t="s">
        <v>48</v>
      </c>
      <c r="D558" t="s">
        <v>531</v>
      </c>
      <c r="E558">
        <v>2823337.43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532</v>
      </c>
      <c r="E559">
        <v>4351819.0199999996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533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534</v>
      </c>
      <c r="E561">
        <v>12131475.91</v>
      </c>
      <c r="F561">
        <v>435095.44</v>
      </c>
    </row>
    <row r="562" spans="1:6" x14ac:dyDescent="0.25">
      <c r="A562" t="s">
        <v>39</v>
      </c>
      <c r="B562" t="s">
        <v>78</v>
      </c>
      <c r="C562" t="s">
        <v>48</v>
      </c>
      <c r="D562" t="s">
        <v>535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536</v>
      </c>
      <c r="E563">
        <v>6022112.3499999996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537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538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539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540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541</v>
      </c>
      <c r="E568">
        <v>0</v>
      </c>
      <c r="F568">
        <v>2316909.0299999998</v>
      </c>
    </row>
    <row r="569" spans="1:6" x14ac:dyDescent="0.25">
      <c r="A569" t="s">
        <v>39</v>
      </c>
      <c r="B569" t="s">
        <v>78</v>
      </c>
      <c r="C569" t="s">
        <v>48</v>
      </c>
      <c r="D569" t="s">
        <v>542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543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544</v>
      </c>
      <c r="E571">
        <v>25328744.710000001</v>
      </c>
      <c r="F571">
        <v>2840482.77</v>
      </c>
    </row>
    <row r="572" spans="1:6" x14ac:dyDescent="0.25">
      <c r="A572" t="s">
        <v>39</v>
      </c>
      <c r="B572" t="s">
        <v>79</v>
      </c>
      <c r="C572" t="s">
        <v>48</v>
      </c>
      <c r="D572" t="s">
        <v>530</v>
      </c>
      <c r="E572">
        <v>0</v>
      </c>
      <c r="F572">
        <v>79828.92</v>
      </c>
    </row>
    <row r="573" spans="1:6" x14ac:dyDescent="0.25">
      <c r="A573" t="s">
        <v>39</v>
      </c>
      <c r="B573" t="s">
        <v>79</v>
      </c>
      <c r="C573" t="s">
        <v>48</v>
      </c>
      <c r="D573" t="s">
        <v>531</v>
      </c>
      <c r="E573">
        <v>3163415.77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532</v>
      </c>
      <c r="E574">
        <v>4351819.0199999996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533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534</v>
      </c>
      <c r="E576">
        <v>12131475.91</v>
      </c>
      <c r="F576">
        <v>435095.44</v>
      </c>
    </row>
    <row r="577" spans="1:6" x14ac:dyDescent="0.25">
      <c r="A577" t="s">
        <v>39</v>
      </c>
      <c r="B577" t="s">
        <v>79</v>
      </c>
      <c r="C577" t="s">
        <v>48</v>
      </c>
      <c r="D577" t="s">
        <v>535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536</v>
      </c>
      <c r="E578">
        <v>5933231.9400000004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537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538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539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540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541</v>
      </c>
      <c r="E583">
        <v>0</v>
      </c>
      <c r="F583">
        <v>2286840.79</v>
      </c>
    </row>
    <row r="584" spans="1:6" x14ac:dyDescent="0.25">
      <c r="A584" t="s">
        <v>39</v>
      </c>
      <c r="B584" t="s">
        <v>79</v>
      </c>
      <c r="C584" t="s">
        <v>48</v>
      </c>
      <c r="D584" t="s">
        <v>542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543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544</v>
      </c>
      <c r="E586">
        <v>25579942.629999999</v>
      </c>
      <c r="F586">
        <v>2801765.15</v>
      </c>
    </row>
    <row r="587" spans="1:6" x14ac:dyDescent="0.25">
      <c r="A587" t="s">
        <v>39</v>
      </c>
      <c r="B587" t="s">
        <v>80</v>
      </c>
      <c r="C587" t="s">
        <v>48</v>
      </c>
      <c r="D587" t="s">
        <v>530</v>
      </c>
      <c r="E587">
        <v>0</v>
      </c>
      <c r="F587">
        <v>135699.75</v>
      </c>
    </row>
    <row r="588" spans="1:6" x14ac:dyDescent="0.25">
      <c r="A588" t="s">
        <v>39</v>
      </c>
      <c r="B588" t="s">
        <v>80</v>
      </c>
      <c r="C588" t="s">
        <v>48</v>
      </c>
      <c r="D588" t="s">
        <v>531</v>
      </c>
      <c r="E588">
        <v>3529488.77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532</v>
      </c>
      <c r="E589">
        <v>4351819.0199999996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533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534</v>
      </c>
      <c r="E591">
        <v>12131475.91</v>
      </c>
      <c r="F591">
        <v>435095.44</v>
      </c>
    </row>
    <row r="592" spans="1:6" x14ac:dyDescent="0.25">
      <c r="A592" t="s">
        <v>39</v>
      </c>
      <c r="B592" t="s">
        <v>80</v>
      </c>
      <c r="C592" t="s">
        <v>48</v>
      </c>
      <c r="D592" t="s">
        <v>535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536</v>
      </c>
      <c r="E593">
        <v>6136799.1799999997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537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538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539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540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541</v>
      </c>
      <c r="E598">
        <v>0</v>
      </c>
      <c r="F598">
        <v>2282865.35</v>
      </c>
    </row>
    <row r="599" spans="1:6" x14ac:dyDescent="0.25">
      <c r="A599" t="s">
        <v>39</v>
      </c>
      <c r="B599" t="s">
        <v>80</v>
      </c>
      <c r="C599" t="s">
        <v>48</v>
      </c>
      <c r="D599" t="s">
        <v>542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543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544</v>
      </c>
      <c r="E601">
        <v>26149582.870000001</v>
      </c>
      <c r="F601">
        <v>2853660.54</v>
      </c>
    </row>
    <row r="602" spans="1:6" x14ac:dyDescent="0.25">
      <c r="A602" t="s">
        <v>39</v>
      </c>
      <c r="B602" t="s">
        <v>81</v>
      </c>
      <c r="C602" t="s">
        <v>48</v>
      </c>
      <c r="D602" t="s">
        <v>530</v>
      </c>
      <c r="E602">
        <v>0</v>
      </c>
      <c r="F602">
        <v>100286.8</v>
      </c>
    </row>
    <row r="603" spans="1:6" x14ac:dyDescent="0.25">
      <c r="A603" t="s">
        <v>39</v>
      </c>
      <c r="B603" t="s">
        <v>81</v>
      </c>
      <c r="C603" t="s">
        <v>48</v>
      </c>
      <c r="D603" t="s">
        <v>531</v>
      </c>
      <c r="E603">
        <v>3960985.52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532</v>
      </c>
      <c r="E604">
        <v>4351819.0199999996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533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534</v>
      </c>
      <c r="E606">
        <v>12131475.91</v>
      </c>
      <c r="F606">
        <v>435095.44</v>
      </c>
    </row>
    <row r="607" spans="1:6" x14ac:dyDescent="0.25">
      <c r="A607" t="s">
        <v>39</v>
      </c>
      <c r="B607" t="s">
        <v>81</v>
      </c>
      <c r="C607" t="s">
        <v>48</v>
      </c>
      <c r="D607" t="s">
        <v>535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536</v>
      </c>
      <c r="E608">
        <v>6391159.0099999998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537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538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539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540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541</v>
      </c>
      <c r="E613">
        <v>0</v>
      </c>
      <c r="F613">
        <v>2251798.63</v>
      </c>
    </row>
    <row r="614" spans="1:6" x14ac:dyDescent="0.25">
      <c r="A614" t="s">
        <v>39</v>
      </c>
      <c r="B614" t="s">
        <v>81</v>
      </c>
      <c r="C614" t="s">
        <v>48</v>
      </c>
      <c r="D614" t="s">
        <v>542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543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544</v>
      </c>
      <c r="E616">
        <v>26835439.460000001</v>
      </c>
      <c r="F616">
        <v>2787180.86</v>
      </c>
    </row>
    <row r="617" spans="1:6" x14ac:dyDescent="0.25">
      <c r="A617" t="s">
        <v>39</v>
      </c>
      <c r="B617" t="s">
        <v>20</v>
      </c>
      <c r="C617" t="s">
        <v>48</v>
      </c>
      <c r="D617" t="s">
        <v>530</v>
      </c>
      <c r="E617">
        <v>0</v>
      </c>
      <c r="F617">
        <v>325486.06</v>
      </c>
    </row>
    <row r="618" spans="1:6" x14ac:dyDescent="0.25">
      <c r="A618" t="s">
        <v>39</v>
      </c>
      <c r="B618" t="s">
        <v>20</v>
      </c>
      <c r="C618" t="s">
        <v>48</v>
      </c>
      <c r="D618" t="s">
        <v>531</v>
      </c>
      <c r="E618">
        <v>4647636.38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532</v>
      </c>
      <c r="E619">
        <v>4351819.0199999996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533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534</v>
      </c>
      <c r="E621">
        <v>12131475.91</v>
      </c>
      <c r="F621">
        <v>435095.44</v>
      </c>
    </row>
    <row r="622" spans="1:6" x14ac:dyDescent="0.25">
      <c r="A622" t="s">
        <v>39</v>
      </c>
      <c r="B622" t="s">
        <v>20</v>
      </c>
      <c r="C622" t="s">
        <v>48</v>
      </c>
      <c r="D622" t="s">
        <v>535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536</v>
      </c>
      <c r="E623">
        <v>6215888.0099999998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537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538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539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540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541</v>
      </c>
      <c r="E628">
        <v>0</v>
      </c>
      <c r="F628">
        <v>2230410.79</v>
      </c>
    </row>
    <row r="629" spans="1:6" x14ac:dyDescent="0.25">
      <c r="A629" t="s">
        <v>39</v>
      </c>
      <c r="B629" t="s">
        <v>20</v>
      </c>
      <c r="C629" t="s">
        <v>48</v>
      </c>
      <c r="D629" t="s">
        <v>542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543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544</v>
      </c>
      <c r="E631">
        <v>27346819.32</v>
      </c>
      <c r="F631">
        <v>2990992.29</v>
      </c>
    </row>
    <row r="632" spans="1:6" x14ac:dyDescent="0.25">
      <c r="A632" t="s">
        <v>39</v>
      </c>
      <c r="B632" t="s">
        <v>21</v>
      </c>
      <c r="C632" t="s">
        <v>48</v>
      </c>
      <c r="D632" t="s">
        <v>530</v>
      </c>
      <c r="E632">
        <v>0</v>
      </c>
      <c r="F632">
        <v>860992.51</v>
      </c>
    </row>
    <row r="633" spans="1:6" x14ac:dyDescent="0.25">
      <c r="A633" t="s">
        <v>39</v>
      </c>
      <c r="B633" t="s">
        <v>21</v>
      </c>
      <c r="C633" t="s">
        <v>48</v>
      </c>
      <c r="D633" t="s">
        <v>531</v>
      </c>
      <c r="E633">
        <v>4790132.03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532</v>
      </c>
      <c r="E634">
        <v>4351819.0199999996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533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534</v>
      </c>
      <c r="E636">
        <v>12131475.91</v>
      </c>
      <c r="F636">
        <v>435095.44</v>
      </c>
    </row>
    <row r="637" spans="1:6" x14ac:dyDescent="0.25">
      <c r="A637" t="s">
        <v>39</v>
      </c>
      <c r="B637" t="s">
        <v>21</v>
      </c>
      <c r="C637" t="s">
        <v>48</v>
      </c>
      <c r="D637" t="s">
        <v>535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536</v>
      </c>
      <c r="E638">
        <v>6465202.25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537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538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539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540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541</v>
      </c>
      <c r="E643">
        <v>0</v>
      </c>
      <c r="F643">
        <v>2277947.0699999998</v>
      </c>
    </row>
    <row r="644" spans="1:6" x14ac:dyDescent="0.25">
      <c r="A644" t="s">
        <v>39</v>
      </c>
      <c r="B644" t="s">
        <v>21</v>
      </c>
      <c r="C644" t="s">
        <v>48</v>
      </c>
      <c r="D644" t="s">
        <v>542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543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544</v>
      </c>
      <c r="E646">
        <v>27738629.210000001</v>
      </c>
      <c r="F646">
        <v>3574035.02</v>
      </c>
    </row>
    <row r="647" spans="1:6" x14ac:dyDescent="0.25">
      <c r="A647" t="s">
        <v>39</v>
      </c>
      <c r="B647" t="s">
        <v>22</v>
      </c>
      <c r="C647" t="s">
        <v>48</v>
      </c>
      <c r="D647" t="s">
        <v>530</v>
      </c>
      <c r="E647">
        <v>0</v>
      </c>
      <c r="F647">
        <v>813604.16</v>
      </c>
    </row>
    <row r="648" spans="1:6" x14ac:dyDescent="0.25">
      <c r="A648" t="s">
        <v>39</v>
      </c>
      <c r="B648" t="s">
        <v>22</v>
      </c>
      <c r="C648" t="s">
        <v>48</v>
      </c>
      <c r="D648" t="s">
        <v>531</v>
      </c>
      <c r="E648">
        <v>4030235.79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532</v>
      </c>
      <c r="E649">
        <v>4351819.0199999996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533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534</v>
      </c>
      <c r="E651">
        <v>12131475.91</v>
      </c>
      <c r="F651">
        <v>435095.44</v>
      </c>
    </row>
    <row r="652" spans="1:6" x14ac:dyDescent="0.25">
      <c r="A652" t="s">
        <v>39</v>
      </c>
      <c r="B652" t="s">
        <v>22</v>
      </c>
      <c r="C652" t="s">
        <v>48</v>
      </c>
      <c r="D652" t="s">
        <v>535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536</v>
      </c>
      <c r="E653">
        <v>6123494.0499999998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537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538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539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540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541</v>
      </c>
      <c r="E658">
        <v>0</v>
      </c>
      <c r="F658">
        <v>2345356.9</v>
      </c>
    </row>
    <row r="659" spans="1:6" x14ac:dyDescent="0.25">
      <c r="A659" t="s">
        <v>39</v>
      </c>
      <c r="B659" t="s">
        <v>22</v>
      </c>
      <c r="C659" t="s">
        <v>48</v>
      </c>
      <c r="D659" t="s">
        <v>542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543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544</v>
      </c>
      <c r="E661">
        <v>26637024.760000002</v>
      </c>
      <c r="F661">
        <v>3594056.49</v>
      </c>
    </row>
    <row r="662" spans="1:6" x14ac:dyDescent="0.25">
      <c r="A662" t="s">
        <v>39</v>
      </c>
      <c r="B662" t="s">
        <v>23</v>
      </c>
      <c r="C662" t="s">
        <v>48</v>
      </c>
      <c r="D662" t="s">
        <v>530</v>
      </c>
      <c r="E662">
        <v>0</v>
      </c>
      <c r="F662">
        <v>598858.48</v>
      </c>
    </row>
    <row r="663" spans="1:6" x14ac:dyDescent="0.25">
      <c r="A663" t="s">
        <v>39</v>
      </c>
      <c r="B663" t="s">
        <v>23</v>
      </c>
      <c r="C663" t="s">
        <v>48</v>
      </c>
      <c r="D663" t="s">
        <v>531</v>
      </c>
      <c r="E663">
        <v>5285575.62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532</v>
      </c>
      <c r="E664">
        <v>4351819.0199999996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533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534</v>
      </c>
      <c r="E666">
        <v>12131475.91</v>
      </c>
      <c r="F666">
        <v>435095.44</v>
      </c>
    </row>
    <row r="667" spans="1:6" x14ac:dyDescent="0.25">
      <c r="A667" t="s">
        <v>39</v>
      </c>
      <c r="B667" t="s">
        <v>23</v>
      </c>
      <c r="C667" t="s">
        <v>48</v>
      </c>
      <c r="D667" t="s">
        <v>535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536</v>
      </c>
      <c r="E668">
        <v>6365855.2300000004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537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538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539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540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541</v>
      </c>
      <c r="E673">
        <v>0</v>
      </c>
      <c r="F673">
        <v>2211468.86</v>
      </c>
    </row>
    <row r="674" spans="1:6" x14ac:dyDescent="0.25">
      <c r="A674" t="s">
        <v>39</v>
      </c>
      <c r="B674" t="s">
        <v>23</v>
      </c>
      <c r="C674" t="s">
        <v>48</v>
      </c>
      <c r="D674" t="s">
        <v>542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543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544</v>
      </c>
      <c r="E676">
        <v>28134725.780000001</v>
      </c>
      <c r="F676">
        <v>3245422.78</v>
      </c>
    </row>
    <row r="677" spans="1:6" x14ac:dyDescent="0.25">
      <c r="A677" t="s">
        <v>39</v>
      </c>
      <c r="B677" t="s">
        <v>24</v>
      </c>
      <c r="C677" t="s">
        <v>48</v>
      </c>
      <c r="D677" t="s">
        <v>530</v>
      </c>
      <c r="E677">
        <v>0</v>
      </c>
      <c r="F677">
        <v>411710.82</v>
      </c>
    </row>
    <row r="678" spans="1:6" x14ac:dyDescent="0.25">
      <c r="A678" t="s">
        <v>39</v>
      </c>
      <c r="B678" t="s">
        <v>24</v>
      </c>
      <c r="C678" t="s">
        <v>48</v>
      </c>
      <c r="D678" t="s">
        <v>531</v>
      </c>
      <c r="E678">
        <v>6597095.6900000004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532</v>
      </c>
      <c r="E679">
        <v>4351819.0199999996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533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534</v>
      </c>
      <c r="E681">
        <v>12131475.91</v>
      </c>
      <c r="F681">
        <v>435095.44</v>
      </c>
    </row>
    <row r="682" spans="1:6" x14ac:dyDescent="0.25">
      <c r="A682" t="s">
        <v>39</v>
      </c>
      <c r="B682" t="s">
        <v>24</v>
      </c>
      <c r="C682" t="s">
        <v>48</v>
      </c>
      <c r="D682" t="s">
        <v>535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536</v>
      </c>
      <c r="E683">
        <v>6866228.2599999998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537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538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539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540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541</v>
      </c>
      <c r="E688">
        <v>0</v>
      </c>
      <c r="F688">
        <v>2096621.79</v>
      </c>
    </row>
    <row r="689" spans="1:6" x14ac:dyDescent="0.25">
      <c r="A689" t="s">
        <v>39</v>
      </c>
      <c r="B689" t="s">
        <v>24</v>
      </c>
      <c r="C689" t="s">
        <v>48</v>
      </c>
      <c r="D689" t="s">
        <v>542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543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544</v>
      </c>
      <c r="E691">
        <v>29946618.879999999</v>
      </c>
      <c r="F691">
        <v>2943428.05</v>
      </c>
    </row>
    <row r="692" spans="1:6" x14ac:dyDescent="0.25">
      <c r="A692" t="s">
        <v>39</v>
      </c>
      <c r="B692" t="s">
        <v>25</v>
      </c>
      <c r="C692" t="s">
        <v>48</v>
      </c>
      <c r="D692" t="s">
        <v>530</v>
      </c>
      <c r="E692">
        <v>0</v>
      </c>
      <c r="F692">
        <v>135658.9</v>
      </c>
    </row>
    <row r="693" spans="1:6" x14ac:dyDescent="0.25">
      <c r="A693" t="s">
        <v>39</v>
      </c>
      <c r="B693" t="s">
        <v>25</v>
      </c>
      <c r="C693" t="s">
        <v>48</v>
      </c>
      <c r="D693" t="s">
        <v>531</v>
      </c>
      <c r="E693">
        <v>8783137.8499999996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532</v>
      </c>
      <c r="E694">
        <v>4351819.0199999996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533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534</v>
      </c>
      <c r="E696">
        <v>12131475.91</v>
      </c>
      <c r="F696">
        <v>435095.44</v>
      </c>
    </row>
    <row r="697" spans="1:6" x14ac:dyDescent="0.25">
      <c r="A697" t="s">
        <v>39</v>
      </c>
      <c r="B697" t="s">
        <v>25</v>
      </c>
      <c r="C697" t="s">
        <v>48</v>
      </c>
      <c r="D697" t="s">
        <v>535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536</v>
      </c>
      <c r="E698">
        <v>6518385.9900000002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537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538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539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540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541</v>
      </c>
      <c r="E703">
        <v>0</v>
      </c>
      <c r="F703">
        <v>1859976.66</v>
      </c>
    </row>
    <row r="704" spans="1:6" x14ac:dyDescent="0.25">
      <c r="A704" t="s">
        <v>39</v>
      </c>
      <c r="B704" t="s">
        <v>25</v>
      </c>
      <c r="C704" t="s">
        <v>48</v>
      </c>
      <c r="D704" t="s">
        <v>542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543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544</v>
      </c>
      <c r="E706">
        <v>31784818.77</v>
      </c>
      <c r="F706">
        <v>2430731</v>
      </c>
    </row>
    <row r="707" spans="1:6" x14ac:dyDescent="0.25">
      <c r="A707" t="s">
        <v>39</v>
      </c>
      <c r="B707" t="s">
        <v>26</v>
      </c>
      <c r="C707" t="s">
        <v>48</v>
      </c>
      <c r="D707" t="s">
        <v>530</v>
      </c>
      <c r="E707">
        <v>0</v>
      </c>
      <c r="F707">
        <v>1478091.37</v>
      </c>
    </row>
    <row r="708" spans="1:6" x14ac:dyDescent="0.25">
      <c r="A708" t="s">
        <v>39</v>
      </c>
      <c r="B708" t="s">
        <v>26</v>
      </c>
      <c r="C708" t="s">
        <v>48</v>
      </c>
      <c r="D708" t="s">
        <v>531</v>
      </c>
      <c r="E708">
        <v>4600579.93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532</v>
      </c>
      <c r="E709">
        <v>4351819.0199999996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533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534</v>
      </c>
      <c r="E711">
        <v>12131475.91</v>
      </c>
      <c r="F711">
        <v>435095.44</v>
      </c>
    </row>
    <row r="712" spans="1:6" x14ac:dyDescent="0.25">
      <c r="A712" t="s">
        <v>39</v>
      </c>
      <c r="B712" t="s">
        <v>26</v>
      </c>
      <c r="C712" t="s">
        <v>48</v>
      </c>
      <c r="D712" t="s">
        <v>535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536</v>
      </c>
      <c r="E713">
        <v>7125165.0599999996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537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538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539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540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541</v>
      </c>
      <c r="E718">
        <v>0</v>
      </c>
      <c r="F718">
        <v>2479002.23</v>
      </c>
    </row>
    <row r="719" spans="1:6" x14ac:dyDescent="0.25">
      <c r="A719" t="s">
        <v>39</v>
      </c>
      <c r="B719" t="s">
        <v>26</v>
      </c>
      <c r="C719" t="s">
        <v>48</v>
      </c>
      <c r="D719" t="s">
        <v>542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543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544</v>
      </c>
      <c r="E721">
        <v>28209039.920000002</v>
      </c>
      <c r="F721">
        <v>4392189.04</v>
      </c>
    </row>
    <row r="722" spans="1:6" x14ac:dyDescent="0.25">
      <c r="A722" t="s">
        <v>40</v>
      </c>
      <c r="B722" t="s">
        <v>73</v>
      </c>
      <c r="C722" t="s">
        <v>48</v>
      </c>
      <c r="D722" t="s">
        <v>530</v>
      </c>
      <c r="E722">
        <v>0</v>
      </c>
      <c r="F722">
        <v>1371007.03</v>
      </c>
    </row>
    <row r="723" spans="1:6" x14ac:dyDescent="0.25">
      <c r="A723" t="s">
        <v>40</v>
      </c>
      <c r="B723" t="s">
        <v>73</v>
      </c>
      <c r="C723" t="s">
        <v>48</v>
      </c>
      <c r="D723" t="s">
        <v>531</v>
      </c>
      <c r="E723">
        <v>292408.34000000003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532</v>
      </c>
      <c r="E724">
        <v>2195581.5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533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534</v>
      </c>
      <c r="E726">
        <v>12131475.91</v>
      </c>
      <c r="F726">
        <v>435095.44</v>
      </c>
    </row>
    <row r="727" spans="1:6" x14ac:dyDescent="0.25">
      <c r="A727" t="s">
        <v>40</v>
      </c>
      <c r="B727" t="s">
        <v>73</v>
      </c>
      <c r="C727" t="s">
        <v>48</v>
      </c>
      <c r="D727" t="s">
        <v>535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536</v>
      </c>
      <c r="E728">
        <v>4079207.47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537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538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539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540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541</v>
      </c>
      <c r="E733">
        <v>0</v>
      </c>
      <c r="F733">
        <v>2743718.42</v>
      </c>
    </row>
    <row r="734" spans="1:6" x14ac:dyDescent="0.25">
      <c r="A734" t="s">
        <v>40</v>
      </c>
      <c r="B734" t="s">
        <v>73</v>
      </c>
      <c r="C734" t="s">
        <v>48</v>
      </c>
      <c r="D734" t="s">
        <v>542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543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544</v>
      </c>
      <c r="E736">
        <v>18698673.210000001</v>
      </c>
      <c r="F736">
        <v>4549820.8899999997</v>
      </c>
    </row>
    <row r="737" spans="1:6" x14ac:dyDescent="0.25">
      <c r="A737" t="s">
        <v>40</v>
      </c>
      <c r="B737" t="s">
        <v>74</v>
      </c>
      <c r="C737" t="s">
        <v>48</v>
      </c>
      <c r="D737" t="s">
        <v>530</v>
      </c>
      <c r="E737">
        <v>0</v>
      </c>
      <c r="F737">
        <v>925182.35</v>
      </c>
    </row>
    <row r="738" spans="1:6" x14ac:dyDescent="0.25">
      <c r="A738" t="s">
        <v>40</v>
      </c>
      <c r="B738" t="s">
        <v>74</v>
      </c>
      <c r="C738" t="s">
        <v>48</v>
      </c>
      <c r="D738" t="s">
        <v>531</v>
      </c>
      <c r="E738">
        <v>1709130.53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532</v>
      </c>
      <c r="E739">
        <v>2195581.5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533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534</v>
      </c>
      <c r="E741">
        <v>12131475.91</v>
      </c>
      <c r="F741">
        <v>435095.44</v>
      </c>
    </row>
    <row r="742" spans="1:6" x14ac:dyDescent="0.25">
      <c r="A742" t="s">
        <v>40</v>
      </c>
      <c r="B742" t="s">
        <v>74</v>
      </c>
      <c r="C742" t="s">
        <v>48</v>
      </c>
      <c r="D742" t="s">
        <v>535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536</v>
      </c>
      <c r="E743">
        <v>4316363.2699999996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537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538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539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540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541</v>
      </c>
      <c r="E748">
        <v>0</v>
      </c>
      <c r="F748">
        <v>2519005.7200000002</v>
      </c>
    </row>
    <row r="749" spans="1:6" x14ac:dyDescent="0.25">
      <c r="A749" t="s">
        <v>40</v>
      </c>
      <c r="B749" t="s">
        <v>74</v>
      </c>
      <c r="C749" t="s">
        <v>48</v>
      </c>
      <c r="D749" t="s">
        <v>542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543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544</v>
      </c>
      <c r="E751">
        <v>20352551.199999999</v>
      </c>
      <c r="F751">
        <v>3879283.51</v>
      </c>
    </row>
    <row r="752" spans="1:6" x14ac:dyDescent="0.25">
      <c r="A752" t="s">
        <v>40</v>
      </c>
      <c r="B752" t="s">
        <v>75</v>
      </c>
      <c r="C752" t="s">
        <v>48</v>
      </c>
      <c r="D752" t="s">
        <v>530</v>
      </c>
      <c r="E752">
        <v>0</v>
      </c>
      <c r="F752">
        <v>527823.88</v>
      </c>
    </row>
    <row r="753" spans="1:6" x14ac:dyDescent="0.25">
      <c r="A753" t="s">
        <v>40</v>
      </c>
      <c r="B753" t="s">
        <v>75</v>
      </c>
      <c r="C753" t="s">
        <v>48</v>
      </c>
      <c r="D753" t="s">
        <v>531</v>
      </c>
      <c r="E753">
        <v>1072904.5900000001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532</v>
      </c>
      <c r="E754">
        <v>2195581.5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533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534</v>
      </c>
      <c r="E756">
        <v>12131475.91</v>
      </c>
      <c r="F756">
        <v>435095.44</v>
      </c>
    </row>
    <row r="757" spans="1:6" x14ac:dyDescent="0.25">
      <c r="A757" t="s">
        <v>40</v>
      </c>
      <c r="B757" t="s">
        <v>75</v>
      </c>
      <c r="C757" t="s">
        <v>48</v>
      </c>
      <c r="D757" t="s">
        <v>535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536</v>
      </c>
      <c r="E758">
        <v>4249817.2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537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538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539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540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541</v>
      </c>
      <c r="E763">
        <v>0</v>
      </c>
      <c r="F763">
        <v>2510181.34</v>
      </c>
    </row>
    <row r="764" spans="1:6" x14ac:dyDescent="0.25">
      <c r="A764" t="s">
        <v>40</v>
      </c>
      <c r="B764" t="s">
        <v>75</v>
      </c>
      <c r="C764" t="s">
        <v>48</v>
      </c>
      <c r="D764" t="s">
        <v>542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543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544</v>
      </c>
      <c r="E766">
        <v>19649779.199999999</v>
      </c>
      <c r="F766">
        <v>3473100.66</v>
      </c>
    </row>
    <row r="767" spans="1:6" x14ac:dyDescent="0.25">
      <c r="A767" t="s">
        <v>40</v>
      </c>
      <c r="B767" t="s">
        <v>76</v>
      </c>
      <c r="C767" t="s">
        <v>48</v>
      </c>
      <c r="D767" t="s">
        <v>530</v>
      </c>
      <c r="E767">
        <v>0</v>
      </c>
      <c r="F767">
        <v>472704.01</v>
      </c>
    </row>
    <row r="768" spans="1:6" x14ac:dyDescent="0.25">
      <c r="A768" t="s">
        <v>40</v>
      </c>
      <c r="B768" t="s">
        <v>76</v>
      </c>
      <c r="C768" t="s">
        <v>48</v>
      </c>
      <c r="D768" t="s">
        <v>531</v>
      </c>
      <c r="E768">
        <v>1957848.17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532</v>
      </c>
      <c r="E769">
        <v>2195581.5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533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534</v>
      </c>
      <c r="E771">
        <v>12131475.91</v>
      </c>
      <c r="F771">
        <v>435095.44</v>
      </c>
    </row>
    <row r="772" spans="1:6" x14ac:dyDescent="0.25">
      <c r="A772" t="s">
        <v>40</v>
      </c>
      <c r="B772" t="s">
        <v>76</v>
      </c>
      <c r="C772" t="s">
        <v>48</v>
      </c>
      <c r="D772" t="s">
        <v>535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536</v>
      </c>
      <c r="E773">
        <v>4336079.03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537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538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539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540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541</v>
      </c>
      <c r="E778">
        <v>0</v>
      </c>
      <c r="F778">
        <v>2421990.71</v>
      </c>
    </row>
    <row r="779" spans="1:6" x14ac:dyDescent="0.25">
      <c r="A779" t="s">
        <v>40</v>
      </c>
      <c r="B779" t="s">
        <v>76</v>
      </c>
      <c r="C779" t="s">
        <v>48</v>
      </c>
      <c r="D779" t="s">
        <v>542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543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544</v>
      </c>
      <c r="E781">
        <v>20620984.609999999</v>
      </c>
      <c r="F781">
        <v>3329790.16</v>
      </c>
    </row>
    <row r="782" spans="1:6" x14ac:dyDescent="0.25">
      <c r="A782" t="s">
        <v>40</v>
      </c>
      <c r="B782" t="s">
        <v>77</v>
      </c>
      <c r="C782" t="s">
        <v>48</v>
      </c>
      <c r="D782" t="s">
        <v>530</v>
      </c>
      <c r="E782">
        <v>0</v>
      </c>
      <c r="F782">
        <v>568091.06999999995</v>
      </c>
    </row>
    <row r="783" spans="1:6" x14ac:dyDescent="0.25">
      <c r="A783" t="s">
        <v>40</v>
      </c>
      <c r="B783" t="s">
        <v>77</v>
      </c>
      <c r="C783" t="s">
        <v>48</v>
      </c>
      <c r="D783" t="s">
        <v>531</v>
      </c>
      <c r="E783">
        <v>1390201.4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532</v>
      </c>
      <c r="E784">
        <v>2195581.5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533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534</v>
      </c>
      <c r="E786">
        <v>12131475.91</v>
      </c>
      <c r="F786">
        <v>435095.44</v>
      </c>
    </row>
    <row r="787" spans="1:6" x14ac:dyDescent="0.25">
      <c r="A787" t="s">
        <v>40</v>
      </c>
      <c r="B787" t="s">
        <v>77</v>
      </c>
      <c r="C787" t="s">
        <v>48</v>
      </c>
      <c r="D787" t="s">
        <v>535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536</v>
      </c>
      <c r="E788">
        <v>4249895.1900000004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537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538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539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540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541</v>
      </c>
      <c r="E793">
        <v>0</v>
      </c>
      <c r="F793">
        <v>2509660.39</v>
      </c>
    </row>
    <row r="794" spans="1:6" x14ac:dyDescent="0.25">
      <c r="A794" t="s">
        <v>40</v>
      </c>
      <c r="B794" t="s">
        <v>77</v>
      </c>
      <c r="C794" t="s">
        <v>48</v>
      </c>
      <c r="D794" t="s">
        <v>542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543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544</v>
      </c>
      <c r="E796">
        <v>19967153.989999998</v>
      </c>
      <c r="F796">
        <v>3512846.9</v>
      </c>
    </row>
    <row r="797" spans="1:6" x14ac:dyDescent="0.25">
      <c r="A797" t="s">
        <v>40</v>
      </c>
      <c r="B797" t="s">
        <v>78</v>
      </c>
      <c r="C797" t="s">
        <v>48</v>
      </c>
      <c r="D797" t="s">
        <v>530</v>
      </c>
      <c r="E797">
        <v>0</v>
      </c>
      <c r="F797">
        <v>95538.75</v>
      </c>
    </row>
    <row r="798" spans="1:6" x14ac:dyDescent="0.25">
      <c r="A798" t="s">
        <v>40</v>
      </c>
      <c r="B798" t="s">
        <v>78</v>
      </c>
      <c r="C798" t="s">
        <v>48</v>
      </c>
      <c r="D798" t="s">
        <v>531</v>
      </c>
      <c r="E798">
        <v>2210256.33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532</v>
      </c>
      <c r="E799">
        <v>2195581.5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533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534</v>
      </c>
      <c r="E801">
        <v>12131475.91</v>
      </c>
      <c r="F801">
        <v>435095.44</v>
      </c>
    </row>
    <row r="802" spans="1:6" x14ac:dyDescent="0.25">
      <c r="A802" t="s">
        <v>40</v>
      </c>
      <c r="B802" t="s">
        <v>78</v>
      </c>
      <c r="C802" t="s">
        <v>48</v>
      </c>
      <c r="D802" t="s">
        <v>535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536</v>
      </c>
      <c r="E803">
        <v>4329836.28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537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538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539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540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541</v>
      </c>
      <c r="E808">
        <v>0</v>
      </c>
      <c r="F808">
        <v>2310840.7200000002</v>
      </c>
    </row>
    <row r="809" spans="1:6" x14ac:dyDescent="0.25">
      <c r="A809" t="s">
        <v>40</v>
      </c>
      <c r="B809" t="s">
        <v>78</v>
      </c>
      <c r="C809" t="s">
        <v>48</v>
      </c>
      <c r="D809" t="s">
        <v>542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543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544</v>
      </c>
      <c r="E811">
        <v>20867150.010000002</v>
      </c>
      <c r="F811">
        <v>2841474.91</v>
      </c>
    </row>
    <row r="812" spans="1:6" x14ac:dyDescent="0.25">
      <c r="A812" t="s">
        <v>40</v>
      </c>
      <c r="B812" t="s">
        <v>79</v>
      </c>
      <c r="C812" t="s">
        <v>48</v>
      </c>
      <c r="D812" t="s">
        <v>530</v>
      </c>
      <c r="E812">
        <v>0</v>
      </c>
      <c r="F812">
        <v>92237.3</v>
      </c>
    </row>
    <row r="813" spans="1:6" x14ac:dyDescent="0.25">
      <c r="A813" t="s">
        <v>40</v>
      </c>
      <c r="B813" t="s">
        <v>79</v>
      </c>
      <c r="C813" t="s">
        <v>48</v>
      </c>
      <c r="D813" t="s">
        <v>531</v>
      </c>
      <c r="E813">
        <v>2460035.41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532</v>
      </c>
      <c r="E814">
        <v>2195581.5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533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534</v>
      </c>
      <c r="E816">
        <v>12131475.91</v>
      </c>
      <c r="F816">
        <v>435095.44</v>
      </c>
    </row>
    <row r="817" spans="1:6" x14ac:dyDescent="0.25">
      <c r="A817" t="s">
        <v>40</v>
      </c>
      <c r="B817" t="s">
        <v>79</v>
      </c>
      <c r="C817" t="s">
        <v>48</v>
      </c>
      <c r="D817" t="s">
        <v>535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536</v>
      </c>
      <c r="E818">
        <v>4282878.26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537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538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539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540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541</v>
      </c>
      <c r="E823">
        <v>0</v>
      </c>
      <c r="F823">
        <v>2280186.87</v>
      </c>
    </row>
    <row r="824" spans="1:6" x14ac:dyDescent="0.25">
      <c r="A824" t="s">
        <v>40</v>
      </c>
      <c r="B824" t="s">
        <v>79</v>
      </c>
      <c r="C824" t="s">
        <v>48</v>
      </c>
      <c r="D824" t="s">
        <v>542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543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544</v>
      </c>
      <c r="E826">
        <v>21069971.079999998</v>
      </c>
      <c r="F826">
        <v>2807519.61</v>
      </c>
    </row>
    <row r="827" spans="1:6" x14ac:dyDescent="0.25">
      <c r="A827" t="s">
        <v>40</v>
      </c>
      <c r="B827" t="s">
        <v>80</v>
      </c>
      <c r="C827" t="s">
        <v>48</v>
      </c>
      <c r="D827" t="s">
        <v>530</v>
      </c>
      <c r="E827">
        <v>0</v>
      </c>
      <c r="F827">
        <v>158240.79999999999</v>
      </c>
    </row>
    <row r="828" spans="1:6" x14ac:dyDescent="0.25">
      <c r="A828" t="s">
        <v>40</v>
      </c>
      <c r="B828" t="s">
        <v>80</v>
      </c>
      <c r="C828" t="s">
        <v>48</v>
      </c>
      <c r="D828" t="s">
        <v>531</v>
      </c>
      <c r="E828">
        <v>2729955.19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532</v>
      </c>
      <c r="E829">
        <v>2195581.5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533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534</v>
      </c>
      <c r="E831">
        <v>12131475.91</v>
      </c>
      <c r="F831">
        <v>435095.44</v>
      </c>
    </row>
    <row r="832" spans="1:6" x14ac:dyDescent="0.25">
      <c r="A832" t="s">
        <v>40</v>
      </c>
      <c r="B832" t="s">
        <v>80</v>
      </c>
      <c r="C832" t="s">
        <v>48</v>
      </c>
      <c r="D832" t="s">
        <v>535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536</v>
      </c>
      <c r="E833">
        <v>4362368.55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537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538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539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540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541</v>
      </c>
      <c r="E838">
        <v>0</v>
      </c>
      <c r="F838">
        <v>2275670.71</v>
      </c>
    </row>
    <row r="839" spans="1:6" x14ac:dyDescent="0.25">
      <c r="A839" t="s">
        <v>40</v>
      </c>
      <c r="B839" t="s">
        <v>80</v>
      </c>
      <c r="C839" t="s">
        <v>48</v>
      </c>
      <c r="D839" t="s">
        <v>542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543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544</v>
      </c>
      <c r="E841">
        <v>21419381.140000001</v>
      </c>
      <c r="F841">
        <v>2869006.94</v>
      </c>
    </row>
    <row r="842" spans="1:6" x14ac:dyDescent="0.25">
      <c r="A842" t="s">
        <v>40</v>
      </c>
      <c r="B842" t="s">
        <v>81</v>
      </c>
      <c r="C842" t="s">
        <v>48</v>
      </c>
      <c r="D842" t="s">
        <v>530</v>
      </c>
      <c r="E842">
        <v>0</v>
      </c>
      <c r="F842">
        <v>121086.19</v>
      </c>
    </row>
    <row r="843" spans="1:6" x14ac:dyDescent="0.25">
      <c r="A843" t="s">
        <v>40</v>
      </c>
      <c r="B843" t="s">
        <v>81</v>
      </c>
      <c r="C843" t="s">
        <v>48</v>
      </c>
      <c r="D843" t="s">
        <v>531</v>
      </c>
      <c r="E843">
        <v>2976313.7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532</v>
      </c>
      <c r="E844">
        <v>2195581.5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533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534</v>
      </c>
      <c r="E846">
        <v>12131475.91</v>
      </c>
      <c r="F846">
        <v>435095.44</v>
      </c>
    </row>
    <row r="847" spans="1:6" x14ac:dyDescent="0.25">
      <c r="A847" t="s">
        <v>40</v>
      </c>
      <c r="B847" t="s">
        <v>81</v>
      </c>
      <c r="C847" t="s">
        <v>48</v>
      </c>
      <c r="D847" t="s">
        <v>535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536</v>
      </c>
      <c r="E848">
        <v>4400512.75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537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538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539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540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541</v>
      </c>
      <c r="E853">
        <v>0</v>
      </c>
      <c r="F853">
        <v>2242838.04</v>
      </c>
    </row>
    <row r="854" spans="1:6" x14ac:dyDescent="0.25">
      <c r="A854" t="s">
        <v>40</v>
      </c>
      <c r="B854" t="s">
        <v>81</v>
      </c>
      <c r="C854" t="s">
        <v>48</v>
      </c>
      <c r="D854" t="s">
        <v>542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543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544</v>
      </c>
      <c r="E856">
        <v>21703883.850000001</v>
      </c>
      <c r="F856">
        <v>2799019.67</v>
      </c>
    </row>
    <row r="857" spans="1:6" x14ac:dyDescent="0.25">
      <c r="A857" t="s">
        <v>40</v>
      </c>
      <c r="B857" t="s">
        <v>20</v>
      </c>
      <c r="C857" t="s">
        <v>48</v>
      </c>
      <c r="D857" t="s">
        <v>530</v>
      </c>
      <c r="E857">
        <v>0</v>
      </c>
      <c r="F857">
        <v>379612.63</v>
      </c>
    </row>
    <row r="858" spans="1:6" x14ac:dyDescent="0.25">
      <c r="A858" t="s">
        <v>40</v>
      </c>
      <c r="B858" t="s">
        <v>20</v>
      </c>
      <c r="C858" t="s">
        <v>48</v>
      </c>
      <c r="D858" t="s">
        <v>531</v>
      </c>
      <c r="E858">
        <v>3733739.36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532</v>
      </c>
      <c r="E859">
        <v>2195581.5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533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534</v>
      </c>
      <c r="E861">
        <v>12131475.91</v>
      </c>
      <c r="F861">
        <v>435095.44</v>
      </c>
    </row>
    <row r="862" spans="1:6" x14ac:dyDescent="0.25">
      <c r="A862" t="s">
        <v>40</v>
      </c>
      <c r="B862" t="s">
        <v>20</v>
      </c>
      <c r="C862" t="s">
        <v>48</v>
      </c>
      <c r="D862" t="s">
        <v>535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536</v>
      </c>
      <c r="E863">
        <v>4567292.08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537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538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539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540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541</v>
      </c>
      <c r="E868">
        <v>0</v>
      </c>
      <c r="F868">
        <v>2223718.63</v>
      </c>
    </row>
    <row r="869" spans="1:6" x14ac:dyDescent="0.25">
      <c r="A869" t="s">
        <v>40</v>
      </c>
      <c r="B869" t="s">
        <v>20</v>
      </c>
      <c r="C869" t="s">
        <v>48</v>
      </c>
      <c r="D869" t="s">
        <v>542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543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544</v>
      </c>
      <c r="E871">
        <v>22628088.84</v>
      </c>
      <c r="F871">
        <v>3038426.69</v>
      </c>
    </row>
    <row r="872" spans="1:6" x14ac:dyDescent="0.25">
      <c r="A872" t="s">
        <v>40</v>
      </c>
      <c r="B872" t="s">
        <v>21</v>
      </c>
      <c r="C872" t="s">
        <v>48</v>
      </c>
      <c r="D872" t="s">
        <v>530</v>
      </c>
      <c r="E872">
        <v>0</v>
      </c>
      <c r="F872">
        <v>884897.79</v>
      </c>
    </row>
    <row r="873" spans="1:6" x14ac:dyDescent="0.25">
      <c r="A873" t="s">
        <v>40</v>
      </c>
      <c r="B873" t="s">
        <v>21</v>
      </c>
      <c r="C873" t="s">
        <v>48</v>
      </c>
      <c r="D873" t="s">
        <v>531</v>
      </c>
      <c r="E873">
        <v>3724550.42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532</v>
      </c>
      <c r="E874">
        <v>2195581.5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533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534</v>
      </c>
      <c r="E876">
        <v>12131475.91</v>
      </c>
      <c r="F876">
        <v>435095.44</v>
      </c>
    </row>
    <row r="877" spans="1:6" x14ac:dyDescent="0.25">
      <c r="A877" t="s">
        <v>40</v>
      </c>
      <c r="B877" t="s">
        <v>21</v>
      </c>
      <c r="C877" t="s">
        <v>48</v>
      </c>
      <c r="D877" t="s">
        <v>535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536</v>
      </c>
      <c r="E878">
        <v>4509581.03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537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538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539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540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541</v>
      </c>
      <c r="E883">
        <v>0</v>
      </c>
      <c r="F883">
        <v>2271365.6800000002</v>
      </c>
    </row>
    <row r="884" spans="1:6" x14ac:dyDescent="0.25">
      <c r="A884" t="s">
        <v>40</v>
      </c>
      <c r="B884" t="s">
        <v>21</v>
      </c>
      <c r="C884" t="s">
        <v>48</v>
      </c>
      <c r="D884" t="s">
        <v>542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543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544</v>
      </c>
      <c r="E886">
        <v>22561188.859999999</v>
      </c>
      <c r="F886">
        <v>3591358.91</v>
      </c>
    </row>
    <row r="887" spans="1:6" x14ac:dyDescent="0.25">
      <c r="A887" t="s">
        <v>40</v>
      </c>
      <c r="B887" t="s">
        <v>22</v>
      </c>
      <c r="C887" t="s">
        <v>48</v>
      </c>
      <c r="D887" t="s">
        <v>530</v>
      </c>
      <c r="E887">
        <v>0</v>
      </c>
      <c r="F887">
        <v>862751.43</v>
      </c>
    </row>
    <row r="888" spans="1:6" x14ac:dyDescent="0.25">
      <c r="A888" t="s">
        <v>40</v>
      </c>
      <c r="B888" t="s">
        <v>22</v>
      </c>
      <c r="C888" t="s">
        <v>48</v>
      </c>
      <c r="D888" t="s">
        <v>531</v>
      </c>
      <c r="E888">
        <v>3147946.31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532</v>
      </c>
      <c r="E889">
        <v>2195581.5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533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534</v>
      </c>
      <c r="E891">
        <v>12131475.91</v>
      </c>
      <c r="F891">
        <v>435095.44</v>
      </c>
    </row>
    <row r="892" spans="1:6" x14ac:dyDescent="0.25">
      <c r="A892" t="s">
        <v>40</v>
      </c>
      <c r="B892" t="s">
        <v>22</v>
      </c>
      <c r="C892" t="s">
        <v>48</v>
      </c>
      <c r="D892" t="s">
        <v>535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536</v>
      </c>
      <c r="E893">
        <v>4352780.34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537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538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539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540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541</v>
      </c>
      <c r="E898">
        <v>0</v>
      </c>
      <c r="F898">
        <v>2338604.62</v>
      </c>
    </row>
    <row r="899" spans="1:6" x14ac:dyDescent="0.25">
      <c r="A899" t="s">
        <v>40</v>
      </c>
      <c r="B899" t="s">
        <v>22</v>
      </c>
      <c r="C899" t="s">
        <v>48</v>
      </c>
      <c r="D899" t="s">
        <v>542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543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544</v>
      </c>
      <c r="E901">
        <v>21827784.059999999</v>
      </c>
      <c r="F901">
        <v>3636451.49</v>
      </c>
    </row>
    <row r="902" spans="1:6" x14ac:dyDescent="0.25">
      <c r="A902" t="s">
        <v>40</v>
      </c>
      <c r="B902" t="s">
        <v>23</v>
      </c>
      <c r="C902" t="s">
        <v>48</v>
      </c>
      <c r="D902" t="s">
        <v>530</v>
      </c>
      <c r="E902">
        <v>0</v>
      </c>
      <c r="F902">
        <v>669811.93999999994</v>
      </c>
    </row>
    <row r="903" spans="1:6" x14ac:dyDescent="0.25">
      <c r="A903" t="s">
        <v>40</v>
      </c>
      <c r="B903" t="s">
        <v>23</v>
      </c>
      <c r="C903" t="s">
        <v>48</v>
      </c>
      <c r="D903" t="s">
        <v>531</v>
      </c>
      <c r="E903">
        <v>4118660.85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532</v>
      </c>
      <c r="E904">
        <v>2195581.5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533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534</v>
      </c>
      <c r="E906">
        <v>12131475.91</v>
      </c>
      <c r="F906">
        <v>435095.44</v>
      </c>
    </row>
    <row r="907" spans="1:6" x14ac:dyDescent="0.25">
      <c r="A907" t="s">
        <v>40</v>
      </c>
      <c r="B907" t="s">
        <v>23</v>
      </c>
      <c r="C907" t="s">
        <v>48</v>
      </c>
      <c r="D907" t="s">
        <v>535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536</v>
      </c>
      <c r="E908">
        <v>4482514.09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537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538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539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540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541</v>
      </c>
      <c r="E913">
        <v>0</v>
      </c>
      <c r="F913">
        <v>2205111.35</v>
      </c>
    </row>
    <row r="914" spans="1:6" x14ac:dyDescent="0.25">
      <c r="A914" t="s">
        <v>40</v>
      </c>
      <c r="B914" t="s">
        <v>23</v>
      </c>
      <c r="C914" t="s">
        <v>48</v>
      </c>
      <c r="D914" t="s">
        <v>542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543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544</v>
      </c>
      <c r="E916">
        <v>22928232.350000001</v>
      </c>
      <c r="F916">
        <v>3310018.73</v>
      </c>
    </row>
    <row r="917" spans="1:6" x14ac:dyDescent="0.25">
      <c r="A917" t="s">
        <v>40</v>
      </c>
      <c r="B917" t="s">
        <v>24</v>
      </c>
      <c r="C917" t="s">
        <v>48</v>
      </c>
      <c r="D917" t="s">
        <v>530</v>
      </c>
      <c r="E917">
        <v>0</v>
      </c>
      <c r="F917">
        <v>468548.69</v>
      </c>
    </row>
    <row r="918" spans="1:6" x14ac:dyDescent="0.25">
      <c r="A918" t="s">
        <v>40</v>
      </c>
      <c r="B918" t="s">
        <v>24</v>
      </c>
      <c r="C918" t="s">
        <v>48</v>
      </c>
      <c r="D918" t="s">
        <v>531</v>
      </c>
      <c r="E918">
        <v>5193576.68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532</v>
      </c>
      <c r="E919">
        <v>2195581.5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533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534</v>
      </c>
      <c r="E921">
        <v>12131475.91</v>
      </c>
      <c r="F921">
        <v>435095.44</v>
      </c>
    </row>
    <row r="922" spans="1:6" x14ac:dyDescent="0.25">
      <c r="A922" t="s">
        <v>40</v>
      </c>
      <c r="B922" t="s">
        <v>24</v>
      </c>
      <c r="C922" t="s">
        <v>48</v>
      </c>
      <c r="D922" t="s">
        <v>535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536</v>
      </c>
      <c r="E923">
        <v>4841112.13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537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538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539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540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541</v>
      </c>
      <c r="E928">
        <v>0</v>
      </c>
      <c r="F928">
        <v>2089559.56</v>
      </c>
    </row>
    <row r="929" spans="1:6" x14ac:dyDescent="0.25">
      <c r="A929" t="s">
        <v>40</v>
      </c>
      <c r="B929" t="s">
        <v>24</v>
      </c>
      <c r="C929" t="s">
        <v>48</v>
      </c>
      <c r="D929" t="s">
        <v>542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543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544</v>
      </c>
      <c r="E931">
        <v>24361746.210000001</v>
      </c>
      <c r="F931">
        <v>2993203.68</v>
      </c>
    </row>
    <row r="932" spans="1:6" x14ac:dyDescent="0.25">
      <c r="A932" t="s">
        <v>40</v>
      </c>
      <c r="B932" t="s">
        <v>25</v>
      </c>
      <c r="C932" t="s">
        <v>48</v>
      </c>
      <c r="D932" t="s">
        <v>530</v>
      </c>
      <c r="E932">
        <v>0</v>
      </c>
      <c r="F932">
        <v>184096.44</v>
      </c>
    </row>
    <row r="933" spans="1:6" x14ac:dyDescent="0.25">
      <c r="A933" t="s">
        <v>40</v>
      </c>
      <c r="B933" t="s">
        <v>25</v>
      </c>
      <c r="C933" t="s">
        <v>48</v>
      </c>
      <c r="D933" t="s">
        <v>531</v>
      </c>
      <c r="E933">
        <v>6973783.4900000002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532</v>
      </c>
      <c r="E934">
        <v>2195581.5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533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534</v>
      </c>
      <c r="E936">
        <v>12131475.91</v>
      </c>
      <c r="F936">
        <v>435095.44</v>
      </c>
    </row>
    <row r="937" spans="1:6" x14ac:dyDescent="0.25">
      <c r="A937" t="s">
        <v>40</v>
      </c>
      <c r="B937" t="s">
        <v>25</v>
      </c>
      <c r="C937" t="s">
        <v>48</v>
      </c>
      <c r="D937" t="s">
        <v>535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536</v>
      </c>
      <c r="E938">
        <v>4595824.9000000004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537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538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539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540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541</v>
      </c>
      <c r="E943">
        <v>0</v>
      </c>
      <c r="F943">
        <v>1851649.31</v>
      </c>
    </row>
    <row r="944" spans="1:6" x14ac:dyDescent="0.25">
      <c r="A944" t="s">
        <v>40</v>
      </c>
      <c r="B944" t="s">
        <v>25</v>
      </c>
      <c r="C944" t="s">
        <v>48</v>
      </c>
      <c r="D944" t="s">
        <v>542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543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544</v>
      </c>
      <c r="E946">
        <v>25896665.800000001</v>
      </c>
      <c r="F946">
        <v>2470841.1800000002</v>
      </c>
    </row>
    <row r="947" spans="1:6" x14ac:dyDescent="0.25">
      <c r="A947" t="s">
        <v>40</v>
      </c>
      <c r="B947" t="s">
        <v>26</v>
      </c>
      <c r="C947" t="s">
        <v>48</v>
      </c>
      <c r="D947" t="s">
        <v>530</v>
      </c>
      <c r="E947">
        <v>0</v>
      </c>
      <c r="F947">
        <v>1501878.46</v>
      </c>
    </row>
    <row r="948" spans="1:6" x14ac:dyDescent="0.25">
      <c r="A948" t="s">
        <v>40</v>
      </c>
      <c r="B948" t="s">
        <v>26</v>
      </c>
      <c r="C948" t="s">
        <v>48</v>
      </c>
      <c r="D948" t="s">
        <v>531</v>
      </c>
      <c r="E948">
        <v>3663287.75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532</v>
      </c>
      <c r="E949">
        <v>2195581.5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533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534</v>
      </c>
      <c r="E951">
        <v>12131475.91</v>
      </c>
      <c r="F951">
        <v>435095.44</v>
      </c>
    </row>
    <row r="952" spans="1:6" x14ac:dyDescent="0.25">
      <c r="A952" t="s">
        <v>40</v>
      </c>
      <c r="B952" t="s">
        <v>26</v>
      </c>
      <c r="C952" t="s">
        <v>48</v>
      </c>
      <c r="D952" t="s">
        <v>535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536</v>
      </c>
      <c r="E953">
        <v>5124974.83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537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538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539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540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541</v>
      </c>
      <c r="E958">
        <v>0</v>
      </c>
      <c r="F958">
        <v>2472374.2400000002</v>
      </c>
    </row>
    <row r="959" spans="1:6" x14ac:dyDescent="0.25">
      <c r="A959" t="s">
        <v>40</v>
      </c>
      <c r="B959" t="s">
        <v>26</v>
      </c>
      <c r="C959" t="s">
        <v>48</v>
      </c>
      <c r="D959" t="s">
        <v>542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543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544</v>
      </c>
      <c r="E961">
        <v>23115319.989999998</v>
      </c>
      <c r="F961">
        <v>4409348.1399999997</v>
      </c>
    </row>
    <row r="962" spans="1:6" x14ac:dyDescent="0.25">
      <c r="A962" t="s">
        <v>39</v>
      </c>
      <c r="B962" t="s">
        <v>73</v>
      </c>
      <c r="C962" t="s">
        <v>65</v>
      </c>
      <c r="D962" t="s">
        <v>530</v>
      </c>
      <c r="E962">
        <v>301012.47999999998</v>
      </c>
      <c r="F962">
        <v>99336.19</v>
      </c>
    </row>
    <row r="963" spans="1:6" x14ac:dyDescent="0.25">
      <c r="A963" t="s">
        <v>39</v>
      </c>
      <c r="B963" t="s">
        <v>73</v>
      </c>
      <c r="C963" t="s">
        <v>65</v>
      </c>
      <c r="D963" t="s">
        <v>531</v>
      </c>
      <c r="E963">
        <v>325383.09999999998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532</v>
      </c>
      <c r="E964">
        <v>4351819.0199999996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533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534</v>
      </c>
      <c r="E966">
        <v>12131475.91</v>
      </c>
      <c r="F966">
        <v>435095.44</v>
      </c>
    </row>
    <row r="967" spans="1:6" x14ac:dyDescent="0.25">
      <c r="A967" t="s">
        <v>39</v>
      </c>
      <c r="B967" t="s">
        <v>73</v>
      </c>
      <c r="C967" t="s">
        <v>65</v>
      </c>
      <c r="D967" t="s">
        <v>535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536</v>
      </c>
      <c r="E968">
        <v>5567249.8099999996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537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538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539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540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541</v>
      </c>
      <c r="E973">
        <v>0</v>
      </c>
      <c r="F973">
        <v>2751025.67</v>
      </c>
    </row>
    <row r="974" spans="1:6" x14ac:dyDescent="0.25">
      <c r="A974" t="s">
        <v>39</v>
      </c>
      <c r="B974" t="s">
        <v>73</v>
      </c>
      <c r="C974" t="s">
        <v>65</v>
      </c>
      <c r="D974" t="s">
        <v>542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543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544</v>
      </c>
      <c r="E976">
        <v>22676940.32</v>
      </c>
      <c r="F976">
        <v>3285457.29</v>
      </c>
    </row>
    <row r="977" spans="1:6" x14ac:dyDescent="0.25">
      <c r="A977" t="s">
        <v>39</v>
      </c>
      <c r="B977" t="s">
        <v>74</v>
      </c>
      <c r="C977" t="s">
        <v>65</v>
      </c>
      <c r="D977" t="s">
        <v>530</v>
      </c>
      <c r="E977">
        <v>238058.26</v>
      </c>
      <c r="F977">
        <v>66019.789999999994</v>
      </c>
    </row>
    <row r="978" spans="1:6" x14ac:dyDescent="0.25">
      <c r="A978" t="s">
        <v>39</v>
      </c>
      <c r="B978" t="s">
        <v>74</v>
      </c>
      <c r="C978" t="s">
        <v>65</v>
      </c>
      <c r="D978" t="s">
        <v>531</v>
      </c>
      <c r="E978">
        <v>2144973.23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532</v>
      </c>
      <c r="E979">
        <v>4351819.0199999996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533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534</v>
      </c>
      <c r="E981">
        <v>12131475.91</v>
      </c>
      <c r="F981">
        <v>435095.44</v>
      </c>
    </row>
    <row r="982" spans="1:6" x14ac:dyDescent="0.25">
      <c r="A982" t="s">
        <v>39</v>
      </c>
      <c r="B982" t="s">
        <v>74</v>
      </c>
      <c r="C982" t="s">
        <v>65</v>
      </c>
      <c r="D982" t="s">
        <v>535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536</v>
      </c>
      <c r="E983">
        <v>6048921.1100000003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537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538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539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540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541</v>
      </c>
      <c r="E988">
        <v>0</v>
      </c>
      <c r="F988">
        <v>2525241.36</v>
      </c>
    </row>
    <row r="989" spans="1:6" x14ac:dyDescent="0.25">
      <c r="A989" t="s">
        <v>39</v>
      </c>
      <c r="B989" t="s">
        <v>74</v>
      </c>
      <c r="C989" t="s">
        <v>65</v>
      </c>
      <c r="D989" t="s">
        <v>542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543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544</v>
      </c>
      <c r="E991">
        <v>24915247.52</v>
      </c>
      <c r="F991">
        <v>3026356.59</v>
      </c>
    </row>
    <row r="992" spans="1:6" x14ac:dyDescent="0.25">
      <c r="A992" t="s">
        <v>39</v>
      </c>
      <c r="B992" t="s">
        <v>75</v>
      </c>
      <c r="C992" t="s">
        <v>65</v>
      </c>
      <c r="D992" t="s">
        <v>530</v>
      </c>
      <c r="E992">
        <v>116886.1</v>
      </c>
      <c r="F992">
        <v>26967.38</v>
      </c>
    </row>
    <row r="993" spans="1:6" x14ac:dyDescent="0.25">
      <c r="A993" t="s">
        <v>39</v>
      </c>
      <c r="B993" t="s">
        <v>75</v>
      </c>
      <c r="C993" t="s">
        <v>65</v>
      </c>
      <c r="D993" t="s">
        <v>531</v>
      </c>
      <c r="E993">
        <v>1350649.79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532</v>
      </c>
      <c r="E994">
        <v>4351819.0199999996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533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534</v>
      </c>
      <c r="E996">
        <v>12131475.91</v>
      </c>
      <c r="F996">
        <v>435095.44</v>
      </c>
    </row>
    <row r="997" spans="1:6" x14ac:dyDescent="0.25">
      <c r="A997" t="s">
        <v>39</v>
      </c>
      <c r="B997" t="s">
        <v>75</v>
      </c>
      <c r="C997" t="s">
        <v>65</v>
      </c>
      <c r="D997" t="s">
        <v>535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536</v>
      </c>
      <c r="E998">
        <v>5931431.25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537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538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539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540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541</v>
      </c>
      <c r="E1003">
        <v>0</v>
      </c>
      <c r="F1003">
        <v>2516026.2000000002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542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543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544</v>
      </c>
      <c r="E1006">
        <v>23882262.059999999</v>
      </c>
      <c r="F1006">
        <v>2978089.02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530</v>
      </c>
      <c r="E1007">
        <v>105215.58</v>
      </c>
      <c r="F1007">
        <v>22127.25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531</v>
      </c>
      <c r="E1008">
        <v>2512774.86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532</v>
      </c>
      <c r="E1009">
        <v>4351819.0199999996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533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534</v>
      </c>
      <c r="E1011">
        <v>12131475.91</v>
      </c>
      <c r="F1011">
        <v>435095.44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535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536</v>
      </c>
      <c r="E1013">
        <v>6108494.8200000003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537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538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539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540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541</v>
      </c>
      <c r="E1018">
        <v>0</v>
      </c>
      <c r="F1018">
        <v>2428122.46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542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543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544</v>
      </c>
      <c r="E1021">
        <v>25209780.190000001</v>
      </c>
      <c r="F1021">
        <v>2885345.15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530</v>
      </c>
      <c r="E1022">
        <v>125195.7</v>
      </c>
      <c r="F1022">
        <v>18272.419999999998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531</v>
      </c>
      <c r="E1023">
        <v>1783010.84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532</v>
      </c>
      <c r="E1024">
        <v>4351819.0199999996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533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534</v>
      </c>
      <c r="E1026">
        <v>12131475.91</v>
      </c>
      <c r="F1026">
        <v>435095.44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535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536</v>
      </c>
      <c r="E1028">
        <v>5930321.9400000004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537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538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539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540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541</v>
      </c>
      <c r="E1033">
        <v>0</v>
      </c>
      <c r="F1033">
        <v>2516383.79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542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543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544</v>
      </c>
      <c r="E1036">
        <v>24321823.41</v>
      </c>
      <c r="F1036">
        <v>2969751.65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530</v>
      </c>
      <c r="E1037">
        <v>20865.009999999998</v>
      </c>
      <c r="F1037">
        <v>1432.66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531</v>
      </c>
      <c r="E1038">
        <v>2769017.7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532</v>
      </c>
      <c r="E1039">
        <v>4351819.0199999996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533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534</v>
      </c>
      <c r="E1041">
        <v>12131475.91</v>
      </c>
      <c r="F1041">
        <v>435095.44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535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536</v>
      </c>
      <c r="E1043">
        <v>6021936.1900000004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537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538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539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540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541</v>
      </c>
      <c r="E1048">
        <v>0</v>
      </c>
      <c r="F1048">
        <v>2317263.87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542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543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544</v>
      </c>
      <c r="E1051">
        <v>25295113.829999998</v>
      </c>
      <c r="F1051">
        <v>2753791.98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530</v>
      </c>
      <c r="E1052">
        <v>19045.77</v>
      </c>
      <c r="F1052">
        <v>921.78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531</v>
      </c>
      <c r="E1053">
        <v>3129297.79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532</v>
      </c>
      <c r="E1054">
        <v>4351819.0199999996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533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534</v>
      </c>
      <c r="E1056">
        <v>12131475.91</v>
      </c>
      <c r="F1056">
        <v>435095.44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535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536</v>
      </c>
      <c r="E1058">
        <v>5933180.3700000001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537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538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539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540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541</v>
      </c>
      <c r="E1063">
        <v>0</v>
      </c>
      <c r="F1063">
        <v>2286787.34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542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543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544</v>
      </c>
      <c r="E1066">
        <v>25564818.859999999</v>
      </c>
      <c r="F1066">
        <v>2722804.56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530</v>
      </c>
      <c r="E1067">
        <v>32443.53</v>
      </c>
      <c r="F1067">
        <v>3297.72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531</v>
      </c>
      <c r="E1068">
        <v>3510672.29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532</v>
      </c>
      <c r="E1069">
        <v>4351819.0199999996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533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534</v>
      </c>
      <c r="E1071">
        <v>12131475.91</v>
      </c>
      <c r="F1071">
        <v>435095.44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535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536</v>
      </c>
      <c r="E1073">
        <v>6136742.2999999998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537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538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539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540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541</v>
      </c>
      <c r="E1078">
        <v>0</v>
      </c>
      <c r="F1078">
        <v>2282891.4700000002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542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543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544</v>
      </c>
      <c r="E1081">
        <v>26163153.039999999</v>
      </c>
      <c r="F1081">
        <v>2721284.63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530</v>
      </c>
      <c r="E1082">
        <v>23712.45</v>
      </c>
      <c r="F1082">
        <v>2934.92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531</v>
      </c>
      <c r="E1083">
        <v>3942087.59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532</v>
      </c>
      <c r="E1084">
        <v>4351819.0199999996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533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534</v>
      </c>
      <c r="E1086">
        <v>12131475.91</v>
      </c>
      <c r="F1086">
        <v>435095.44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535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536</v>
      </c>
      <c r="E1088">
        <v>6391077.0999999996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537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538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539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540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541</v>
      </c>
      <c r="E1093">
        <v>0</v>
      </c>
      <c r="F1093">
        <v>2251344.4500000002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542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543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544</v>
      </c>
      <c r="E1096">
        <v>26840172.07</v>
      </c>
      <c r="F1096">
        <v>2689374.82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530</v>
      </c>
      <c r="E1097">
        <v>90209.38</v>
      </c>
      <c r="F1097">
        <v>8465.25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531</v>
      </c>
      <c r="E1098">
        <v>4647052.16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532</v>
      </c>
      <c r="E1099">
        <v>4351819.0199999996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533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534</v>
      </c>
      <c r="E1101">
        <v>12131475.91</v>
      </c>
      <c r="F1101">
        <v>435095.44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535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536</v>
      </c>
      <c r="E1103">
        <v>6215866.2300000004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537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538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539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540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541</v>
      </c>
      <c r="E1108">
        <v>0</v>
      </c>
      <c r="F1108">
        <v>2230465.87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542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543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544</v>
      </c>
      <c r="E1111">
        <v>27436422.690000001</v>
      </c>
      <c r="F1111">
        <v>2674026.56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530</v>
      </c>
      <c r="E1112">
        <v>214448.66</v>
      </c>
      <c r="F1112">
        <v>83414.69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531</v>
      </c>
      <c r="E1113">
        <v>4805501.93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532</v>
      </c>
      <c r="E1114">
        <v>4351819.0199999996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533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534</v>
      </c>
      <c r="E1116">
        <v>12131475.91</v>
      </c>
      <c r="F1116">
        <v>435095.44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535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536</v>
      </c>
      <c r="E1118">
        <v>6465135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537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538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539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540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541</v>
      </c>
      <c r="E1123">
        <v>0</v>
      </c>
      <c r="F1123">
        <v>2277952.52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542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543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544</v>
      </c>
      <c r="E1126">
        <v>27968380.510000002</v>
      </c>
      <c r="F1126">
        <v>2796462.65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530</v>
      </c>
      <c r="E1127">
        <v>212486.84</v>
      </c>
      <c r="F1127">
        <v>65554.429999999993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531</v>
      </c>
      <c r="E1128">
        <v>4035619.56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532</v>
      </c>
      <c r="E1129">
        <v>4351819.0199999996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533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534</v>
      </c>
      <c r="E1131">
        <v>12131475.91</v>
      </c>
      <c r="F1131">
        <v>435095.44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535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536</v>
      </c>
      <c r="E1133">
        <v>6123471.8499999996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537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538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539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540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541</v>
      </c>
      <c r="E1138">
        <v>0</v>
      </c>
      <c r="F1138">
        <v>2345359.23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542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543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544</v>
      </c>
      <c r="E1141">
        <v>26854873.18</v>
      </c>
      <c r="F1141">
        <v>2846009.1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530</v>
      </c>
      <c r="E1142">
        <v>152108.72</v>
      </c>
      <c r="F1142">
        <v>43490.17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531</v>
      </c>
      <c r="E1143">
        <v>5293043.7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532</v>
      </c>
      <c r="E1144">
        <v>4351819.0199999996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533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534</v>
      </c>
      <c r="E1146">
        <v>12131475.91</v>
      </c>
      <c r="F1146">
        <v>435095.44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535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536</v>
      </c>
      <c r="E1148">
        <v>6365849.6600000001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537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538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539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540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541</v>
      </c>
      <c r="E1153">
        <v>0</v>
      </c>
      <c r="F1153">
        <v>2211468.88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542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543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544</v>
      </c>
      <c r="E1156">
        <v>28294297</v>
      </c>
      <c r="F1156">
        <v>2690054.49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530</v>
      </c>
      <c r="E1157">
        <v>107945.93</v>
      </c>
      <c r="F1157">
        <v>26345.759999999998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531</v>
      </c>
      <c r="E1158">
        <v>6609836.1500000004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532</v>
      </c>
      <c r="E1159">
        <v>4351819.0199999996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533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534</v>
      </c>
      <c r="E1161">
        <v>12131475.91</v>
      </c>
      <c r="F1161">
        <v>435095.44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535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536</v>
      </c>
      <c r="E1163">
        <v>6866199.21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537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538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539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540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541</v>
      </c>
      <c r="E1168">
        <v>0</v>
      </c>
      <c r="F1168">
        <v>2096847.47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542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543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544</v>
      </c>
      <c r="E1171">
        <v>30067276.210000001</v>
      </c>
      <c r="F1171">
        <v>2558288.67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530</v>
      </c>
      <c r="E1172">
        <v>35210.86</v>
      </c>
      <c r="F1172">
        <v>1735.76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531</v>
      </c>
      <c r="E1173">
        <v>8784886.2300000004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532</v>
      </c>
      <c r="E1174">
        <v>4351819.0199999996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533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534</v>
      </c>
      <c r="E1176">
        <v>12131475.91</v>
      </c>
      <c r="F1176">
        <v>435095.44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535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536</v>
      </c>
      <c r="E1178">
        <v>6518384.1699999999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537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538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539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540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541</v>
      </c>
      <c r="E1183">
        <v>0</v>
      </c>
      <c r="F1183">
        <v>1859976.65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542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543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544</v>
      </c>
      <c r="E1186">
        <v>31821776.18</v>
      </c>
      <c r="F1186">
        <v>2296807.86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530</v>
      </c>
      <c r="E1187">
        <v>459300.58</v>
      </c>
      <c r="F1187">
        <v>171111.24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531</v>
      </c>
      <c r="E1188">
        <v>4638085.63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532</v>
      </c>
      <c r="E1189">
        <v>4351819.0199999996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533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534</v>
      </c>
      <c r="E1191">
        <v>12131475.91</v>
      </c>
      <c r="F1191">
        <v>435095.44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535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536</v>
      </c>
      <c r="E1193">
        <v>7125189.6500000004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537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538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539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540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541</v>
      </c>
      <c r="E1198">
        <v>0</v>
      </c>
      <c r="F1198">
        <v>2479050.4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542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543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544</v>
      </c>
      <c r="E1201">
        <v>28705870.780000001</v>
      </c>
      <c r="F1201">
        <v>3085257.08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530</v>
      </c>
      <c r="E1202">
        <v>338828.61</v>
      </c>
      <c r="F1202">
        <v>3318.32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531</v>
      </c>
      <c r="E1203">
        <v>288986.56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532</v>
      </c>
      <c r="E1204">
        <v>2195581.5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533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534</v>
      </c>
      <c r="E1206">
        <v>12131475.91</v>
      </c>
      <c r="F1206">
        <v>435095.44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535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536</v>
      </c>
      <c r="E1208">
        <v>4079207.37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537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538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539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540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541</v>
      </c>
      <c r="E1213">
        <v>0</v>
      </c>
      <c r="F1213">
        <v>2743718.42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542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543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544</v>
      </c>
      <c r="E1216">
        <v>19034079.949999999</v>
      </c>
      <c r="F1216">
        <v>3182132.17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530</v>
      </c>
      <c r="E1217">
        <v>258349.86</v>
      </c>
      <c r="F1217">
        <v>1332.89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531</v>
      </c>
      <c r="E1218">
        <v>1698116.63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532</v>
      </c>
      <c r="E1219">
        <v>2195581.5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533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534</v>
      </c>
      <c r="E1221">
        <v>12131475.91</v>
      </c>
      <c r="F1221">
        <v>435095.44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535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536</v>
      </c>
      <c r="E1223">
        <v>4316379.37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537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538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539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540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541</v>
      </c>
      <c r="E1228">
        <v>0</v>
      </c>
      <c r="F1228">
        <v>2519540.39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542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543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544</v>
      </c>
      <c r="E1231">
        <v>20599903.27</v>
      </c>
      <c r="F1231">
        <v>2955968.72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530</v>
      </c>
      <c r="E1232">
        <v>133346.04999999999</v>
      </c>
      <c r="F1232">
        <v>500.68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531</v>
      </c>
      <c r="E1233">
        <v>1060994.27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532</v>
      </c>
      <c r="E1234">
        <v>2195581.5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533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534</v>
      </c>
      <c r="E1236">
        <v>12131475.91</v>
      </c>
      <c r="F1236">
        <v>435095.44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535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536</v>
      </c>
      <c r="E1238">
        <v>4249817.4000000004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537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538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539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540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541</v>
      </c>
      <c r="E1243">
        <v>0</v>
      </c>
      <c r="F1243">
        <v>2510181.9300000002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542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543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544</v>
      </c>
      <c r="E1246">
        <v>19771215.129999999</v>
      </c>
      <c r="F1246">
        <v>2945778.05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530</v>
      </c>
      <c r="E1247">
        <v>119543.48</v>
      </c>
      <c r="F1247">
        <v>202.94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531</v>
      </c>
      <c r="E1248">
        <v>1949890.98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532</v>
      </c>
      <c r="E1249">
        <v>2195581.5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533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534</v>
      </c>
      <c r="E1251">
        <v>12131475.91</v>
      </c>
      <c r="F1251">
        <v>435095.44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535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536</v>
      </c>
      <c r="E1253">
        <v>4336078.4000000004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537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538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539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540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541</v>
      </c>
      <c r="E1258">
        <v>0</v>
      </c>
      <c r="F1258">
        <v>2421990.11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542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543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544</v>
      </c>
      <c r="E1261">
        <v>20732570.280000001</v>
      </c>
      <c r="F1261">
        <v>2857288.49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530</v>
      </c>
      <c r="E1262">
        <v>148299.66</v>
      </c>
      <c r="F1262">
        <v>17.5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531</v>
      </c>
      <c r="E1263">
        <v>1379183.66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532</v>
      </c>
      <c r="E1264">
        <v>2195581.5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533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534</v>
      </c>
      <c r="E1266">
        <v>12131475.91</v>
      </c>
      <c r="F1266">
        <v>435095.44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535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536</v>
      </c>
      <c r="E1268">
        <v>4249894.57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537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538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539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540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541</v>
      </c>
      <c r="E1273">
        <v>0</v>
      </c>
      <c r="F1273">
        <v>2509658.92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542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543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544</v>
      </c>
      <c r="E1276">
        <v>20104435.289999999</v>
      </c>
      <c r="F1276">
        <v>2944771.86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530</v>
      </c>
      <c r="E1277">
        <v>22868.74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531</v>
      </c>
      <c r="E1278">
        <v>2147830.0499999998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532</v>
      </c>
      <c r="E1279">
        <v>2195581.5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533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534</v>
      </c>
      <c r="E1281">
        <v>12131475.91</v>
      </c>
      <c r="F1281">
        <v>435095.44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535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536</v>
      </c>
      <c r="E1283">
        <v>4329848.4400000004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537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538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539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540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541</v>
      </c>
      <c r="E1288">
        <v>0</v>
      </c>
      <c r="F1288">
        <v>2311166.7400000002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542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543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544</v>
      </c>
      <c r="E1291">
        <v>20827604.629999999</v>
      </c>
      <c r="F1291">
        <v>2746262.18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530</v>
      </c>
      <c r="E1292">
        <v>22181.11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531</v>
      </c>
      <c r="E1293">
        <v>2423226.96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532</v>
      </c>
      <c r="E1294">
        <v>2195581.5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533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534</v>
      </c>
      <c r="E1296">
        <v>12131475.91</v>
      </c>
      <c r="F1296">
        <v>435095.44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535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536</v>
      </c>
      <c r="E1298">
        <v>4282893.45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537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538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539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540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541</v>
      </c>
      <c r="E1303">
        <v>0</v>
      </c>
      <c r="F1303">
        <v>2280171.6800000002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542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543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544</v>
      </c>
      <c r="E1306">
        <v>21055358.93</v>
      </c>
      <c r="F1306">
        <v>2715267.12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530</v>
      </c>
      <c r="E1307">
        <v>38594.57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531</v>
      </c>
      <c r="E1308">
        <v>2710282.73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532</v>
      </c>
      <c r="E1309">
        <v>2195581.5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533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534</v>
      </c>
      <c r="E1311">
        <v>12131475.91</v>
      </c>
      <c r="F1311">
        <v>435095.44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535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536</v>
      </c>
      <c r="E1313">
        <v>4362370.6399999997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537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538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539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540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541</v>
      </c>
      <c r="E1318">
        <v>0</v>
      </c>
      <c r="F1318">
        <v>2275670.7000000002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542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543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544</v>
      </c>
      <c r="E1321">
        <v>21438305.350000001</v>
      </c>
      <c r="F1321">
        <v>2710766.14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530</v>
      </c>
      <c r="E1322">
        <v>29368.69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531</v>
      </c>
      <c r="E1323">
        <v>2952121.15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532</v>
      </c>
      <c r="E1324">
        <v>2195581.5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533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534</v>
      </c>
      <c r="E1326">
        <v>12131475.91</v>
      </c>
      <c r="F1326">
        <v>435095.44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535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536</v>
      </c>
      <c r="E1328">
        <v>4400506.8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537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538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539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540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541</v>
      </c>
      <c r="E1333">
        <v>0</v>
      </c>
      <c r="F1333">
        <v>2243087.8199999998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542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543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544</v>
      </c>
      <c r="E1336">
        <v>21709054.039999999</v>
      </c>
      <c r="F1336">
        <v>2678183.2599999998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530</v>
      </c>
      <c r="E1337">
        <v>105249.05</v>
      </c>
      <c r="F1337">
        <v>10.87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531</v>
      </c>
      <c r="E1338">
        <v>3733711.9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532</v>
      </c>
      <c r="E1339">
        <v>2195581.5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533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534</v>
      </c>
      <c r="E1341">
        <v>12131475.91</v>
      </c>
      <c r="F1341">
        <v>435095.44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535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536</v>
      </c>
      <c r="E1343">
        <v>4567292.2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537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538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539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540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541</v>
      </c>
      <c r="E1348">
        <v>0</v>
      </c>
      <c r="F1348">
        <v>2223137.09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542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543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544</v>
      </c>
      <c r="E1351">
        <v>22733310.550000001</v>
      </c>
      <c r="F1351">
        <v>2658243.4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530</v>
      </c>
      <c r="E1352">
        <v>238803.20000000001</v>
      </c>
      <c r="F1352">
        <v>2693.71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531</v>
      </c>
      <c r="E1353">
        <v>3738230.93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532</v>
      </c>
      <c r="E1354">
        <v>2195581.5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533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534</v>
      </c>
      <c r="E1356">
        <v>12131475.91</v>
      </c>
      <c r="F1356">
        <v>435095.44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535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536</v>
      </c>
      <c r="E1358">
        <v>4509601.18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537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538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539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540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541</v>
      </c>
      <c r="E1363">
        <v>0</v>
      </c>
      <c r="F1363">
        <v>2272195.84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542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543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544</v>
      </c>
      <c r="E1366">
        <v>22813692.719999999</v>
      </c>
      <c r="F1366">
        <v>2709984.98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530</v>
      </c>
      <c r="E1367">
        <v>238235.93</v>
      </c>
      <c r="F1367">
        <v>3168.61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531</v>
      </c>
      <c r="E1368">
        <v>3153355.39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532</v>
      </c>
      <c r="E1369">
        <v>2195581.5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533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534</v>
      </c>
      <c r="E1371">
        <v>12131475.91</v>
      </c>
      <c r="F1371">
        <v>435095.44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535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536</v>
      </c>
      <c r="E1373">
        <v>4352772.5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537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538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539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540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541</v>
      </c>
      <c r="E1378">
        <v>0</v>
      </c>
      <c r="F1378">
        <v>2337988.38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542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543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544</v>
      </c>
      <c r="E1381">
        <v>22071421.219999999</v>
      </c>
      <c r="F1381">
        <v>2776252.44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530</v>
      </c>
      <c r="E1382">
        <v>178798.22</v>
      </c>
      <c r="F1382">
        <v>816.02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531</v>
      </c>
      <c r="E1383">
        <v>4125712.16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532</v>
      </c>
      <c r="E1384">
        <v>2195581.5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533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534</v>
      </c>
      <c r="E1386">
        <v>12131475.91</v>
      </c>
      <c r="F1386">
        <v>435095.44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535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536</v>
      </c>
      <c r="E1388">
        <v>4482512.07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537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538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539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540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541</v>
      </c>
      <c r="E1393">
        <v>0</v>
      </c>
      <c r="F1393">
        <v>2205151.06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542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543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544</v>
      </c>
      <c r="E1396">
        <v>23114079.850000001</v>
      </c>
      <c r="F1396">
        <v>2641062.5099999998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530</v>
      </c>
      <c r="E1397">
        <v>128008.03</v>
      </c>
      <c r="F1397">
        <v>607.5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531</v>
      </c>
      <c r="E1398">
        <v>5207503.5599999996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532</v>
      </c>
      <c r="E1399">
        <v>2195581.5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533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534</v>
      </c>
      <c r="E1401">
        <v>12131475.91</v>
      </c>
      <c r="F1401">
        <v>435095.44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535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536</v>
      </c>
      <c r="E1403">
        <v>4841055.76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537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538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539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540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541</v>
      </c>
      <c r="E1408">
        <v>0</v>
      </c>
      <c r="F1408">
        <v>2088830.88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542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543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544</v>
      </c>
      <c r="E1411">
        <v>24503624.760000002</v>
      </c>
      <c r="F1411">
        <v>2524533.8199999998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530</v>
      </c>
      <c r="E1412">
        <v>47442.96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531</v>
      </c>
      <c r="E1413">
        <v>6977664.4000000004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532</v>
      </c>
      <c r="E1414">
        <v>2195581.5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533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534</v>
      </c>
      <c r="E1416">
        <v>12131475.91</v>
      </c>
      <c r="F1416">
        <v>435095.44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535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536</v>
      </c>
      <c r="E1418">
        <v>4595796.57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537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538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539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540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541</v>
      </c>
      <c r="E1423">
        <v>0</v>
      </c>
      <c r="F1423">
        <v>1851931.53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542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543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544</v>
      </c>
      <c r="E1426">
        <v>25947961.329999998</v>
      </c>
      <c r="F1426">
        <v>2287026.96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530</v>
      </c>
      <c r="E1427">
        <v>500276.09</v>
      </c>
      <c r="F1427">
        <v>32024.26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531</v>
      </c>
      <c r="E1428">
        <v>3705511.88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532</v>
      </c>
      <c r="E1429">
        <v>2195581.5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533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534</v>
      </c>
      <c r="E1431">
        <v>12131475.91</v>
      </c>
      <c r="F1431">
        <v>435095.44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535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536</v>
      </c>
      <c r="E1433">
        <v>5124790.21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537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538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539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540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541</v>
      </c>
      <c r="E1438">
        <v>0</v>
      </c>
      <c r="F1438">
        <v>2472020.79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542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543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544</v>
      </c>
      <c r="E1441">
        <v>23657635.59</v>
      </c>
      <c r="F1441">
        <v>2939140.49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530</v>
      </c>
      <c r="E1442">
        <v>0</v>
      </c>
      <c r="F1442">
        <v>120508.04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531</v>
      </c>
      <c r="E1443">
        <v>321503.21999999997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532</v>
      </c>
      <c r="E1444">
        <v>4351819.0199999996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533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534</v>
      </c>
      <c r="E1446">
        <v>12131475.91</v>
      </c>
      <c r="F1446">
        <v>435095.44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535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536</v>
      </c>
      <c r="E1448">
        <v>5570908.8300000001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537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538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539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540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541</v>
      </c>
      <c r="E1453">
        <v>0</v>
      </c>
      <c r="F1453">
        <v>2750996.08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542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543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544</v>
      </c>
      <c r="E1456">
        <v>22375706.969999999</v>
      </c>
      <c r="F1456">
        <v>3306599.55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530</v>
      </c>
      <c r="E1457">
        <v>0</v>
      </c>
      <c r="F1457">
        <v>77176.259999999995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531</v>
      </c>
      <c r="E1458">
        <v>2146414.2599999998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532</v>
      </c>
      <c r="E1459">
        <v>4351819.0199999996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533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534</v>
      </c>
      <c r="E1461">
        <v>12131475.91</v>
      </c>
      <c r="F1461">
        <v>435095.44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535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536</v>
      </c>
      <c r="E1463">
        <v>6050973.8099999996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537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538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539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540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541</v>
      </c>
      <c r="E1468">
        <v>0</v>
      </c>
      <c r="F1468">
        <v>2525794.9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542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543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544</v>
      </c>
      <c r="E1471">
        <v>24680682.989999998</v>
      </c>
      <c r="F1471">
        <v>3038066.6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530</v>
      </c>
      <c r="E1472">
        <v>0</v>
      </c>
      <c r="F1472">
        <v>30892.39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531</v>
      </c>
      <c r="E1473">
        <v>1359283.12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532</v>
      </c>
      <c r="E1474">
        <v>4351819.0199999996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533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534</v>
      </c>
      <c r="E1476">
        <v>12131475.91</v>
      </c>
      <c r="F1476">
        <v>435095.44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535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536</v>
      </c>
      <c r="E1478">
        <v>5931544.3700000001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537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538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539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540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541</v>
      </c>
      <c r="E1483">
        <v>0</v>
      </c>
      <c r="F1483">
        <v>2516622.67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542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543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544</v>
      </c>
      <c r="E1486">
        <v>23774122.420000002</v>
      </c>
      <c r="F1486">
        <v>2982610.51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530</v>
      </c>
      <c r="E1487">
        <v>0</v>
      </c>
      <c r="F1487">
        <v>25256.04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531</v>
      </c>
      <c r="E1488">
        <v>2514741.15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532</v>
      </c>
      <c r="E1489">
        <v>4351819.0199999996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533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534</v>
      </c>
      <c r="E1491">
        <v>12131475.91</v>
      </c>
      <c r="F1491">
        <v>435095.44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535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536</v>
      </c>
      <c r="E1493">
        <v>6108588.3399999999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537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538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539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540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541</v>
      </c>
      <c r="E1498">
        <v>0</v>
      </c>
      <c r="F1498">
        <v>2428109.46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542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543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544</v>
      </c>
      <c r="E1501">
        <v>25106624.420000002</v>
      </c>
      <c r="F1501">
        <v>2888460.93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530</v>
      </c>
      <c r="E1502">
        <v>0</v>
      </c>
      <c r="F1502">
        <v>20033.96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531</v>
      </c>
      <c r="E1503">
        <v>1784970.46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532</v>
      </c>
      <c r="E1504">
        <v>4351819.0199999996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533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534</v>
      </c>
      <c r="E1506">
        <v>12131475.91</v>
      </c>
      <c r="F1506">
        <v>435095.44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535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536</v>
      </c>
      <c r="E1508">
        <v>5930125.5300000003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537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538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539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540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541</v>
      </c>
      <c r="E1513">
        <v>0</v>
      </c>
      <c r="F1513">
        <v>2516523.73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542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543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544</v>
      </c>
      <c r="E1516">
        <v>24198390.920000002</v>
      </c>
      <c r="F1516">
        <v>2971653.13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530</v>
      </c>
      <c r="E1517">
        <v>0</v>
      </c>
      <c r="F1517">
        <v>1531.51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531</v>
      </c>
      <c r="E1518">
        <v>2822250.55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532</v>
      </c>
      <c r="E1519">
        <v>4351819.0199999996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533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534</v>
      </c>
      <c r="E1521">
        <v>12131475.91</v>
      </c>
      <c r="F1521">
        <v>435095.44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535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536</v>
      </c>
      <c r="E1523">
        <v>6021954.4000000004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537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538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539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540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541</v>
      </c>
      <c r="E1528">
        <v>0</v>
      </c>
      <c r="F1528">
        <v>2317283.48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542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543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544</v>
      </c>
      <c r="E1531">
        <v>25327499.870000001</v>
      </c>
      <c r="F1531">
        <v>2753910.43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530</v>
      </c>
      <c r="E1532">
        <v>0</v>
      </c>
      <c r="F1532">
        <v>983.85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531</v>
      </c>
      <c r="E1533">
        <v>3162380.11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532</v>
      </c>
      <c r="E1534">
        <v>4351819.0199999996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533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534</v>
      </c>
      <c r="E1536">
        <v>12131475.91</v>
      </c>
      <c r="F1536">
        <v>435095.44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535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536</v>
      </c>
      <c r="E1538">
        <v>5933183.7000000002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537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538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539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540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541</v>
      </c>
      <c r="E1543">
        <v>0</v>
      </c>
      <c r="F1543">
        <v>2286680.12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542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543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544</v>
      </c>
      <c r="E1546">
        <v>25578858.73</v>
      </c>
      <c r="F1546">
        <v>2722759.41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530</v>
      </c>
      <c r="E1547">
        <v>0</v>
      </c>
      <c r="F1547">
        <v>3557.31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531</v>
      </c>
      <c r="E1548">
        <v>3527445.27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532</v>
      </c>
      <c r="E1549">
        <v>4351819.0199999996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533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534</v>
      </c>
      <c r="E1551">
        <v>12131475.91</v>
      </c>
      <c r="F1551">
        <v>435095.44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535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536</v>
      </c>
      <c r="E1553">
        <v>6136682.1299999999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537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538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539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540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541</v>
      </c>
      <c r="E1558">
        <v>0</v>
      </c>
      <c r="F1558">
        <v>2283029.27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542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543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544</v>
      </c>
      <c r="E1561">
        <v>26147422.329999998</v>
      </c>
      <c r="F1561">
        <v>2721682.03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530</v>
      </c>
      <c r="E1562">
        <v>0</v>
      </c>
      <c r="F1562">
        <v>3133.37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531</v>
      </c>
      <c r="E1563">
        <v>3959503.81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532</v>
      </c>
      <c r="E1564">
        <v>4351819.0199999996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533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534</v>
      </c>
      <c r="E1566">
        <v>12131475.91</v>
      </c>
      <c r="F1566">
        <v>435095.44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535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536</v>
      </c>
      <c r="E1568">
        <v>6390968.3300000001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537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538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539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540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541</v>
      </c>
      <c r="E1573">
        <v>0</v>
      </c>
      <c r="F1573">
        <v>2251307.4300000002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542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543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544</v>
      </c>
      <c r="E1576">
        <v>26833767.07</v>
      </c>
      <c r="F1576">
        <v>2689536.23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530</v>
      </c>
      <c r="E1577">
        <v>0</v>
      </c>
      <c r="F1577">
        <v>9483.82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531</v>
      </c>
      <c r="E1578">
        <v>4641417.3899999997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532</v>
      </c>
      <c r="E1579">
        <v>4351819.0199999996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533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534</v>
      </c>
      <c r="E1581">
        <v>12131475.91</v>
      </c>
      <c r="F1581">
        <v>435095.44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535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536</v>
      </c>
      <c r="E1583">
        <v>6215486.8700000001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537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538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539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540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541</v>
      </c>
      <c r="E1588">
        <v>0</v>
      </c>
      <c r="F1588">
        <v>2230198.9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542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543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544</v>
      </c>
      <c r="E1591">
        <v>27340199.18</v>
      </c>
      <c r="F1591">
        <v>2674778.16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530</v>
      </c>
      <c r="E1592">
        <v>0</v>
      </c>
      <c r="F1592">
        <v>99938.4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531</v>
      </c>
      <c r="E1593">
        <v>4781981.8899999997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532</v>
      </c>
      <c r="E1594">
        <v>4351819.0199999996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533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534</v>
      </c>
      <c r="E1596">
        <v>12131475.91</v>
      </c>
      <c r="F1596">
        <v>435095.44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535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536</v>
      </c>
      <c r="E1598">
        <v>6469374.6399999997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537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538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539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540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541</v>
      </c>
      <c r="E1603">
        <v>0</v>
      </c>
      <c r="F1603">
        <v>2278513.0499999998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542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543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544</v>
      </c>
      <c r="E1606">
        <v>27734651.460000001</v>
      </c>
      <c r="F1606">
        <v>2813546.88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530</v>
      </c>
      <c r="E1607">
        <v>0</v>
      </c>
      <c r="F1607">
        <v>80011.460000000006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531</v>
      </c>
      <c r="E1608">
        <v>4022325.24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532</v>
      </c>
      <c r="E1609">
        <v>4351819.0199999996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533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534</v>
      </c>
      <c r="E1611">
        <v>12131475.91</v>
      </c>
      <c r="F1611">
        <v>435095.44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535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536</v>
      </c>
      <c r="E1613">
        <v>6127165.2800000003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537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538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539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540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541</v>
      </c>
      <c r="E1618">
        <v>0</v>
      </c>
      <c r="F1618">
        <v>2345306.2400000002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542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543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544</v>
      </c>
      <c r="E1621">
        <v>26632785.449999999</v>
      </c>
      <c r="F1621">
        <v>2860413.14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530</v>
      </c>
      <c r="E1622">
        <v>0</v>
      </c>
      <c r="F1622">
        <v>53562.52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531</v>
      </c>
      <c r="E1623">
        <v>5280264.74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532</v>
      </c>
      <c r="E1624">
        <v>4351819.0199999996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533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534</v>
      </c>
      <c r="E1626">
        <v>12131475.91</v>
      </c>
      <c r="F1626">
        <v>435095.44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535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536</v>
      </c>
      <c r="E1628">
        <v>6367888.3300000001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537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538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539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540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541</v>
      </c>
      <c r="E1633">
        <v>0</v>
      </c>
      <c r="F1633">
        <v>2211209.17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542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543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544</v>
      </c>
      <c r="E1636">
        <v>28131447.989999998</v>
      </c>
      <c r="F1636">
        <v>2699867.12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530</v>
      </c>
      <c r="E1637">
        <v>0</v>
      </c>
      <c r="F1637">
        <v>29028.66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531</v>
      </c>
      <c r="E1638">
        <v>6590993.9699999997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532</v>
      </c>
      <c r="E1639">
        <v>4351819.0199999996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533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534</v>
      </c>
      <c r="E1641">
        <v>12131475.91</v>
      </c>
      <c r="F1641">
        <v>435095.44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535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536</v>
      </c>
      <c r="E1643">
        <v>6866800.3300000001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537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538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539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540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541</v>
      </c>
      <c r="E1648">
        <v>0</v>
      </c>
      <c r="F1648">
        <v>2096567.57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542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543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544</v>
      </c>
      <c r="E1651">
        <v>29941089.23</v>
      </c>
      <c r="F1651">
        <v>2560691.67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530</v>
      </c>
      <c r="E1652">
        <v>0</v>
      </c>
      <c r="F1652">
        <v>1869.01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531</v>
      </c>
      <c r="E1653">
        <v>8779161.9800000004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532</v>
      </c>
      <c r="E1654">
        <v>4351819.0199999996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533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534</v>
      </c>
      <c r="E1656">
        <v>12131475.91</v>
      </c>
      <c r="F1656">
        <v>435095.44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535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536</v>
      </c>
      <c r="E1658">
        <v>6518230.6500000004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537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538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539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540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541</v>
      </c>
      <c r="E1663">
        <v>0</v>
      </c>
      <c r="F1663">
        <v>1859612.1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542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543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544</v>
      </c>
      <c r="E1666">
        <v>31780687.559999999</v>
      </c>
      <c r="F1666">
        <v>2296576.54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530</v>
      </c>
      <c r="E1667">
        <v>0</v>
      </c>
      <c r="F1667">
        <v>193490.64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531</v>
      </c>
      <c r="E1668">
        <v>4576803.4400000004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532</v>
      </c>
      <c r="E1669">
        <v>4351819.0199999996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533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534</v>
      </c>
      <c r="E1671">
        <v>12131475.91</v>
      </c>
      <c r="F1671">
        <v>435095.44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535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536</v>
      </c>
      <c r="E1673">
        <v>7154232.1900000004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537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538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539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540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541</v>
      </c>
      <c r="E1678">
        <v>0</v>
      </c>
      <c r="F1678">
        <v>2479016.2000000002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542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543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544</v>
      </c>
      <c r="E1681">
        <v>28214330.559999999</v>
      </c>
      <c r="F1681">
        <v>3107602.28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530</v>
      </c>
      <c r="E1682">
        <v>0</v>
      </c>
      <c r="F1682">
        <v>8087.11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531</v>
      </c>
      <c r="E1683">
        <v>281504.28999999998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532</v>
      </c>
      <c r="E1684">
        <v>2195581.5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533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534</v>
      </c>
      <c r="E1686">
        <v>12131475.91</v>
      </c>
      <c r="F1686">
        <v>435095.44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535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536</v>
      </c>
      <c r="E1688">
        <v>4081187.02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537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538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539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540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541</v>
      </c>
      <c r="E1693">
        <v>0</v>
      </c>
      <c r="F1693">
        <v>2743600.43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542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543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544</v>
      </c>
      <c r="E1696">
        <v>18689748.719999999</v>
      </c>
      <c r="F1696">
        <v>3186782.98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530</v>
      </c>
      <c r="E1697">
        <v>0</v>
      </c>
      <c r="F1697">
        <v>2937.91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531</v>
      </c>
      <c r="E1698">
        <v>1687536.77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532</v>
      </c>
      <c r="E1699">
        <v>2195581.5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533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534</v>
      </c>
      <c r="E1701">
        <v>12131475.91</v>
      </c>
      <c r="F1701">
        <v>435095.44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535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536</v>
      </c>
      <c r="E1703">
        <v>4317217.55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537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538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539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540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541</v>
      </c>
      <c r="E1708">
        <v>0</v>
      </c>
      <c r="F1708">
        <v>2518900.86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542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543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544</v>
      </c>
      <c r="E1711">
        <v>20331811.719999999</v>
      </c>
      <c r="F1711">
        <v>2956934.21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530</v>
      </c>
      <c r="E1712">
        <v>0</v>
      </c>
      <c r="F1712">
        <v>952.03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531</v>
      </c>
      <c r="E1713">
        <v>1064039.8400000001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532</v>
      </c>
      <c r="E1714">
        <v>2195581.5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533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534</v>
      </c>
      <c r="E1716">
        <v>12131475.91</v>
      </c>
      <c r="F1716">
        <v>435095.44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535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536</v>
      </c>
      <c r="E1718">
        <v>4249616.71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537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538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539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540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541</v>
      </c>
      <c r="E1723">
        <v>0</v>
      </c>
      <c r="F1723">
        <v>2510181.11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542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543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544</v>
      </c>
      <c r="E1726">
        <v>19640713.960000001</v>
      </c>
      <c r="F1726">
        <v>2946228.58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530</v>
      </c>
      <c r="E1727">
        <v>0</v>
      </c>
      <c r="F1727">
        <v>373.34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531</v>
      </c>
      <c r="E1728">
        <v>1947535.02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532</v>
      </c>
      <c r="E1729">
        <v>2195581.5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533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534</v>
      </c>
      <c r="E1731">
        <v>12131475.91</v>
      </c>
      <c r="F1731">
        <v>435095.44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535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536</v>
      </c>
      <c r="E1733">
        <v>4335684.71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537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538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539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540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541</v>
      </c>
      <c r="E1738">
        <v>0</v>
      </c>
      <c r="F1738">
        <v>2423275.5099999998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542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543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544</v>
      </c>
      <c r="E1741">
        <v>20610277.129999999</v>
      </c>
      <c r="F1741">
        <v>2858744.29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530</v>
      </c>
      <c r="E1742">
        <v>0</v>
      </c>
      <c r="F1742">
        <v>34.24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531</v>
      </c>
      <c r="E1743">
        <v>1371932.02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532</v>
      </c>
      <c r="E1744">
        <v>2195581.5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533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534</v>
      </c>
      <c r="E1746">
        <v>12131475.91</v>
      </c>
      <c r="F1746">
        <v>435095.44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535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536</v>
      </c>
      <c r="E1748">
        <v>4248800.99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537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538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539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540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541</v>
      </c>
      <c r="E1753">
        <v>0</v>
      </c>
      <c r="F1753">
        <v>2510785.44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542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543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544</v>
      </c>
      <c r="E1756">
        <v>19947790.420000002</v>
      </c>
      <c r="F1756">
        <v>2945915.12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530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531</v>
      </c>
      <c r="E1758">
        <v>2207961.65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532</v>
      </c>
      <c r="E1759">
        <v>2195581.5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533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534</v>
      </c>
      <c r="E1761">
        <v>12131475.91</v>
      </c>
      <c r="F1761">
        <v>435095.44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535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536</v>
      </c>
      <c r="E1763">
        <v>4329683.91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537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538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539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540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541</v>
      </c>
      <c r="E1768">
        <v>0</v>
      </c>
      <c r="F1768">
        <v>2310236.65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542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543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544</v>
      </c>
      <c r="E1771">
        <v>20864702.960000001</v>
      </c>
      <c r="F1771">
        <v>2745332.09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530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531</v>
      </c>
      <c r="E1773">
        <v>2457852.65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532</v>
      </c>
      <c r="E1774">
        <v>2195581.5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533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534</v>
      </c>
      <c r="E1776">
        <v>12131475.91</v>
      </c>
      <c r="F1776">
        <v>435095.44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535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536</v>
      </c>
      <c r="E1778">
        <v>4282770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537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538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539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540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541</v>
      </c>
      <c r="E1783">
        <v>0</v>
      </c>
      <c r="F1783">
        <v>2279053.7400000002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542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543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544</v>
      </c>
      <c r="E1786">
        <v>21067680.050000001</v>
      </c>
      <c r="F1786">
        <v>2714149.18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530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531</v>
      </c>
      <c r="E1788">
        <v>2724993.04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532</v>
      </c>
      <c r="E1789">
        <v>2195581.5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533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534</v>
      </c>
      <c r="E1791">
        <v>12131475.91</v>
      </c>
      <c r="F1791">
        <v>435095.44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535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536</v>
      </c>
      <c r="E1793">
        <v>4362079.4400000004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537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538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539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540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541</v>
      </c>
      <c r="E1798">
        <v>0</v>
      </c>
      <c r="F1798">
        <v>2276740.16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542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543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544</v>
      </c>
      <c r="E1801">
        <v>21414129.890000001</v>
      </c>
      <c r="F1801">
        <v>2711835.6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530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531</v>
      </c>
      <c r="E1803">
        <v>2972399.95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532</v>
      </c>
      <c r="E1804">
        <v>2195581.5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533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534</v>
      </c>
      <c r="E1806">
        <v>12131475.91</v>
      </c>
      <c r="F1806">
        <v>435095.44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535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536</v>
      </c>
      <c r="E1808">
        <v>4400287.16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537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538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539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540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541</v>
      </c>
      <c r="E1813">
        <v>0</v>
      </c>
      <c r="F1813">
        <v>2245485.39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542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543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544</v>
      </c>
      <c r="E1816">
        <v>21699744.52</v>
      </c>
      <c r="F1816">
        <v>2680580.83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530</v>
      </c>
      <c r="E1817">
        <v>0</v>
      </c>
      <c r="F1817">
        <v>17.809999999999999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531</v>
      </c>
      <c r="E1818">
        <v>3719759.46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532</v>
      </c>
      <c r="E1819">
        <v>2195581.5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533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534</v>
      </c>
      <c r="E1821">
        <v>12131475.91</v>
      </c>
      <c r="F1821">
        <v>435095.44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535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536</v>
      </c>
      <c r="E1823">
        <v>4566746.13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537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538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539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540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541</v>
      </c>
      <c r="E1828">
        <v>0</v>
      </c>
      <c r="F1828">
        <v>2223187.65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542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543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544</v>
      </c>
      <c r="E1831">
        <v>22613562.989999998</v>
      </c>
      <c r="F1831">
        <v>2658300.9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530</v>
      </c>
      <c r="E1832">
        <v>0</v>
      </c>
      <c r="F1832">
        <v>7586.22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531</v>
      </c>
      <c r="E1833">
        <v>3707989.76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532</v>
      </c>
      <c r="E1834">
        <v>2195581.5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533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534</v>
      </c>
      <c r="E1836">
        <v>12131475.91</v>
      </c>
      <c r="F1836">
        <v>435095.44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535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536</v>
      </c>
      <c r="E1838">
        <v>4512411.5999999996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537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538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539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540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541</v>
      </c>
      <c r="E1843">
        <v>0</v>
      </c>
      <c r="F1843">
        <v>2271733.21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542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543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544</v>
      </c>
      <c r="E1846">
        <v>22547458.760000002</v>
      </c>
      <c r="F1846">
        <v>2714414.87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530</v>
      </c>
      <c r="E1847">
        <v>0</v>
      </c>
      <c r="F1847">
        <v>7085.67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531</v>
      </c>
      <c r="E1848">
        <v>3131002.44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532</v>
      </c>
      <c r="E1849">
        <v>2195581.5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533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534</v>
      </c>
      <c r="E1851">
        <v>12131475.91</v>
      </c>
      <c r="F1851">
        <v>435095.44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535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536</v>
      </c>
      <c r="E1853">
        <v>4354803.99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537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538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539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540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541</v>
      </c>
      <c r="E1858">
        <v>0</v>
      </c>
      <c r="F1858">
        <v>2338122.87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542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543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544</v>
      </c>
      <c r="E1861">
        <v>21812863.84</v>
      </c>
      <c r="F1861">
        <v>2780303.98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530</v>
      </c>
      <c r="E1862">
        <v>0</v>
      </c>
      <c r="F1862">
        <v>2467.0700000000002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531</v>
      </c>
      <c r="E1863">
        <v>4106800.48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532</v>
      </c>
      <c r="E1864">
        <v>2195581.5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533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534</v>
      </c>
      <c r="E1866">
        <v>12131475.91</v>
      </c>
      <c r="F1866">
        <v>435095.44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535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536</v>
      </c>
      <c r="E1868">
        <v>4483325.74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537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538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539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540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541</v>
      </c>
      <c r="E1873">
        <v>0</v>
      </c>
      <c r="F1873">
        <v>2204306.42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542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543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544</v>
      </c>
      <c r="E1876">
        <v>22917183.620000001</v>
      </c>
      <c r="F1876">
        <v>2641868.9300000002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530</v>
      </c>
      <c r="E1877">
        <v>0</v>
      </c>
      <c r="F1877">
        <v>912.71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531</v>
      </c>
      <c r="E1878">
        <v>5179748.09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532</v>
      </c>
      <c r="E1879">
        <v>2195581.5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533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534</v>
      </c>
      <c r="E1881">
        <v>12131475.91</v>
      </c>
      <c r="F1881">
        <v>435095.44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535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536</v>
      </c>
      <c r="E1883">
        <v>4840872.5599999996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537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538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539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540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541</v>
      </c>
      <c r="E1888">
        <v>0</v>
      </c>
      <c r="F1888">
        <v>2089496.06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542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543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544</v>
      </c>
      <c r="E1891">
        <v>24347678.050000001</v>
      </c>
      <c r="F1891">
        <v>2525504.21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530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531</v>
      </c>
      <c r="E1893">
        <v>6962682.0300000003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532</v>
      </c>
      <c r="E1894">
        <v>2195581.5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533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534</v>
      </c>
      <c r="E1896">
        <v>12131475.91</v>
      </c>
      <c r="F1896">
        <v>435095.44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535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536</v>
      </c>
      <c r="E1898">
        <v>4595416.82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537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538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539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540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541</v>
      </c>
      <c r="E1903">
        <v>0</v>
      </c>
      <c r="F1903">
        <v>1853267.82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542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543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544</v>
      </c>
      <c r="E1906">
        <v>25885156.260000002</v>
      </c>
      <c r="F1906">
        <v>2288363.2599999998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530</v>
      </c>
      <c r="E1907">
        <v>0</v>
      </c>
      <c r="F1907">
        <v>50777.3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531</v>
      </c>
      <c r="E1908">
        <v>3624063.16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532</v>
      </c>
      <c r="E1909">
        <v>2195581.5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533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534</v>
      </c>
      <c r="E1911">
        <v>12131475.91</v>
      </c>
      <c r="F1911">
        <v>435095.44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535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536</v>
      </c>
      <c r="E1913">
        <v>5141493.38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537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538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539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540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541</v>
      </c>
      <c r="E1918">
        <v>0</v>
      </c>
      <c r="F1918">
        <v>2473835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542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543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544</v>
      </c>
      <c r="E1921">
        <v>23092613.949999999</v>
      </c>
      <c r="F1921">
        <v>2959707.74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530</v>
      </c>
      <c r="E1922">
        <v>0</v>
      </c>
      <c r="F1922">
        <v>2200965.38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531</v>
      </c>
      <c r="E1923">
        <v>377779.12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532</v>
      </c>
      <c r="E1924">
        <v>4351819.0199999996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533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534</v>
      </c>
      <c r="E1926">
        <v>12131475.91</v>
      </c>
      <c r="F1926">
        <v>435095.44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535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536</v>
      </c>
      <c r="E1928">
        <v>2609125.4300000002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537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538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539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540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541</v>
      </c>
      <c r="E1933">
        <v>0</v>
      </c>
      <c r="F1933">
        <v>2751220.42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542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543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544</v>
      </c>
      <c r="E1936">
        <v>19470199.469999999</v>
      </c>
      <c r="F1936">
        <v>5387281.2400000002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530</v>
      </c>
      <c r="E1937">
        <v>0</v>
      </c>
      <c r="F1937">
        <v>1505230.44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531</v>
      </c>
      <c r="E1938">
        <v>2135215.56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532</v>
      </c>
      <c r="E1939">
        <v>4351819.0199999996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533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534</v>
      </c>
      <c r="E1941">
        <v>12131475.91</v>
      </c>
      <c r="F1941">
        <v>435095.44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535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536</v>
      </c>
      <c r="E1943">
        <v>3105665.5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537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538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539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540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541</v>
      </c>
      <c r="E1948">
        <v>0</v>
      </c>
      <c r="F1948">
        <v>2525309.5699999998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542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543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544</v>
      </c>
      <c r="E1951">
        <v>21724175.989999998</v>
      </c>
      <c r="F1951">
        <v>4465635.45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530</v>
      </c>
      <c r="E1952">
        <v>0</v>
      </c>
      <c r="F1952">
        <v>912198.52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531</v>
      </c>
      <c r="E1953">
        <v>1449786.39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532</v>
      </c>
      <c r="E1954">
        <v>4351819.0199999996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533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534</v>
      </c>
      <c r="E1956">
        <v>12131475.91</v>
      </c>
      <c r="F1956">
        <v>435095.44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535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536</v>
      </c>
      <c r="E1958">
        <v>2961567.51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537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538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539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540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541</v>
      </c>
      <c r="E1963">
        <v>0</v>
      </c>
      <c r="F1963">
        <v>2516420.0699999998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542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543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544</v>
      </c>
      <c r="E1966">
        <v>20894648.82</v>
      </c>
      <c r="F1966">
        <v>3863714.03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530</v>
      </c>
      <c r="E1967">
        <v>0</v>
      </c>
      <c r="F1967">
        <v>822463.89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531</v>
      </c>
      <c r="E1968">
        <v>2498459.2400000002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532</v>
      </c>
      <c r="E1969">
        <v>4351819.0199999996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533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534</v>
      </c>
      <c r="E1971">
        <v>12131475.91</v>
      </c>
      <c r="F1971">
        <v>435095.44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535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536</v>
      </c>
      <c r="E1973">
        <v>3197523.55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537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538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539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540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541</v>
      </c>
      <c r="E1978">
        <v>0</v>
      </c>
      <c r="F1978">
        <v>2428218.9300000002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542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543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544</v>
      </c>
      <c r="E1981">
        <v>22179277.719999999</v>
      </c>
      <c r="F1981">
        <v>3685778.25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530</v>
      </c>
      <c r="E1982">
        <v>0</v>
      </c>
      <c r="F1982">
        <v>903118.44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531</v>
      </c>
      <c r="E1983">
        <v>1841906.92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532</v>
      </c>
      <c r="E1984">
        <v>4351819.0199999996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533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534</v>
      </c>
      <c r="E1986">
        <v>12131475.91</v>
      </c>
      <c r="F1986">
        <v>435095.44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535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536</v>
      </c>
      <c r="E1988">
        <v>3059577.07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537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538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539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540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541</v>
      </c>
      <c r="E1993">
        <v>0</v>
      </c>
      <c r="F1993">
        <v>2516622.23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542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543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544</v>
      </c>
      <c r="E1996">
        <v>21384778.920000002</v>
      </c>
      <c r="F1996">
        <v>3854836.11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530</v>
      </c>
      <c r="E1997">
        <v>0</v>
      </c>
      <c r="F1997">
        <v>213825.8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531</v>
      </c>
      <c r="E1998">
        <v>2877701.56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532</v>
      </c>
      <c r="E1999">
        <v>4351819.0199999996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533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534</v>
      </c>
      <c r="E2001">
        <v>12131475.91</v>
      </c>
      <c r="F2001">
        <v>435095.44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535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536</v>
      </c>
      <c r="E2003">
        <v>3297623.97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537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538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539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540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541</v>
      </c>
      <c r="E2008">
        <v>0</v>
      </c>
      <c r="F2008">
        <v>2317199.4300000002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542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543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544</v>
      </c>
      <c r="E2011">
        <v>22658620.449999999</v>
      </c>
      <c r="F2011">
        <v>2966120.67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530</v>
      </c>
      <c r="E2012">
        <v>0</v>
      </c>
      <c r="F2012">
        <v>187661.41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531</v>
      </c>
      <c r="E2013">
        <v>3131144.12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532</v>
      </c>
      <c r="E2014">
        <v>4351819.0199999996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533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534</v>
      </c>
      <c r="E2016">
        <v>12131475.91</v>
      </c>
      <c r="F2016">
        <v>435095.44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535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536</v>
      </c>
      <c r="E2018">
        <v>3278415.05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537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538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539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540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541</v>
      </c>
      <c r="E2023">
        <v>0</v>
      </c>
      <c r="F2023">
        <v>2287011.7999999998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542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543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544</v>
      </c>
      <c r="E2026">
        <v>22892854.09</v>
      </c>
      <c r="F2026">
        <v>2909768.65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530</v>
      </c>
      <c r="E2027">
        <v>0</v>
      </c>
      <c r="F2027">
        <v>297585.83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531</v>
      </c>
      <c r="E2028">
        <v>3482375.04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532</v>
      </c>
      <c r="E2029">
        <v>4351819.0199999996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533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534</v>
      </c>
      <c r="E2031">
        <v>12131475.91</v>
      </c>
      <c r="F2031">
        <v>435095.44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535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536</v>
      </c>
      <c r="E2033">
        <v>3376407.29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537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538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539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540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541</v>
      </c>
      <c r="E2038">
        <v>0</v>
      </c>
      <c r="F2038">
        <v>2282754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542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543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544</v>
      </c>
      <c r="E2041">
        <v>23342077.260000002</v>
      </c>
      <c r="F2041">
        <v>3015435.27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530</v>
      </c>
      <c r="E2042">
        <v>0</v>
      </c>
      <c r="F2042">
        <v>237812.61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531</v>
      </c>
      <c r="E2043">
        <v>3864608.73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532</v>
      </c>
      <c r="E2044">
        <v>4351819.0199999996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533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534</v>
      </c>
      <c r="E2046">
        <v>12131475.91</v>
      </c>
      <c r="F2046">
        <v>435095.44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535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536</v>
      </c>
      <c r="E2048">
        <v>3559981.82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537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538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539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540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541</v>
      </c>
      <c r="E2053">
        <v>0</v>
      </c>
      <c r="F2053">
        <v>2251132.87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542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543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544</v>
      </c>
      <c r="E2056">
        <v>23907885.469999999</v>
      </c>
      <c r="F2056">
        <v>2924040.91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530</v>
      </c>
      <c r="E2057">
        <v>0</v>
      </c>
      <c r="F2057">
        <v>595194.11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531</v>
      </c>
      <c r="E2058">
        <v>4493458.54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532</v>
      </c>
      <c r="E2059">
        <v>4351819.0199999996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533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534</v>
      </c>
      <c r="E2061">
        <v>12131475.91</v>
      </c>
      <c r="F2061">
        <v>435095.44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535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536</v>
      </c>
      <c r="E2063">
        <v>3506097.67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537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538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539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540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541</v>
      </c>
      <c r="E2068">
        <v>0</v>
      </c>
      <c r="F2068">
        <v>2229923.7400000002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542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543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544</v>
      </c>
      <c r="E2071">
        <v>24482851.140000001</v>
      </c>
      <c r="F2071">
        <v>3260213.29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530</v>
      </c>
      <c r="E2072">
        <v>0</v>
      </c>
      <c r="F2072">
        <v>1451732.78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531</v>
      </c>
      <c r="E2073">
        <v>4616502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532</v>
      </c>
      <c r="E2074">
        <v>4351819.0199999996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533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534</v>
      </c>
      <c r="E2076">
        <v>12131475.91</v>
      </c>
      <c r="F2076">
        <v>435095.44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535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536</v>
      </c>
      <c r="E2078">
        <v>3603987.31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537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538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539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540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541</v>
      </c>
      <c r="E2083">
        <v>0</v>
      </c>
      <c r="F2083">
        <v>2278202.5499999998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542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543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544</v>
      </c>
      <c r="E2086">
        <v>24703784.239999998</v>
      </c>
      <c r="F2086">
        <v>4165030.77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530</v>
      </c>
      <c r="E2087">
        <v>0</v>
      </c>
      <c r="F2087">
        <v>1341968.7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531</v>
      </c>
      <c r="E2088">
        <v>3907351.24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532</v>
      </c>
      <c r="E2089">
        <v>4351819.0199999996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533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534</v>
      </c>
      <c r="E2091">
        <v>12131475.91</v>
      </c>
      <c r="F2091">
        <v>435095.44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535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536</v>
      </c>
      <c r="E2093">
        <v>3367133.03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537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538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539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540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541</v>
      </c>
      <c r="E2098">
        <v>0</v>
      </c>
      <c r="F2098">
        <v>2345384.98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542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543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544</v>
      </c>
      <c r="E2101">
        <v>23757779.199999999</v>
      </c>
      <c r="F2101">
        <v>4122449.12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530</v>
      </c>
      <c r="E2102">
        <v>0</v>
      </c>
      <c r="F2102">
        <v>1041935.4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531</v>
      </c>
      <c r="E2103">
        <v>5102985.13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532</v>
      </c>
      <c r="E2104">
        <v>4351819.0199999996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533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534</v>
      </c>
      <c r="E2106">
        <v>12131475.91</v>
      </c>
      <c r="F2106">
        <v>435095.44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535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536</v>
      </c>
      <c r="E2108">
        <v>3619323.89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537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538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539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540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541</v>
      </c>
      <c r="E2113">
        <v>0</v>
      </c>
      <c r="F2113">
        <v>2211781.52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542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543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544</v>
      </c>
      <c r="E2116">
        <v>25205603.940000001</v>
      </c>
      <c r="F2116">
        <v>3688812.36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530</v>
      </c>
      <c r="E2117">
        <v>0</v>
      </c>
      <c r="F2117">
        <v>749362.66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531</v>
      </c>
      <c r="E2118">
        <v>6335298.8799999999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532</v>
      </c>
      <c r="E2119">
        <v>4351819.0199999996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533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534</v>
      </c>
      <c r="E2121">
        <v>12131475.91</v>
      </c>
      <c r="F2121">
        <v>435095.44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535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536</v>
      </c>
      <c r="E2123">
        <v>4043301.95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537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538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539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540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541</v>
      </c>
      <c r="E2128">
        <v>0</v>
      </c>
      <c r="F2128">
        <v>2097009.51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542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543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544</v>
      </c>
      <c r="E2131">
        <v>26861895.75</v>
      </c>
      <c r="F2131">
        <v>3281467.61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530</v>
      </c>
      <c r="E2132">
        <v>0</v>
      </c>
      <c r="F2132">
        <v>278415.53999999998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531</v>
      </c>
      <c r="E2133">
        <v>8460920.7200000007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532</v>
      </c>
      <c r="E2134">
        <v>4351819.0199999996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533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534</v>
      </c>
      <c r="E2136">
        <v>12131475.91</v>
      </c>
      <c r="F2136">
        <v>435095.44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535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536</v>
      </c>
      <c r="E2138">
        <v>4076239.81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537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538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539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540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541</v>
      </c>
      <c r="E2143">
        <v>0</v>
      </c>
      <c r="F2143">
        <v>1860016.57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542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543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544</v>
      </c>
      <c r="E2146">
        <v>29020455.449999999</v>
      </c>
      <c r="F2146">
        <v>2573527.5499999998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530</v>
      </c>
      <c r="E2147">
        <v>0</v>
      </c>
      <c r="F2147">
        <v>2267739.73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531</v>
      </c>
      <c r="E2148">
        <v>4418983.09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532</v>
      </c>
      <c r="E2149">
        <v>4351819.0199999996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533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534</v>
      </c>
      <c r="E2151">
        <v>12131475.91</v>
      </c>
      <c r="F2151">
        <v>435095.44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535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536</v>
      </c>
      <c r="E2153">
        <v>3996025.24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537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538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539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540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541</v>
      </c>
      <c r="E2158">
        <v>0</v>
      </c>
      <c r="F2158">
        <v>2478865.9300000002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542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543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544</v>
      </c>
      <c r="E2161">
        <v>24898303.260000002</v>
      </c>
      <c r="F2161">
        <v>5181701.0999999996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530</v>
      </c>
      <c r="E2162">
        <v>0</v>
      </c>
      <c r="F2162">
        <v>2167020.9500000002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531</v>
      </c>
      <c r="E2163">
        <v>326472.25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532</v>
      </c>
      <c r="E2164">
        <v>2195581.5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533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534</v>
      </c>
      <c r="E2166">
        <v>12131475.91</v>
      </c>
      <c r="F2166">
        <v>435095.44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535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536</v>
      </c>
      <c r="E2168">
        <v>2038382.1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537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538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539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540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541</v>
      </c>
      <c r="E2173">
        <v>0</v>
      </c>
      <c r="F2173">
        <v>2744695.07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542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543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544</v>
      </c>
      <c r="E2176">
        <v>16691911.76</v>
      </c>
      <c r="F2176">
        <v>5346811.46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530</v>
      </c>
      <c r="E2177">
        <v>0</v>
      </c>
      <c r="F2177">
        <v>1431178.55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531</v>
      </c>
      <c r="E2178">
        <v>1692232.92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532</v>
      </c>
      <c r="E2179">
        <v>2195581.5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533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534</v>
      </c>
      <c r="E2181">
        <v>12131475.91</v>
      </c>
      <c r="F2181">
        <v>435095.44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535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536</v>
      </c>
      <c r="E2183">
        <v>2356234.5699999998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537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538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539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540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541</v>
      </c>
      <c r="E2188">
        <v>0</v>
      </c>
      <c r="F2188">
        <v>2520173.92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542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543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544</v>
      </c>
      <c r="E2191">
        <v>18375524.899999999</v>
      </c>
      <c r="F2191">
        <v>4386447.91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530</v>
      </c>
      <c r="E2192">
        <v>0</v>
      </c>
      <c r="F2192">
        <v>911949.51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531</v>
      </c>
      <c r="E2193">
        <v>1127370.75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532</v>
      </c>
      <c r="E2194">
        <v>2195581.5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533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534</v>
      </c>
      <c r="E2196">
        <v>12131475.91</v>
      </c>
      <c r="F2196">
        <v>435095.44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535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536</v>
      </c>
      <c r="E2198">
        <v>2253071.17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537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538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539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540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541</v>
      </c>
      <c r="E2203">
        <v>0</v>
      </c>
      <c r="F2203">
        <v>2509932.81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542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543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544</v>
      </c>
      <c r="E2206">
        <v>17707499.329999998</v>
      </c>
      <c r="F2206">
        <v>3856977.77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530</v>
      </c>
      <c r="E2207">
        <v>0</v>
      </c>
      <c r="F2207">
        <v>811227.61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531</v>
      </c>
      <c r="E2208">
        <v>1941994.3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532</v>
      </c>
      <c r="E2209">
        <v>2195581.5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533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534</v>
      </c>
      <c r="E2211">
        <v>12131475.91</v>
      </c>
      <c r="F2211">
        <v>435095.44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535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536</v>
      </c>
      <c r="E2213">
        <v>2408806.88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537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538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539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540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541</v>
      </c>
      <c r="E2218">
        <v>0</v>
      </c>
      <c r="F2218">
        <v>2421527.6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542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543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544</v>
      </c>
      <c r="E2221">
        <v>18677858.600000001</v>
      </c>
      <c r="F2221">
        <v>3667850.65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530</v>
      </c>
      <c r="E2222">
        <v>0</v>
      </c>
      <c r="F2222">
        <v>954560.82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531</v>
      </c>
      <c r="E2223">
        <v>1413869.05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532</v>
      </c>
      <c r="E2224">
        <v>2195581.5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533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534</v>
      </c>
      <c r="E2226">
        <v>12131475.91</v>
      </c>
      <c r="F2226">
        <v>435095.44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535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536</v>
      </c>
      <c r="E2228">
        <v>2322414.6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537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538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539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540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541</v>
      </c>
      <c r="E2233">
        <v>0</v>
      </c>
      <c r="F2233">
        <v>2509648.88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542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543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544</v>
      </c>
      <c r="E2236">
        <v>18063341.059999999</v>
      </c>
      <c r="F2236">
        <v>3899305.14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530</v>
      </c>
      <c r="E2237">
        <v>0</v>
      </c>
      <c r="F2237">
        <v>213012.52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531</v>
      </c>
      <c r="E2238">
        <v>2250630.25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532</v>
      </c>
      <c r="E2239">
        <v>2195581.5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533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534</v>
      </c>
      <c r="E2241">
        <v>12131475.91</v>
      </c>
      <c r="F2241">
        <v>435095.44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535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536</v>
      </c>
      <c r="E2243">
        <v>2509622.0299999998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537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538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539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540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541</v>
      </c>
      <c r="E2248">
        <v>0</v>
      </c>
      <c r="F2248">
        <v>2310727.9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542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543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544</v>
      </c>
      <c r="E2251">
        <v>19087309.690000001</v>
      </c>
      <c r="F2251">
        <v>2958835.86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530</v>
      </c>
      <c r="E2252">
        <v>0</v>
      </c>
      <c r="F2252">
        <v>197852.81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531</v>
      </c>
      <c r="E2253">
        <v>2443749.29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532</v>
      </c>
      <c r="E2254">
        <v>2195581.5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533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534</v>
      </c>
      <c r="E2256">
        <v>12131475.91</v>
      </c>
      <c r="F2256">
        <v>435095.44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535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536</v>
      </c>
      <c r="E2258">
        <v>2495264.06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537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538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539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540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541</v>
      </c>
      <c r="E2263">
        <v>0</v>
      </c>
      <c r="F2263">
        <v>2279652.27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542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543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544</v>
      </c>
      <c r="E2266">
        <v>19266070.75</v>
      </c>
      <c r="F2266">
        <v>2912600.52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530</v>
      </c>
      <c r="E2267">
        <v>0</v>
      </c>
      <c r="F2267">
        <v>308034.15999999997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531</v>
      </c>
      <c r="E2268">
        <v>2708066.81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532</v>
      </c>
      <c r="E2269">
        <v>2195581.5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533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534</v>
      </c>
      <c r="E2271">
        <v>12131475.91</v>
      </c>
      <c r="F2271">
        <v>435095.44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535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536</v>
      </c>
      <c r="E2273">
        <v>2535712.46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537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538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539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540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541</v>
      </c>
      <c r="E2278">
        <v>0</v>
      </c>
      <c r="F2278">
        <v>2276435.59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542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543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544</v>
      </c>
      <c r="E2281">
        <v>19570836.68</v>
      </c>
      <c r="F2281">
        <v>3019565.19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530</v>
      </c>
      <c r="E2282">
        <v>0</v>
      </c>
      <c r="F2282">
        <v>250946.14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531</v>
      </c>
      <c r="E2283">
        <v>2920012.75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532</v>
      </c>
      <c r="E2284">
        <v>2195581.5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533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534</v>
      </c>
      <c r="E2286">
        <v>12131475.91</v>
      </c>
      <c r="F2286">
        <v>435095.44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535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536</v>
      </c>
      <c r="E2288">
        <v>2602733.1800000002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537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538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539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540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541</v>
      </c>
      <c r="E2293">
        <v>0</v>
      </c>
      <c r="F2293">
        <v>2244587.4500000002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542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543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544</v>
      </c>
      <c r="E2296">
        <v>19849803.34</v>
      </c>
      <c r="F2296">
        <v>2930629.03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530</v>
      </c>
      <c r="E2297">
        <v>0</v>
      </c>
      <c r="F2297">
        <v>622472.02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531</v>
      </c>
      <c r="E2298">
        <v>3636688.49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532</v>
      </c>
      <c r="E2299">
        <v>2195581.5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533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534</v>
      </c>
      <c r="E2301">
        <v>12131475.91</v>
      </c>
      <c r="F2301">
        <v>435095.44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535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536</v>
      </c>
      <c r="E2303">
        <v>2713462.49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537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538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539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540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541</v>
      </c>
      <c r="E2308">
        <v>0</v>
      </c>
      <c r="F2308">
        <v>2223784.1800000002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542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543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544</v>
      </c>
      <c r="E2311">
        <v>20677208.390000001</v>
      </c>
      <c r="F2311">
        <v>3281351.64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530</v>
      </c>
      <c r="E2312">
        <v>0</v>
      </c>
      <c r="F2312">
        <v>1359075.09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531</v>
      </c>
      <c r="E2313">
        <v>3623376.71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532</v>
      </c>
      <c r="E2314">
        <v>2195581.5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533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534</v>
      </c>
      <c r="E2316">
        <v>12131475.91</v>
      </c>
      <c r="F2316">
        <v>435095.44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535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536</v>
      </c>
      <c r="E2318">
        <v>2673992.7000000002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537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538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539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540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541</v>
      </c>
      <c r="E2323">
        <v>0</v>
      </c>
      <c r="F2323">
        <v>2270776.9900000002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542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543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544</v>
      </c>
      <c r="E2326">
        <v>20624426.82</v>
      </c>
      <c r="F2326">
        <v>4064947.52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530</v>
      </c>
      <c r="E2327">
        <v>0</v>
      </c>
      <c r="F2327">
        <v>1298978.78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531</v>
      </c>
      <c r="E2328">
        <v>3070500.43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532</v>
      </c>
      <c r="E2329">
        <v>2195581.5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533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534</v>
      </c>
      <c r="E2331">
        <v>12131475.91</v>
      </c>
      <c r="F2331">
        <v>435095.44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535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536</v>
      </c>
      <c r="E2333">
        <v>2536179.94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537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538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539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540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541</v>
      </c>
      <c r="E2338">
        <v>0</v>
      </c>
      <c r="F2338">
        <v>2338421.71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542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543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544</v>
      </c>
      <c r="E2341">
        <v>19933737.789999999</v>
      </c>
      <c r="F2341">
        <v>4072495.93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530</v>
      </c>
      <c r="E2342">
        <v>0</v>
      </c>
      <c r="F2342">
        <v>1045997.84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531</v>
      </c>
      <c r="E2343">
        <v>4011642.47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532</v>
      </c>
      <c r="E2344">
        <v>2195581.5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533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534</v>
      </c>
      <c r="E2346">
        <v>12131475.91</v>
      </c>
      <c r="F2346">
        <v>435095.44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535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536</v>
      </c>
      <c r="E2348">
        <v>2704866.68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537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538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539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540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541</v>
      </c>
      <c r="E2353">
        <v>0</v>
      </c>
      <c r="F2353">
        <v>2203948.4900000002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542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543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544</v>
      </c>
      <c r="E2356">
        <v>21043566.559999999</v>
      </c>
      <c r="F2356">
        <v>3685041.77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530</v>
      </c>
      <c r="E2357">
        <v>0</v>
      </c>
      <c r="F2357">
        <v>761482.62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531</v>
      </c>
      <c r="E2358">
        <v>5038080.1100000003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532</v>
      </c>
      <c r="E2359">
        <v>2195581.5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533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534</v>
      </c>
      <c r="E2361">
        <v>12131475.91</v>
      </c>
      <c r="F2361">
        <v>435095.44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535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536</v>
      </c>
      <c r="E2363">
        <v>3028690.2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537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538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539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540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541</v>
      </c>
      <c r="E2368">
        <v>0</v>
      </c>
      <c r="F2368">
        <v>2090522.95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542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543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544</v>
      </c>
      <c r="E2371">
        <v>22393827.719999999</v>
      </c>
      <c r="F2371">
        <v>3287101.01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530</v>
      </c>
      <c r="E2372">
        <v>0</v>
      </c>
      <c r="F2372">
        <v>316363.53000000003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531</v>
      </c>
      <c r="E2373">
        <v>6792550.5700000003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532</v>
      </c>
      <c r="E2374">
        <v>2195581.5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533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534</v>
      </c>
      <c r="E2376">
        <v>12131475.91</v>
      </c>
      <c r="F2376">
        <v>435095.44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535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536</v>
      </c>
      <c r="E2378">
        <v>3084979.26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537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538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539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540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541</v>
      </c>
      <c r="E2383">
        <v>0</v>
      </c>
      <c r="F2383">
        <v>1852542.01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542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543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544</v>
      </c>
      <c r="E2386">
        <v>24204587.239999998</v>
      </c>
      <c r="F2386">
        <v>2604000.98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530</v>
      </c>
      <c r="E2387">
        <v>0</v>
      </c>
      <c r="F2387">
        <v>2150611.59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531</v>
      </c>
      <c r="E2388">
        <v>3546584.15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532</v>
      </c>
      <c r="E2389">
        <v>2195581.5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533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534</v>
      </c>
      <c r="E2391">
        <v>12131475.91</v>
      </c>
      <c r="F2391">
        <v>435095.44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535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536</v>
      </c>
      <c r="E2393">
        <v>3040114.3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537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538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539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540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541</v>
      </c>
      <c r="E2398">
        <v>0</v>
      </c>
      <c r="F2398">
        <v>2475247.2000000002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542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543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544</v>
      </c>
      <c r="E2401">
        <v>20913755.859999999</v>
      </c>
      <c r="F2401">
        <v>5060954.2300000004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5" t="str">
        <f>"PV - "&amp;Prototype!A2&amp;" (NA)"</f>
        <v>PV - Education - University (NA)</v>
      </c>
      <c r="B1" s="95"/>
      <c r="C1" s="95"/>
      <c r="D1" s="95"/>
      <c r="E1" s="95"/>
      <c r="F1" s="95"/>
      <c r="G1" s="95"/>
      <c r="H1" s="95"/>
      <c r="I1" s="95"/>
      <c r="J1" s="95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5" t="str">
        <f>"EV Charger - "&amp;Prototype!A2&amp;" (NA)"</f>
        <v>EV Charger - Education - University (NA)</v>
      </c>
      <c r="B1" s="95"/>
      <c r="C1" s="95"/>
      <c r="D1" s="95"/>
      <c r="E1" s="95"/>
      <c r="F1" s="95"/>
      <c r="G1" s="95"/>
      <c r="H1" s="95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211</v>
      </c>
      <c r="B2" t="s">
        <v>351</v>
      </c>
      <c r="C2" t="s">
        <v>352</v>
      </c>
      <c r="D2">
        <v>30.89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46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178.97</v>
      </c>
      <c r="C2">
        <v>6</v>
      </c>
      <c r="D2">
        <v>3</v>
      </c>
    </row>
    <row r="3" spans="1:4" x14ac:dyDescent="0.25">
      <c r="A3" t="s">
        <v>354</v>
      </c>
      <c r="B3">
        <v>178.97</v>
      </c>
      <c r="C3">
        <v>6</v>
      </c>
      <c r="D3">
        <v>3</v>
      </c>
    </row>
    <row r="4" spans="1:4" x14ac:dyDescent="0.25">
      <c r="A4" t="s">
        <v>355</v>
      </c>
      <c r="B4">
        <v>208.69</v>
      </c>
      <c r="C4">
        <v>6</v>
      </c>
      <c r="D4">
        <v>3</v>
      </c>
    </row>
    <row r="5" spans="1:4" x14ac:dyDescent="0.25">
      <c r="A5" t="s">
        <v>356</v>
      </c>
      <c r="B5">
        <v>208.69</v>
      </c>
      <c r="C5">
        <v>6</v>
      </c>
      <c r="D5">
        <v>3</v>
      </c>
    </row>
    <row r="6" spans="1:4" x14ac:dyDescent="0.25">
      <c r="A6" t="s">
        <v>357</v>
      </c>
      <c r="B6">
        <v>208.69</v>
      </c>
      <c r="C6">
        <v>6</v>
      </c>
      <c r="D6">
        <v>3</v>
      </c>
    </row>
    <row r="7" spans="1:4" x14ac:dyDescent="0.25">
      <c r="A7" t="s">
        <v>358</v>
      </c>
      <c r="B7">
        <v>417.39</v>
      </c>
      <c r="C7">
        <v>6</v>
      </c>
      <c r="D7">
        <v>3</v>
      </c>
    </row>
    <row r="8" spans="1:4" x14ac:dyDescent="0.25">
      <c r="A8" t="s">
        <v>359</v>
      </c>
      <c r="B8">
        <v>417.39</v>
      </c>
      <c r="C8">
        <v>6</v>
      </c>
      <c r="D8">
        <v>3</v>
      </c>
    </row>
    <row r="9" spans="1:4" x14ac:dyDescent="0.25">
      <c r="A9" t="s">
        <v>360</v>
      </c>
      <c r="B9">
        <v>417.39</v>
      </c>
      <c r="C9">
        <v>6</v>
      </c>
      <c r="D9">
        <v>3</v>
      </c>
    </row>
    <row r="10" spans="1:4" x14ac:dyDescent="0.25">
      <c r="A10" t="s">
        <v>361</v>
      </c>
      <c r="B10">
        <v>417.39</v>
      </c>
      <c r="C10">
        <v>6</v>
      </c>
      <c r="D10">
        <v>3</v>
      </c>
    </row>
    <row r="11" spans="1:4" x14ac:dyDescent="0.25">
      <c r="A11" t="s">
        <v>362</v>
      </c>
      <c r="B11">
        <v>417.39</v>
      </c>
      <c r="C11">
        <v>6</v>
      </c>
      <c r="D11">
        <v>3</v>
      </c>
    </row>
    <row r="12" spans="1:4" x14ac:dyDescent="0.25">
      <c r="A12" t="s">
        <v>363</v>
      </c>
      <c r="B12">
        <v>417.39</v>
      </c>
      <c r="C12">
        <v>6</v>
      </c>
      <c r="D12">
        <v>3</v>
      </c>
    </row>
    <row r="13" spans="1:4" x14ac:dyDescent="0.25">
      <c r="A13" t="s">
        <v>364</v>
      </c>
      <c r="B13">
        <v>208.69</v>
      </c>
      <c r="C13">
        <v>6</v>
      </c>
      <c r="D13">
        <v>3</v>
      </c>
    </row>
    <row r="14" spans="1:4" x14ac:dyDescent="0.25">
      <c r="A14" t="s">
        <v>365</v>
      </c>
      <c r="B14">
        <v>208.69</v>
      </c>
      <c r="C14">
        <v>6</v>
      </c>
      <c r="D14">
        <v>3</v>
      </c>
    </row>
    <row r="15" spans="1:4" x14ac:dyDescent="0.25">
      <c r="A15" t="s">
        <v>366</v>
      </c>
      <c r="B15">
        <v>208.69</v>
      </c>
      <c r="C15">
        <v>6</v>
      </c>
      <c r="D15">
        <v>3</v>
      </c>
    </row>
    <row r="16" spans="1:4" x14ac:dyDescent="0.25">
      <c r="A16" t="s">
        <v>367</v>
      </c>
      <c r="B16">
        <v>2.76</v>
      </c>
      <c r="C16">
        <v>4</v>
      </c>
      <c r="D16">
        <v>3</v>
      </c>
    </row>
    <row r="17" spans="1:4" x14ac:dyDescent="0.25">
      <c r="A17" t="s">
        <v>368</v>
      </c>
      <c r="B17">
        <v>2.76</v>
      </c>
      <c r="C17">
        <v>4</v>
      </c>
      <c r="D17">
        <v>3</v>
      </c>
    </row>
    <row r="18" spans="1:4" x14ac:dyDescent="0.25">
      <c r="A18" t="s">
        <v>369</v>
      </c>
      <c r="B18">
        <v>2.76</v>
      </c>
      <c r="C18">
        <v>4</v>
      </c>
      <c r="D18">
        <v>3</v>
      </c>
    </row>
    <row r="19" spans="1:4" x14ac:dyDescent="0.25">
      <c r="A19" t="s">
        <v>370</v>
      </c>
      <c r="B19">
        <v>2.76</v>
      </c>
      <c r="C19">
        <v>4</v>
      </c>
      <c r="D19">
        <v>3</v>
      </c>
    </row>
    <row r="20" spans="1:4" x14ac:dyDescent="0.25">
      <c r="A20" t="s">
        <v>371</v>
      </c>
      <c r="B20">
        <v>2.76</v>
      </c>
      <c r="C20">
        <v>4</v>
      </c>
      <c r="D20">
        <v>3</v>
      </c>
    </row>
    <row r="21" spans="1:4" x14ac:dyDescent="0.25">
      <c r="A21" t="s">
        <v>372</v>
      </c>
      <c r="B21">
        <v>2.76</v>
      </c>
      <c r="C21">
        <v>4</v>
      </c>
      <c r="D21">
        <v>3</v>
      </c>
    </row>
    <row r="22" spans="1:4" x14ac:dyDescent="0.25">
      <c r="A22" t="s">
        <v>373</v>
      </c>
      <c r="B22">
        <v>108.17</v>
      </c>
      <c r="C22">
        <v>6</v>
      </c>
      <c r="D22">
        <v>3</v>
      </c>
    </row>
    <row r="23" spans="1:4" x14ac:dyDescent="0.25">
      <c r="A23" t="s">
        <v>374</v>
      </c>
      <c r="B23">
        <v>54.4</v>
      </c>
      <c r="C23">
        <v>6</v>
      </c>
      <c r="D23">
        <v>3</v>
      </c>
    </row>
    <row r="24" spans="1:4" x14ac:dyDescent="0.25">
      <c r="A24" t="s">
        <v>375</v>
      </c>
      <c r="B24">
        <v>7.81</v>
      </c>
      <c r="C24">
        <v>4</v>
      </c>
      <c r="D24">
        <v>3</v>
      </c>
    </row>
    <row r="25" spans="1:4" x14ac:dyDescent="0.25">
      <c r="A25" t="s">
        <v>376</v>
      </c>
      <c r="B25">
        <v>275.56</v>
      </c>
      <c r="C25">
        <v>4</v>
      </c>
      <c r="D25">
        <v>3</v>
      </c>
    </row>
    <row r="26" spans="1:4" x14ac:dyDescent="0.25">
      <c r="A26" t="s">
        <v>377</v>
      </c>
      <c r="B26">
        <v>7.81</v>
      </c>
      <c r="C26">
        <v>4</v>
      </c>
      <c r="D26">
        <v>3</v>
      </c>
    </row>
    <row r="27" spans="1:4" x14ac:dyDescent="0.25">
      <c r="A27" t="s">
        <v>378</v>
      </c>
      <c r="B27">
        <v>7.81</v>
      </c>
      <c r="C27">
        <v>4</v>
      </c>
      <c r="D27">
        <v>3</v>
      </c>
    </row>
    <row r="28" spans="1:4" x14ac:dyDescent="0.25">
      <c r="A28" t="s">
        <v>379</v>
      </c>
      <c r="B28">
        <v>275.56</v>
      </c>
      <c r="C28">
        <v>4</v>
      </c>
      <c r="D28">
        <v>3</v>
      </c>
    </row>
    <row r="29" spans="1:4" x14ac:dyDescent="0.25">
      <c r="A29" t="s">
        <v>380</v>
      </c>
      <c r="B29">
        <v>7.81</v>
      </c>
      <c r="C29">
        <v>4</v>
      </c>
      <c r="D29">
        <v>3</v>
      </c>
    </row>
    <row r="30" spans="1:4" x14ac:dyDescent="0.25">
      <c r="A30" t="s">
        <v>381</v>
      </c>
      <c r="B30">
        <v>7.81</v>
      </c>
      <c r="C30">
        <v>4</v>
      </c>
      <c r="D30">
        <v>3</v>
      </c>
    </row>
    <row r="31" spans="1:4" x14ac:dyDescent="0.25">
      <c r="A31" t="s">
        <v>382</v>
      </c>
      <c r="B31">
        <v>275.56</v>
      </c>
      <c r="C31">
        <v>4</v>
      </c>
      <c r="D31">
        <v>3</v>
      </c>
    </row>
    <row r="32" spans="1:4" x14ac:dyDescent="0.25">
      <c r="A32" t="s">
        <v>383</v>
      </c>
      <c r="B32">
        <v>7.81</v>
      </c>
      <c r="C32">
        <v>4</v>
      </c>
      <c r="D32">
        <v>3</v>
      </c>
    </row>
    <row r="33" spans="1:4" x14ac:dyDescent="0.25">
      <c r="A33" t="s">
        <v>384</v>
      </c>
      <c r="B33">
        <v>7.81</v>
      </c>
      <c r="C33">
        <v>4</v>
      </c>
      <c r="D33">
        <v>3</v>
      </c>
    </row>
    <row r="34" spans="1:4" x14ac:dyDescent="0.25">
      <c r="A34" t="s">
        <v>385</v>
      </c>
      <c r="B34">
        <v>275.56</v>
      </c>
      <c r="C34">
        <v>4</v>
      </c>
      <c r="D34">
        <v>3</v>
      </c>
    </row>
    <row r="35" spans="1:4" x14ac:dyDescent="0.25">
      <c r="A35" t="s">
        <v>386</v>
      </c>
      <c r="B35">
        <v>7.81</v>
      </c>
      <c r="C35">
        <v>4</v>
      </c>
      <c r="D35">
        <v>3</v>
      </c>
    </row>
    <row r="36" spans="1:4" x14ac:dyDescent="0.25">
      <c r="A36" t="s">
        <v>387</v>
      </c>
      <c r="B36">
        <v>7.81</v>
      </c>
      <c r="C36">
        <v>4</v>
      </c>
      <c r="D36">
        <v>3</v>
      </c>
    </row>
    <row r="37" spans="1:4" x14ac:dyDescent="0.25">
      <c r="A37" t="s">
        <v>388</v>
      </c>
      <c r="B37">
        <v>275.56</v>
      </c>
      <c r="C37">
        <v>4</v>
      </c>
      <c r="D37">
        <v>3</v>
      </c>
    </row>
    <row r="38" spans="1:4" x14ac:dyDescent="0.25">
      <c r="A38" t="s">
        <v>389</v>
      </c>
      <c r="B38">
        <v>7.81</v>
      </c>
      <c r="C38">
        <v>4</v>
      </c>
      <c r="D38">
        <v>3</v>
      </c>
    </row>
    <row r="39" spans="1:4" x14ac:dyDescent="0.25">
      <c r="A39" t="s">
        <v>390</v>
      </c>
      <c r="B39">
        <v>7.81</v>
      </c>
      <c r="C39">
        <v>4</v>
      </c>
      <c r="D39">
        <v>3</v>
      </c>
    </row>
    <row r="40" spans="1:4" x14ac:dyDescent="0.25">
      <c r="A40" t="s">
        <v>391</v>
      </c>
      <c r="B40">
        <v>275.56</v>
      </c>
      <c r="C40">
        <v>4</v>
      </c>
      <c r="D40">
        <v>3</v>
      </c>
    </row>
    <row r="41" spans="1:4" x14ac:dyDescent="0.25">
      <c r="A41" t="s">
        <v>392</v>
      </c>
      <c r="B41">
        <v>7.81</v>
      </c>
      <c r="C41">
        <v>4</v>
      </c>
      <c r="D41">
        <v>3</v>
      </c>
    </row>
    <row r="42" spans="1:4" x14ac:dyDescent="0.25">
      <c r="A42" t="s">
        <v>393</v>
      </c>
      <c r="B42">
        <v>47.24</v>
      </c>
      <c r="C42">
        <v>6</v>
      </c>
      <c r="D42">
        <v>3</v>
      </c>
    </row>
    <row r="43" spans="1:4" x14ac:dyDescent="0.25">
      <c r="A43" t="s">
        <v>394</v>
      </c>
      <c r="B43">
        <v>54.4</v>
      </c>
      <c r="C43">
        <v>6</v>
      </c>
      <c r="D43">
        <v>3</v>
      </c>
    </row>
    <row r="44" spans="1:4" x14ac:dyDescent="0.25">
      <c r="A44" t="s">
        <v>395</v>
      </c>
      <c r="B44">
        <v>41.73</v>
      </c>
      <c r="C44">
        <v>6</v>
      </c>
      <c r="D44">
        <v>3</v>
      </c>
    </row>
    <row r="45" spans="1:4" x14ac:dyDescent="0.25">
      <c r="A45" t="s">
        <v>396</v>
      </c>
      <c r="B45">
        <v>41.73</v>
      </c>
      <c r="C45">
        <v>6</v>
      </c>
      <c r="D45">
        <v>3</v>
      </c>
    </row>
    <row r="46" spans="1:4" x14ac:dyDescent="0.25">
      <c r="A46" t="s">
        <v>397</v>
      </c>
      <c r="B46">
        <v>52.17</v>
      </c>
      <c r="C46">
        <v>6</v>
      </c>
      <c r="D46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11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421</v>
      </c>
      <c r="F1" s="45" t="s">
        <v>422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423</v>
      </c>
    </row>
    <row r="2" spans="1:19" x14ac:dyDescent="0.25">
      <c r="A2" t="s">
        <v>39</v>
      </c>
      <c r="B2" t="s">
        <v>424</v>
      </c>
      <c r="C2" t="s">
        <v>424</v>
      </c>
      <c r="D2" t="s">
        <v>425</v>
      </c>
      <c r="E2">
        <v>5792.18</v>
      </c>
      <c r="F2">
        <v>5792.18</v>
      </c>
      <c r="G2">
        <v>191.77</v>
      </c>
      <c r="H2">
        <v>30.22</v>
      </c>
      <c r="I2">
        <v>57924.65</v>
      </c>
      <c r="J2">
        <v>1</v>
      </c>
      <c r="K2">
        <v>25</v>
      </c>
      <c r="L2">
        <v>4.4800000000000004</v>
      </c>
      <c r="M2">
        <v>3.4117000000000002</v>
      </c>
      <c r="N2" t="s">
        <v>426</v>
      </c>
      <c r="O2" t="s">
        <v>427</v>
      </c>
      <c r="P2" t="s">
        <v>428</v>
      </c>
      <c r="Q2" t="s">
        <v>61</v>
      </c>
      <c r="R2" t="s">
        <v>429</v>
      </c>
      <c r="S2">
        <v>10.000492042719671</v>
      </c>
    </row>
    <row r="3" spans="1:19" x14ac:dyDescent="0.25">
      <c r="A3" t="s">
        <v>39</v>
      </c>
      <c r="B3" t="s">
        <v>430</v>
      </c>
      <c r="C3" t="s">
        <v>430</v>
      </c>
      <c r="D3" t="s">
        <v>425</v>
      </c>
      <c r="E3">
        <v>5753.06</v>
      </c>
      <c r="F3">
        <v>5753.06</v>
      </c>
      <c r="G3">
        <v>191.77</v>
      </c>
      <c r="H3">
        <v>29.99</v>
      </c>
      <c r="I3">
        <v>57533.42</v>
      </c>
      <c r="J3">
        <v>1</v>
      </c>
      <c r="K3">
        <v>25</v>
      </c>
      <c r="L3">
        <v>4.4800000000000004</v>
      </c>
      <c r="M3">
        <v>3.4117000000000002</v>
      </c>
      <c r="N3" t="s">
        <v>426</v>
      </c>
      <c r="O3" t="s">
        <v>427</v>
      </c>
      <c r="P3" t="s">
        <v>428</v>
      </c>
      <c r="Q3" t="s">
        <v>61</v>
      </c>
      <c r="R3" t="s">
        <v>429</v>
      </c>
      <c r="S3">
        <v>10.000490173924829</v>
      </c>
    </row>
    <row r="4" spans="1:19" x14ac:dyDescent="0.25">
      <c r="A4" t="s">
        <v>39</v>
      </c>
      <c r="B4" t="s">
        <v>431</v>
      </c>
      <c r="C4" t="s">
        <v>431</v>
      </c>
      <c r="D4" t="s">
        <v>425</v>
      </c>
      <c r="E4">
        <v>31334.240000000002</v>
      </c>
      <c r="F4">
        <v>31334.240000000002</v>
      </c>
      <c r="G4">
        <v>191.77</v>
      </c>
      <c r="H4">
        <v>163.38999999999999</v>
      </c>
      <c r="I4">
        <v>313357.7</v>
      </c>
      <c r="J4">
        <v>1</v>
      </c>
      <c r="K4">
        <v>25</v>
      </c>
      <c r="L4">
        <v>4.4800000000000004</v>
      </c>
      <c r="M4">
        <v>3.4117000000000002</v>
      </c>
      <c r="N4" t="s">
        <v>426</v>
      </c>
      <c r="O4" t="s">
        <v>427</v>
      </c>
      <c r="P4" t="s">
        <v>428</v>
      </c>
      <c r="Q4" t="s">
        <v>61</v>
      </c>
      <c r="R4" t="s">
        <v>429</v>
      </c>
      <c r="S4">
        <v>10.00048828374328</v>
      </c>
    </row>
    <row r="5" spans="1:19" x14ac:dyDescent="0.25">
      <c r="A5" t="s">
        <v>39</v>
      </c>
      <c r="B5" t="s">
        <v>432</v>
      </c>
      <c r="C5" t="s">
        <v>432</v>
      </c>
      <c r="D5" t="s">
        <v>425</v>
      </c>
      <c r="E5">
        <v>5808.57</v>
      </c>
      <c r="F5">
        <v>5808.57</v>
      </c>
      <c r="G5">
        <v>163.62</v>
      </c>
      <c r="H5">
        <v>155.31</v>
      </c>
      <c r="I5">
        <v>58088.5</v>
      </c>
      <c r="J5">
        <v>1</v>
      </c>
      <c r="K5">
        <v>25</v>
      </c>
      <c r="L5">
        <v>4.4800000000000004</v>
      </c>
      <c r="M5">
        <v>3.4117000000000002</v>
      </c>
      <c r="N5" t="s">
        <v>426</v>
      </c>
      <c r="O5" t="s">
        <v>427</v>
      </c>
      <c r="P5" t="s">
        <v>428</v>
      </c>
      <c r="Q5" t="s">
        <v>61</v>
      </c>
      <c r="R5" t="s">
        <v>433</v>
      </c>
      <c r="S5">
        <v>10.000482046355639</v>
      </c>
    </row>
    <row r="6" spans="1:19" x14ac:dyDescent="0.25">
      <c r="A6" t="s">
        <v>39</v>
      </c>
      <c r="B6" t="s">
        <v>434</v>
      </c>
      <c r="C6" t="s">
        <v>434</v>
      </c>
      <c r="D6" t="s">
        <v>425</v>
      </c>
      <c r="E6">
        <v>5808.57</v>
      </c>
      <c r="F6">
        <v>5808.57</v>
      </c>
      <c r="G6">
        <v>163.62</v>
      </c>
      <c r="H6">
        <v>223.59</v>
      </c>
      <c r="I6">
        <v>58088.5</v>
      </c>
      <c r="J6">
        <v>1</v>
      </c>
      <c r="K6">
        <v>25</v>
      </c>
      <c r="L6">
        <v>4.4800000000000004</v>
      </c>
      <c r="M6">
        <v>3.4117000000000002</v>
      </c>
      <c r="N6" t="s">
        <v>426</v>
      </c>
      <c r="O6" t="s">
        <v>427</v>
      </c>
      <c r="P6" t="s">
        <v>428</v>
      </c>
      <c r="Q6" t="s">
        <v>61</v>
      </c>
      <c r="R6" t="s">
        <v>433</v>
      </c>
      <c r="S6">
        <v>10.000482046355639</v>
      </c>
    </row>
    <row r="7" spans="1:19" x14ac:dyDescent="0.25">
      <c r="A7" t="s">
        <v>39</v>
      </c>
      <c r="B7" t="s">
        <v>435</v>
      </c>
      <c r="C7" t="s">
        <v>435</v>
      </c>
      <c r="D7" t="s">
        <v>425</v>
      </c>
      <c r="E7">
        <v>5808.57</v>
      </c>
      <c r="F7">
        <v>5808.57</v>
      </c>
      <c r="G7">
        <v>163.62</v>
      </c>
      <c r="H7">
        <v>223.59</v>
      </c>
      <c r="I7">
        <v>58088.5</v>
      </c>
      <c r="J7">
        <v>1</v>
      </c>
      <c r="K7">
        <v>25</v>
      </c>
      <c r="L7">
        <v>4.4800000000000004</v>
      </c>
      <c r="M7">
        <v>3.4117000000000002</v>
      </c>
      <c r="N7" t="s">
        <v>426</v>
      </c>
      <c r="O7" t="s">
        <v>427</v>
      </c>
      <c r="P7" t="s">
        <v>428</v>
      </c>
      <c r="Q7" t="s">
        <v>61</v>
      </c>
      <c r="R7" t="s">
        <v>433</v>
      </c>
      <c r="S7">
        <v>10.000482046355639</v>
      </c>
    </row>
    <row r="8" spans="1:19" x14ac:dyDescent="0.25">
      <c r="A8" t="s">
        <v>39</v>
      </c>
      <c r="B8" t="s">
        <v>436</v>
      </c>
      <c r="C8" t="s">
        <v>436</v>
      </c>
      <c r="D8" t="s">
        <v>425</v>
      </c>
      <c r="E8">
        <v>12517.22</v>
      </c>
      <c r="F8">
        <v>12517.22</v>
      </c>
      <c r="G8">
        <v>387.2</v>
      </c>
      <c r="H8">
        <v>42.42</v>
      </c>
      <c r="I8">
        <v>125178.32</v>
      </c>
      <c r="J8">
        <v>1</v>
      </c>
      <c r="K8">
        <v>25</v>
      </c>
      <c r="L8">
        <v>4.4800000000000004</v>
      </c>
      <c r="M8">
        <v>3.4117000000000002</v>
      </c>
      <c r="N8" t="s">
        <v>426</v>
      </c>
      <c r="O8" t="s">
        <v>427</v>
      </c>
      <c r="P8" t="s">
        <v>428</v>
      </c>
      <c r="Q8" t="s">
        <v>61</v>
      </c>
      <c r="R8" t="s">
        <v>433</v>
      </c>
      <c r="S8">
        <v>10.000488926454921</v>
      </c>
    </row>
    <row r="9" spans="1:19" x14ac:dyDescent="0.25">
      <c r="A9" t="s">
        <v>39</v>
      </c>
      <c r="B9" t="s">
        <v>437</v>
      </c>
      <c r="C9" t="s">
        <v>437</v>
      </c>
      <c r="D9" t="s">
        <v>425</v>
      </c>
      <c r="E9">
        <v>12517.22</v>
      </c>
      <c r="F9">
        <v>12517.22</v>
      </c>
      <c r="G9">
        <v>387.2</v>
      </c>
      <c r="H9">
        <v>42.42</v>
      </c>
      <c r="I9">
        <v>125178.32</v>
      </c>
      <c r="J9">
        <v>1</v>
      </c>
      <c r="K9">
        <v>25</v>
      </c>
      <c r="L9">
        <v>4.4800000000000004</v>
      </c>
      <c r="M9">
        <v>3.4117000000000002</v>
      </c>
      <c r="N9" t="s">
        <v>426</v>
      </c>
      <c r="O9" t="s">
        <v>427</v>
      </c>
      <c r="P9" t="s">
        <v>428</v>
      </c>
      <c r="Q9" t="s">
        <v>61</v>
      </c>
      <c r="R9" t="s">
        <v>433</v>
      </c>
      <c r="S9">
        <v>10.000488926454921</v>
      </c>
    </row>
    <row r="10" spans="1:19" x14ac:dyDescent="0.25">
      <c r="A10" t="s">
        <v>39</v>
      </c>
      <c r="B10" t="s">
        <v>438</v>
      </c>
      <c r="C10" t="s">
        <v>438</v>
      </c>
      <c r="D10" t="s">
        <v>425</v>
      </c>
      <c r="E10">
        <v>12517.22</v>
      </c>
      <c r="F10">
        <v>12517.22</v>
      </c>
      <c r="G10">
        <v>387.2</v>
      </c>
      <c r="H10">
        <v>42.42</v>
      </c>
      <c r="I10">
        <v>125178.32</v>
      </c>
      <c r="J10">
        <v>1</v>
      </c>
      <c r="K10">
        <v>25</v>
      </c>
      <c r="L10">
        <v>4.4800000000000004</v>
      </c>
      <c r="M10">
        <v>3.4117000000000002</v>
      </c>
      <c r="N10" t="s">
        <v>426</v>
      </c>
      <c r="O10" t="s">
        <v>427</v>
      </c>
      <c r="P10" t="s">
        <v>428</v>
      </c>
      <c r="Q10" t="s">
        <v>61</v>
      </c>
      <c r="R10" t="s">
        <v>433</v>
      </c>
      <c r="S10">
        <v>10.000488926454921</v>
      </c>
    </row>
    <row r="11" spans="1:19" x14ac:dyDescent="0.25">
      <c r="A11" t="s">
        <v>39</v>
      </c>
      <c r="B11" t="s">
        <v>439</v>
      </c>
      <c r="C11" t="s">
        <v>439</v>
      </c>
      <c r="D11" t="s">
        <v>425</v>
      </c>
      <c r="E11">
        <v>12517.22</v>
      </c>
      <c r="F11">
        <v>12517.22</v>
      </c>
      <c r="G11">
        <v>447.21</v>
      </c>
      <c r="H11">
        <v>42.42</v>
      </c>
      <c r="I11">
        <v>125178.32</v>
      </c>
      <c r="J11">
        <v>1</v>
      </c>
      <c r="K11">
        <v>25</v>
      </c>
      <c r="L11">
        <v>4.4800000000000004</v>
      </c>
      <c r="M11">
        <v>3.4117000000000002</v>
      </c>
      <c r="N11" t="s">
        <v>426</v>
      </c>
      <c r="O11" t="s">
        <v>427</v>
      </c>
      <c r="P11" t="s">
        <v>428</v>
      </c>
      <c r="Q11" t="s">
        <v>61</v>
      </c>
      <c r="R11" t="s">
        <v>433</v>
      </c>
      <c r="S11">
        <v>10.000488926454921</v>
      </c>
    </row>
    <row r="12" spans="1:19" x14ac:dyDescent="0.25">
      <c r="A12" t="s">
        <v>39</v>
      </c>
      <c r="B12" t="s">
        <v>440</v>
      </c>
      <c r="C12" t="s">
        <v>440</v>
      </c>
      <c r="D12" t="s">
        <v>425</v>
      </c>
      <c r="E12">
        <v>12517.22</v>
      </c>
      <c r="F12">
        <v>12517.22</v>
      </c>
      <c r="G12">
        <v>447.21</v>
      </c>
      <c r="H12">
        <v>42.42</v>
      </c>
      <c r="I12">
        <v>125178.32</v>
      </c>
      <c r="J12">
        <v>1</v>
      </c>
      <c r="K12">
        <v>25</v>
      </c>
      <c r="L12">
        <v>4.4800000000000004</v>
      </c>
      <c r="M12">
        <v>3.4117000000000002</v>
      </c>
      <c r="N12" t="s">
        <v>426</v>
      </c>
      <c r="O12" t="s">
        <v>427</v>
      </c>
      <c r="P12" t="s">
        <v>428</v>
      </c>
      <c r="Q12" t="s">
        <v>61</v>
      </c>
      <c r="R12" t="s">
        <v>433</v>
      </c>
      <c r="S12">
        <v>10.000488926454921</v>
      </c>
    </row>
    <row r="13" spans="1:19" x14ac:dyDescent="0.25">
      <c r="A13" t="s">
        <v>39</v>
      </c>
      <c r="B13" t="s">
        <v>441</v>
      </c>
      <c r="C13" t="s">
        <v>441</v>
      </c>
      <c r="D13" t="s">
        <v>425</v>
      </c>
      <c r="E13">
        <v>12517.22</v>
      </c>
      <c r="F13">
        <v>12517.22</v>
      </c>
      <c r="G13">
        <v>447.21</v>
      </c>
      <c r="H13">
        <v>42.42</v>
      </c>
      <c r="I13">
        <v>125178.32</v>
      </c>
      <c r="J13">
        <v>1</v>
      </c>
      <c r="K13">
        <v>25</v>
      </c>
      <c r="L13">
        <v>4.4800000000000004</v>
      </c>
      <c r="M13">
        <v>3.4117000000000002</v>
      </c>
      <c r="N13" t="s">
        <v>426</v>
      </c>
      <c r="O13" t="s">
        <v>427</v>
      </c>
      <c r="P13" t="s">
        <v>428</v>
      </c>
      <c r="Q13" t="s">
        <v>61</v>
      </c>
      <c r="R13" t="s">
        <v>433</v>
      </c>
      <c r="S13">
        <v>10.000488926454921</v>
      </c>
    </row>
    <row r="14" spans="1:19" x14ac:dyDescent="0.25">
      <c r="A14" t="s">
        <v>39</v>
      </c>
      <c r="B14" t="s">
        <v>442</v>
      </c>
      <c r="C14" t="s">
        <v>442</v>
      </c>
      <c r="D14" t="s">
        <v>425</v>
      </c>
      <c r="E14">
        <v>5808.57</v>
      </c>
      <c r="F14">
        <v>5808.57</v>
      </c>
      <c r="G14">
        <v>163.62</v>
      </c>
      <c r="H14">
        <v>223.59</v>
      </c>
      <c r="I14">
        <v>58088.5</v>
      </c>
      <c r="J14">
        <v>1</v>
      </c>
      <c r="K14">
        <v>25</v>
      </c>
      <c r="L14">
        <v>4.4800000000000004</v>
      </c>
      <c r="M14">
        <v>3.4117000000000002</v>
      </c>
      <c r="N14" t="s">
        <v>426</v>
      </c>
      <c r="O14" t="s">
        <v>427</v>
      </c>
      <c r="P14" t="s">
        <v>428</v>
      </c>
      <c r="Q14" t="s">
        <v>61</v>
      </c>
      <c r="R14" t="s">
        <v>433</v>
      </c>
      <c r="S14">
        <v>10.000482046355639</v>
      </c>
    </row>
    <row r="15" spans="1:19" x14ac:dyDescent="0.25">
      <c r="A15" t="s">
        <v>39</v>
      </c>
      <c r="B15" t="s">
        <v>443</v>
      </c>
      <c r="C15" t="s">
        <v>443</v>
      </c>
      <c r="D15" t="s">
        <v>425</v>
      </c>
      <c r="E15">
        <v>5808.57</v>
      </c>
      <c r="F15">
        <v>5808.57</v>
      </c>
      <c r="G15">
        <v>163.62</v>
      </c>
      <c r="H15">
        <v>223.59</v>
      </c>
      <c r="I15">
        <v>58088.5</v>
      </c>
      <c r="J15">
        <v>1</v>
      </c>
      <c r="K15">
        <v>25</v>
      </c>
      <c r="L15">
        <v>4.4800000000000004</v>
      </c>
      <c r="M15">
        <v>3.4117000000000002</v>
      </c>
      <c r="N15" t="s">
        <v>426</v>
      </c>
      <c r="O15" t="s">
        <v>427</v>
      </c>
      <c r="P15" t="s">
        <v>428</v>
      </c>
      <c r="Q15" t="s">
        <v>61</v>
      </c>
      <c r="R15" t="s">
        <v>433</v>
      </c>
      <c r="S15">
        <v>10.000482046355639</v>
      </c>
    </row>
    <row r="16" spans="1:19" x14ac:dyDescent="0.25">
      <c r="A16" t="s">
        <v>39</v>
      </c>
      <c r="B16" t="s">
        <v>444</v>
      </c>
      <c r="C16" t="s">
        <v>444</v>
      </c>
      <c r="D16" t="s">
        <v>425</v>
      </c>
      <c r="E16">
        <v>5808.57</v>
      </c>
      <c r="F16">
        <v>5808.57</v>
      </c>
      <c r="G16">
        <v>163.62</v>
      </c>
      <c r="H16">
        <v>223.59</v>
      </c>
      <c r="I16">
        <v>58088.5</v>
      </c>
      <c r="J16">
        <v>1</v>
      </c>
      <c r="K16">
        <v>25</v>
      </c>
      <c r="L16">
        <v>4.4800000000000004</v>
      </c>
      <c r="M16">
        <v>3.4117000000000002</v>
      </c>
      <c r="N16" t="s">
        <v>426</v>
      </c>
      <c r="O16" t="s">
        <v>427</v>
      </c>
      <c r="P16" t="s">
        <v>428</v>
      </c>
      <c r="Q16" t="s">
        <v>61</v>
      </c>
      <c r="R16" t="s">
        <v>433</v>
      </c>
      <c r="S16">
        <v>10.000482046355639</v>
      </c>
    </row>
    <row r="17" spans="1:19" x14ac:dyDescent="0.25">
      <c r="A17" t="s">
        <v>39</v>
      </c>
      <c r="B17" t="s">
        <v>445</v>
      </c>
      <c r="C17" t="s">
        <v>445</v>
      </c>
      <c r="D17" t="s">
        <v>425</v>
      </c>
      <c r="E17">
        <v>6335.23</v>
      </c>
      <c r="F17">
        <v>6335.23</v>
      </c>
      <c r="G17">
        <v>38.71</v>
      </c>
      <c r="H17">
        <v>163.62</v>
      </c>
      <c r="I17">
        <v>63355.360000000001</v>
      </c>
      <c r="J17">
        <v>1</v>
      </c>
      <c r="K17">
        <v>1.5</v>
      </c>
      <c r="L17">
        <v>3.7719</v>
      </c>
      <c r="M17">
        <v>68.2333</v>
      </c>
      <c r="N17" t="s">
        <v>426</v>
      </c>
      <c r="O17" t="s">
        <v>446</v>
      </c>
      <c r="P17" t="s">
        <v>447</v>
      </c>
      <c r="Q17" t="s">
        <v>63</v>
      </c>
      <c r="R17" t="s">
        <v>448</v>
      </c>
      <c r="S17">
        <v>10.000483013244979</v>
      </c>
    </row>
    <row r="18" spans="1:19" x14ac:dyDescent="0.25">
      <c r="A18" t="s">
        <v>39</v>
      </c>
      <c r="B18" t="s">
        <v>449</v>
      </c>
      <c r="C18" t="s">
        <v>449</v>
      </c>
      <c r="D18" t="s">
        <v>425</v>
      </c>
      <c r="E18">
        <v>6335.23</v>
      </c>
      <c r="F18">
        <v>6335.23</v>
      </c>
      <c r="G18">
        <v>38.71</v>
      </c>
      <c r="H18">
        <v>163.62</v>
      </c>
      <c r="I18">
        <v>63355.360000000001</v>
      </c>
      <c r="J18">
        <v>1</v>
      </c>
      <c r="K18">
        <v>1.5</v>
      </c>
      <c r="L18">
        <v>3.7719</v>
      </c>
      <c r="M18">
        <v>68.2333</v>
      </c>
      <c r="N18" t="s">
        <v>426</v>
      </c>
      <c r="O18" t="s">
        <v>446</v>
      </c>
      <c r="P18" t="s">
        <v>447</v>
      </c>
      <c r="Q18" t="s">
        <v>63</v>
      </c>
      <c r="R18" t="s">
        <v>448</v>
      </c>
      <c r="S18">
        <v>10.000483013244979</v>
      </c>
    </row>
    <row r="19" spans="1:19" x14ac:dyDescent="0.25">
      <c r="A19" t="s">
        <v>39</v>
      </c>
      <c r="B19" t="s">
        <v>450</v>
      </c>
      <c r="C19" t="s">
        <v>450</v>
      </c>
      <c r="D19" t="s">
        <v>425</v>
      </c>
      <c r="E19">
        <v>6335.23</v>
      </c>
      <c r="F19">
        <v>6335.23</v>
      </c>
      <c r="G19">
        <v>38.71</v>
      </c>
      <c r="H19">
        <v>163.62</v>
      </c>
      <c r="I19">
        <v>63355.360000000001</v>
      </c>
      <c r="J19">
        <v>1</v>
      </c>
      <c r="K19">
        <v>1.5</v>
      </c>
      <c r="L19">
        <v>3.7719</v>
      </c>
      <c r="M19">
        <v>68.2333</v>
      </c>
      <c r="N19" t="s">
        <v>426</v>
      </c>
      <c r="O19" t="s">
        <v>446</v>
      </c>
      <c r="P19" t="s">
        <v>447</v>
      </c>
      <c r="Q19" t="s">
        <v>63</v>
      </c>
      <c r="R19" t="s">
        <v>448</v>
      </c>
      <c r="S19">
        <v>10.000483013244979</v>
      </c>
    </row>
    <row r="20" spans="1:19" x14ac:dyDescent="0.25">
      <c r="A20" t="s">
        <v>39</v>
      </c>
      <c r="B20" t="s">
        <v>451</v>
      </c>
      <c r="C20" t="s">
        <v>451</v>
      </c>
      <c r="D20" t="s">
        <v>425</v>
      </c>
      <c r="E20">
        <v>3747.95</v>
      </c>
      <c r="F20">
        <v>3747.95</v>
      </c>
      <c r="G20">
        <v>612.34</v>
      </c>
      <c r="H20">
        <v>6.14</v>
      </c>
      <c r="I20">
        <v>33733.18</v>
      </c>
      <c r="J20">
        <v>1</v>
      </c>
      <c r="K20">
        <v>5</v>
      </c>
      <c r="L20">
        <v>2.1238000000000001</v>
      </c>
      <c r="M20">
        <v>0</v>
      </c>
      <c r="N20" t="s">
        <v>426</v>
      </c>
      <c r="O20" t="s">
        <v>446</v>
      </c>
      <c r="P20" t="s">
        <v>452</v>
      </c>
      <c r="Q20" t="s">
        <v>61</v>
      </c>
      <c r="R20" t="s">
        <v>433</v>
      </c>
      <c r="S20">
        <v>9.0004349044144139</v>
      </c>
    </row>
    <row r="21" spans="1:19" x14ac:dyDescent="0.25">
      <c r="A21" t="s">
        <v>39</v>
      </c>
      <c r="B21" t="s">
        <v>453</v>
      </c>
      <c r="C21" t="s">
        <v>453</v>
      </c>
      <c r="D21" t="s">
        <v>425</v>
      </c>
      <c r="E21">
        <v>3747.95</v>
      </c>
      <c r="F21">
        <v>3747.95</v>
      </c>
      <c r="G21">
        <v>612.34</v>
      </c>
      <c r="H21">
        <v>6.14</v>
      </c>
      <c r="I21">
        <v>33733.18</v>
      </c>
      <c r="J21">
        <v>1</v>
      </c>
      <c r="K21">
        <v>5</v>
      </c>
      <c r="L21">
        <v>2.1238000000000001</v>
      </c>
      <c r="M21">
        <v>0</v>
      </c>
      <c r="N21" t="s">
        <v>426</v>
      </c>
      <c r="O21" t="s">
        <v>446</v>
      </c>
      <c r="P21" t="s">
        <v>452</v>
      </c>
      <c r="Q21" t="s">
        <v>61</v>
      </c>
      <c r="R21" t="s">
        <v>433</v>
      </c>
      <c r="S21">
        <v>9.0004349044144139</v>
      </c>
    </row>
    <row r="22" spans="1:19" x14ac:dyDescent="0.25">
      <c r="A22" t="s">
        <v>39</v>
      </c>
      <c r="B22" t="s">
        <v>454</v>
      </c>
      <c r="C22" t="s">
        <v>454</v>
      </c>
      <c r="D22" t="s">
        <v>425</v>
      </c>
      <c r="E22">
        <v>3747.95</v>
      </c>
      <c r="F22">
        <v>3747.95</v>
      </c>
      <c r="G22">
        <v>612.34</v>
      </c>
      <c r="H22">
        <v>6.14</v>
      </c>
      <c r="I22">
        <v>33733.18</v>
      </c>
      <c r="J22">
        <v>1</v>
      </c>
      <c r="K22">
        <v>5</v>
      </c>
      <c r="L22">
        <v>2.1238000000000001</v>
      </c>
      <c r="M22">
        <v>0</v>
      </c>
      <c r="N22" t="s">
        <v>426</v>
      </c>
      <c r="O22" t="s">
        <v>446</v>
      </c>
      <c r="P22" t="s">
        <v>452</v>
      </c>
      <c r="Q22" t="s">
        <v>61</v>
      </c>
      <c r="R22" t="s">
        <v>433</v>
      </c>
      <c r="S22">
        <v>9.0004349044144139</v>
      </c>
    </row>
    <row r="23" spans="1:19" x14ac:dyDescent="0.25">
      <c r="A23" t="s">
        <v>39</v>
      </c>
      <c r="B23" t="s">
        <v>455</v>
      </c>
      <c r="C23" t="s">
        <v>455</v>
      </c>
      <c r="D23" t="s">
        <v>425</v>
      </c>
      <c r="E23">
        <v>11890.14</v>
      </c>
      <c r="F23">
        <v>11890.14</v>
      </c>
      <c r="G23">
        <v>76.540000000000006</v>
      </c>
      <c r="H23">
        <v>155.31</v>
      </c>
      <c r="I23">
        <v>166470.1</v>
      </c>
      <c r="J23">
        <v>1</v>
      </c>
      <c r="K23">
        <v>33.33</v>
      </c>
      <c r="L23">
        <v>4.1409000000000002</v>
      </c>
      <c r="M23">
        <v>2.5588000000000002</v>
      </c>
      <c r="N23" t="s">
        <v>426</v>
      </c>
      <c r="O23" t="s">
        <v>456</v>
      </c>
      <c r="P23" t="s">
        <v>457</v>
      </c>
      <c r="Q23" t="s">
        <v>61</v>
      </c>
      <c r="R23" t="s">
        <v>429</v>
      </c>
      <c r="S23">
        <v>14.00068460085415</v>
      </c>
    </row>
    <row r="24" spans="1:19" x14ac:dyDescent="0.25">
      <c r="A24" t="s">
        <v>39</v>
      </c>
      <c r="B24" t="s">
        <v>458</v>
      </c>
      <c r="C24" t="s">
        <v>458</v>
      </c>
      <c r="D24" t="s">
        <v>425</v>
      </c>
      <c r="E24">
        <v>10619.19</v>
      </c>
      <c r="F24">
        <v>10619.19</v>
      </c>
      <c r="G24">
        <v>612.34</v>
      </c>
      <c r="H24">
        <v>17.36</v>
      </c>
      <c r="I24">
        <v>95577.33</v>
      </c>
      <c r="J24">
        <v>1</v>
      </c>
      <c r="K24">
        <v>2.5</v>
      </c>
      <c r="L24">
        <v>2.3472</v>
      </c>
      <c r="M24">
        <v>1.7058</v>
      </c>
      <c r="N24" t="s">
        <v>426</v>
      </c>
      <c r="O24" t="s">
        <v>446</v>
      </c>
      <c r="P24" t="s">
        <v>459</v>
      </c>
      <c r="Q24" t="s">
        <v>62</v>
      </c>
      <c r="R24" t="s">
        <v>460</v>
      </c>
      <c r="S24">
        <v>9.0004350614312383</v>
      </c>
    </row>
    <row r="25" spans="1:19" x14ac:dyDescent="0.25">
      <c r="A25" t="s">
        <v>39</v>
      </c>
      <c r="B25" t="s">
        <v>461</v>
      </c>
      <c r="C25" t="s">
        <v>461</v>
      </c>
      <c r="D25" t="s">
        <v>425</v>
      </c>
      <c r="E25">
        <v>10619.19</v>
      </c>
      <c r="F25">
        <v>10619.19</v>
      </c>
      <c r="G25">
        <v>612.34</v>
      </c>
      <c r="H25">
        <v>17.36</v>
      </c>
      <c r="I25">
        <v>95577.33</v>
      </c>
      <c r="J25">
        <v>1</v>
      </c>
      <c r="K25">
        <v>2.5</v>
      </c>
      <c r="L25">
        <v>2.3472</v>
      </c>
      <c r="M25">
        <v>1.7058</v>
      </c>
      <c r="N25" t="s">
        <v>426</v>
      </c>
      <c r="O25" t="s">
        <v>446</v>
      </c>
      <c r="P25" t="s">
        <v>459</v>
      </c>
      <c r="Q25" t="s">
        <v>62</v>
      </c>
      <c r="R25" t="s">
        <v>460</v>
      </c>
      <c r="S25">
        <v>9.0004350614312383</v>
      </c>
    </row>
    <row r="26" spans="1:19" x14ac:dyDescent="0.25">
      <c r="A26" t="s">
        <v>39</v>
      </c>
      <c r="B26" t="s">
        <v>462</v>
      </c>
      <c r="C26" t="s">
        <v>462</v>
      </c>
      <c r="D26" t="s">
        <v>425</v>
      </c>
      <c r="E26">
        <v>10619.19</v>
      </c>
      <c r="F26">
        <v>10619.19</v>
      </c>
      <c r="G26">
        <v>612.34</v>
      </c>
      <c r="H26">
        <v>17.36</v>
      </c>
      <c r="I26">
        <v>95577.33</v>
      </c>
      <c r="J26">
        <v>1</v>
      </c>
      <c r="K26">
        <v>2.5</v>
      </c>
      <c r="L26">
        <v>2.3472</v>
      </c>
      <c r="M26">
        <v>1.7058</v>
      </c>
      <c r="N26" t="s">
        <v>426</v>
      </c>
      <c r="O26" t="s">
        <v>446</v>
      </c>
      <c r="P26" t="s">
        <v>459</v>
      </c>
      <c r="Q26" t="s">
        <v>62</v>
      </c>
      <c r="R26" t="s">
        <v>460</v>
      </c>
      <c r="S26">
        <v>9.0004350614312383</v>
      </c>
    </row>
    <row r="27" spans="1:19" x14ac:dyDescent="0.25">
      <c r="A27" t="s">
        <v>39</v>
      </c>
      <c r="B27" t="s">
        <v>463</v>
      </c>
      <c r="C27" t="s">
        <v>463</v>
      </c>
      <c r="D27" t="s">
        <v>425</v>
      </c>
      <c r="E27">
        <v>10619.19</v>
      </c>
      <c r="F27">
        <v>10619.19</v>
      </c>
      <c r="G27">
        <v>612.34</v>
      </c>
      <c r="H27">
        <v>17.36</v>
      </c>
      <c r="I27">
        <v>95577.33</v>
      </c>
      <c r="J27">
        <v>1</v>
      </c>
      <c r="K27">
        <v>2.5</v>
      </c>
      <c r="L27">
        <v>2.3472</v>
      </c>
      <c r="M27">
        <v>1.7058</v>
      </c>
      <c r="N27" t="s">
        <v>426</v>
      </c>
      <c r="O27" t="s">
        <v>446</v>
      </c>
      <c r="P27" t="s">
        <v>459</v>
      </c>
      <c r="Q27" t="s">
        <v>62</v>
      </c>
      <c r="R27" t="s">
        <v>460</v>
      </c>
      <c r="S27">
        <v>9.0004350614312383</v>
      </c>
    </row>
    <row r="28" spans="1:19" x14ac:dyDescent="0.25">
      <c r="A28" t="s">
        <v>39</v>
      </c>
      <c r="B28" t="s">
        <v>464</v>
      </c>
      <c r="C28" t="s">
        <v>464</v>
      </c>
      <c r="D28" t="s">
        <v>425</v>
      </c>
      <c r="E28">
        <v>10619.19</v>
      </c>
      <c r="F28">
        <v>10619.19</v>
      </c>
      <c r="G28">
        <v>612.34</v>
      </c>
      <c r="H28">
        <v>17.36</v>
      </c>
      <c r="I28">
        <v>95577.33</v>
      </c>
      <c r="J28">
        <v>1</v>
      </c>
      <c r="K28">
        <v>2.5</v>
      </c>
      <c r="L28">
        <v>2.3472</v>
      </c>
      <c r="M28">
        <v>1.7058</v>
      </c>
      <c r="N28" t="s">
        <v>426</v>
      </c>
      <c r="O28" t="s">
        <v>446</v>
      </c>
      <c r="P28" t="s">
        <v>459</v>
      </c>
      <c r="Q28" t="s">
        <v>62</v>
      </c>
      <c r="R28" t="s">
        <v>460</v>
      </c>
      <c r="S28">
        <v>9.0004350614312383</v>
      </c>
    </row>
    <row r="29" spans="1:19" x14ac:dyDescent="0.25">
      <c r="A29" t="s">
        <v>39</v>
      </c>
      <c r="B29" t="s">
        <v>465</v>
      </c>
      <c r="C29" t="s">
        <v>465</v>
      </c>
      <c r="D29" t="s">
        <v>425</v>
      </c>
      <c r="E29">
        <v>10619.19</v>
      </c>
      <c r="F29">
        <v>10619.19</v>
      </c>
      <c r="G29">
        <v>612.34</v>
      </c>
      <c r="H29">
        <v>17.36</v>
      </c>
      <c r="I29">
        <v>95577.33</v>
      </c>
      <c r="J29">
        <v>1</v>
      </c>
      <c r="K29">
        <v>2.5</v>
      </c>
      <c r="L29">
        <v>2.3472</v>
      </c>
      <c r="M29">
        <v>1.7058</v>
      </c>
      <c r="N29" t="s">
        <v>426</v>
      </c>
      <c r="O29" t="s">
        <v>446</v>
      </c>
      <c r="P29" t="s">
        <v>459</v>
      </c>
      <c r="Q29" t="s">
        <v>62</v>
      </c>
      <c r="R29" t="s">
        <v>460</v>
      </c>
      <c r="S29">
        <v>9.0004350614312383</v>
      </c>
    </row>
    <row r="30" spans="1:19" x14ac:dyDescent="0.25">
      <c r="A30" t="s">
        <v>39</v>
      </c>
      <c r="B30" t="s">
        <v>466</v>
      </c>
      <c r="C30" t="s">
        <v>466</v>
      </c>
      <c r="D30" t="s">
        <v>467</v>
      </c>
      <c r="E30">
        <v>0</v>
      </c>
      <c r="F30">
        <v>40005.94</v>
      </c>
      <c r="G30">
        <v>178.9</v>
      </c>
      <c r="H30">
        <v>223.59</v>
      </c>
      <c r="I30">
        <v>160031.59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468</v>
      </c>
      <c r="Q30" t="s">
        <v>91</v>
      </c>
      <c r="R30" t="s">
        <v>468</v>
      </c>
      <c r="S30">
        <v>4.0001957209354408</v>
      </c>
    </row>
    <row r="31" spans="1:19" x14ac:dyDescent="0.25">
      <c r="A31" t="s">
        <v>39</v>
      </c>
      <c r="B31" t="s">
        <v>469</v>
      </c>
      <c r="C31" t="s">
        <v>469</v>
      </c>
      <c r="D31" t="s">
        <v>467</v>
      </c>
      <c r="E31">
        <v>0</v>
      </c>
      <c r="F31">
        <v>5792.18</v>
      </c>
      <c r="G31">
        <v>191.77</v>
      </c>
      <c r="H31">
        <v>30.22</v>
      </c>
      <c r="I31">
        <v>23169.86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468</v>
      </c>
      <c r="Q31" t="s">
        <v>91</v>
      </c>
      <c r="R31" t="s">
        <v>468</v>
      </c>
      <c r="S31">
        <v>4.0001968170878666</v>
      </c>
    </row>
    <row r="32" spans="1:19" x14ac:dyDescent="0.25">
      <c r="A32" t="s">
        <v>39</v>
      </c>
      <c r="B32" t="s">
        <v>470</v>
      </c>
      <c r="C32" t="s">
        <v>470</v>
      </c>
      <c r="D32" t="s">
        <v>467</v>
      </c>
      <c r="E32">
        <v>0</v>
      </c>
      <c r="F32">
        <v>5753.06</v>
      </c>
      <c r="G32">
        <v>191.77</v>
      </c>
      <c r="H32">
        <v>29.99</v>
      </c>
      <c r="I32">
        <v>23013.37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468</v>
      </c>
      <c r="Q32" t="s">
        <v>91</v>
      </c>
      <c r="R32" t="s">
        <v>468</v>
      </c>
      <c r="S32">
        <v>4.000196417211014</v>
      </c>
    </row>
    <row r="33" spans="1:19" x14ac:dyDescent="0.25">
      <c r="A33" t="s">
        <v>39</v>
      </c>
      <c r="B33" t="s">
        <v>471</v>
      </c>
      <c r="C33" t="s">
        <v>471</v>
      </c>
      <c r="D33" t="s">
        <v>467</v>
      </c>
      <c r="E33">
        <v>0</v>
      </c>
      <c r="F33">
        <v>31334.240000000002</v>
      </c>
      <c r="G33">
        <v>191.77</v>
      </c>
      <c r="H33">
        <v>163.62</v>
      </c>
      <c r="I33">
        <v>125343.08</v>
      </c>
      <c r="J33">
        <v>1</v>
      </c>
      <c r="K33">
        <v>0</v>
      </c>
      <c r="L33">
        <v>0</v>
      </c>
      <c r="M33">
        <v>0</v>
      </c>
      <c r="N33" t="s">
        <v>91</v>
      </c>
      <c r="O33" t="s">
        <v>91</v>
      </c>
      <c r="P33" t="s">
        <v>468</v>
      </c>
      <c r="Q33" t="s">
        <v>91</v>
      </c>
      <c r="R33" t="s">
        <v>468</v>
      </c>
      <c r="S33">
        <v>4.0001953134973114</v>
      </c>
    </row>
    <row r="34" spans="1:19" x14ac:dyDescent="0.25">
      <c r="A34" t="s">
        <v>39</v>
      </c>
      <c r="B34" t="s">
        <v>472</v>
      </c>
      <c r="C34" t="s">
        <v>472</v>
      </c>
      <c r="D34" t="s">
        <v>467</v>
      </c>
      <c r="E34">
        <v>0</v>
      </c>
      <c r="F34">
        <v>6335.23</v>
      </c>
      <c r="G34">
        <v>38.71</v>
      </c>
      <c r="H34">
        <v>163.62</v>
      </c>
      <c r="I34">
        <v>25342.14</v>
      </c>
      <c r="J34">
        <v>1</v>
      </c>
      <c r="K34">
        <v>0</v>
      </c>
      <c r="L34">
        <v>0</v>
      </c>
      <c r="M34">
        <v>0</v>
      </c>
      <c r="N34" t="s">
        <v>91</v>
      </c>
      <c r="O34" t="s">
        <v>91</v>
      </c>
      <c r="P34" t="s">
        <v>468</v>
      </c>
      <c r="Q34" t="s">
        <v>91</v>
      </c>
      <c r="R34" t="s">
        <v>468</v>
      </c>
      <c r="S34">
        <v>4.0001925739081301</v>
      </c>
    </row>
    <row r="35" spans="1:19" x14ac:dyDescent="0.25">
      <c r="A35" t="s">
        <v>39</v>
      </c>
      <c r="B35" t="s">
        <v>473</v>
      </c>
      <c r="C35" t="s">
        <v>473</v>
      </c>
      <c r="D35" t="s">
        <v>467</v>
      </c>
      <c r="E35">
        <v>0</v>
      </c>
      <c r="F35">
        <v>57016.88</v>
      </c>
      <c r="G35">
        <v>348.49</v>
      </c>
      <c r="H35">
        <v>163.62</v>
      </c>
      <c r="I35">
        <v>228078.63</v>
      </c>
      <c r="J35">
        <v>1</v>
      </c>
      <c r="K35">
        <v>0</v>
      </c>
      <c r="L35">
        <v>0</v>
      </c>
      <c r="M35">
        <v>0</v>
      </c>
      <c r="N35" t="s">
        <v>91</v>
      </c>
      <c r="O35" t="s">
        <v>91</v>
      </c>
      <c r="P35" t="s">
        <v>468</v>
      </c>
      <c r="Q35" t="s">
        <v>91</v>
      </c>
      <c r="R35" t="s">
        <v>468</v>
      </c>
      <c r="S35">
        <v>4.0001948545764003</v>
      </c>
    </row>
    <row r="36" spans="1:19" x14ac:dyDescent="0.25">
      <c r="A36" t="s">
        <v>39</v>
      </c>
      <c r="B36" t="s">
        <v>474</v>
      </c>
      <c r="C36" t="s">
        <v>474</v>
      </c>
      <c r="D36" t="s">
        <v>467</v>
      </c>
      <c r="E36">
        <v>0</v>
      </c>
      <c r="F36">
        <v>6335.23</v>
      </c>
      <c r="G36">
        <v>38.71</v>
      </c>
      <c r="H36">
        <v>163.62</v>
      </c>
      <c r="I36">
        <v>25342.14</v>
      </c>
      <c r="J36">
        <v>1</v>
      </c>
      <c r="K36">
        <v>0</v>
      </c>
      <c r="L36">
        <v>0</v>
      </c>
      <c r="M36">
        <v>0</v>
      </c>
      <c r="N36" t="s">
        <v>91</v>
      </c>
      <c r="O36" t="s">
        <v>91</v>
      </c>
      <c r="P36" t="s">
        <v>468</v>
      </c>
      <c r="Q36" t="s">
        <v>91</v>
      </c>
      <c r="R36" t="s">
        <v>468</v>
      </c>
      <c r="S36">
        <v>4.0001925739081301</v>
      </c>
    </row>
    <row r="37" spans="1:19" x14ac:dyDescent="0.25">
      <c r="A37" t="s">
        <v>39</v>
      </c>
      <c r="B37" t="s">
        <v>475</v>
      </c>
      <c r="C37" t="s">
        <v>475</v>
      </c>
      <c r="D37" t="s">
        <v>467</v>
      </c>
      <c r="E37">
        <v>0</v>
      </c>
      <c r="F37">
        <v>57016.88</v>
      </c>
      <c r="G37">
        <v>348.49</v>
      </c>
      <c r="H37">
        <v>163.62</v>
      </c>
      <c r="I37">
        <v>228078.63</v>
      </c>
      <c r="J37">
        <v>1</v>
      </c>
      <c r="K37">
        <v>0</v>
      </c>
      <c r="L37">
        <v>0</v>
      </c>
      <c r="M37">
        <v>0</v>
      </c>
      <c r="N37" t="s">
        <v>91</v>
      </c>
      <c r="O37" t="s">
        <v>91</v>
      </c>
      <c r="P37" t="s">
        <v>468</v>
      </c>
      <c r="Q37" t="s">
        <v>91</v>
      </c>
      <c r="R37" t="s">
        <v>468</v>
      </c>
      <c r="S37">
        <v>4.0001948545764003</v>
      </c>
    </row>
    <row r="38" spans="1:19" x14ac:dyDescent="0.25">
      <c r="A38" t="s">
        <v>39</v>
      </c>
      <c r="B38" t="s">
        <v>476</v>
      </c>
      <c r="C38" t="s">
        <v>476</v>
      </c>
      <c r="D38" t="s">
        <v>467</v>
      </c>
      <c r="E38">
        <v>0</v>
      </c>
      <c r="F38">
        <v>6335.23</v>
      </c>
      <c r="G38">
        <v>38.71</v>
      </c>
      <c r="H38">
        <v>163.62</v>
      </c>
      <c r="I38">
        <v>25342.14</v>
      </c>
      <c r="J38">
        <v>1</v>
      </c>
      <c r="K38">
        <v>0</v>
      </c>
      <c r="L38">
        <v>0</v>
      </c>
      <c r="M38">
        <v>0</v>
      </c>
      <c r="N38" t="s">
        <v>91</v>
      </c>
      <c r="O38" t="s">
        <v>91</v>
      </c>
      <c r="P38" t="s">
        <v>468</v>
      </c>
      <c r="Q38" t="s">
        <v>91</v>
      </c>
      <c r="R38" t="s">
        <v>468</v>
      </c>
      <c r="S38">
        <v>4.0001925739081301</v>
      </c>
    </row>
    <row r="39" spans="1:19" x14ac:dyDescent="0.25">
      <c r="A39" t="s">
        <v>39</v>
      </c>
      <c r="B39" t="s">
        <v>477</v>
      </c>
      <c r="C39" t="s">
        <v>477</v>
      </c>
      <c r="D39" t="s">
        <v>467</v>
      </c>
      <c r="E39">
        <v>0</v>
      </c>
      <c r="F39">
        <v>57016.88</v>
      </c>
      <c r="G39">
        <v>348.49</v>
      </c>
      <c r="H39">
        <v>163.62</v>
      </c>
      <c r="I39">
        <v>228078.63</v>
      </c>
      <c r="J39">
        <v>1</v>
      </c>
      <c r="K39">
        <v>0</v>
      </c>
      <c r="L39">
        <v>0</v>
      </c>
      <c r="M39">
        <v>0</v>
      </c>
      <c r="N39" t="s">
        <v>91</v>
      </c>
      <c r="O39" t="s">
        <v>91</v>
      </c>
      <c r="P39" t="s">
        <v>468</v>
      </c>
      <c r="Q39" t="s">
        <v>91</v>
      </c>
      <c r="R39" t="s">
        <v>468</v>
      </c>
      <c r="S39">
        <v>4.0001948545764003</v>
      </c>
    </row>
    <row r="40" spans="1:19" x14ac:dyDescent="0.25">
      <c r="A40" t="s">
        <v>39</v>
      </c>
      <c r="B40" t="s">
        <v>478</v>
      </c>
      <c r="C40" t="s">
        <v>478</v>
      </c>
      <c r="D40" t="s">
        <v>467</v>
      </c>
      <c r="E40">
        <v>0</v>
      </c>
      <c r="F40">
        <v>5808.57</v>
      </c>
      <c r="G40">
        <v>163.62</v>
      </c>
      <c r="H40">
        <v>223.59</v>
      </c>
      <c r="I40">
        <v>23235.4</v>
      </c>
      <c r="J40">
        <v>1</v>
      </c>
      <c r="K40">
        <v>0</v>
      </c>
      <c r="L40">
        <v>0</v>
      </c>
      <c r="M40">
        <v>0</v>
      </c>
      <c r="N40" t="s">
        <v>91</v>
      </c>
      <c r="O40" t="s">
        <v>91</v>
      </c>
      <c r="P40" t="s">
        <v>468</v>
      </c>
      <c r="Q40" t="s">
        <v>91</v>
      </c>
      <c r="R40" t="s">
        <v>468</v>
      </c>
      <c r="S40">
        <v>4.0001928185422582</v>
      </c>
    </row>
    <row r="41" spans="1:19" x14ac:dyDescent="0.25">
      <c r="A41" t="s">
        <v>39</v>
      </c>
      <c r="B41" t="s">
        <v>479</v>
      </c>
      <c r="C41" t="s">
        <v>479</v>
      </c>
      <c r="D41" t="s">
        <v>467</v>
      </c>
      <c r="E41">
        <v>0</v>
      </c>
      <c r="F41">
        <v>5808.57</v>
      </c>
      <c r="G41">
        <v>163.62</v>
      </c>
      <c r="H41">
        <v>223.59</v>
      </c>
      <c r="I41">
        <v>23235.4</v>
      </c>
      <c r="J41">
        <v>1</v>
      </c>
      <c r="K41">
        <v>0</v>
      </c>
      <c r="L41">
        <v>0</v>
      </c>
      <c r="M41">
        <v>0</v>
      </c>
      <c r="N41" t="s">
        <v>91</v>
      </c>
      <c r="O41" t="s">
        <v>91</v>
      </c>
      <c r="P41" t="s">
        <v>468</v>
      </c>
      <c r="Q41" t="s">
        <v>91</v>
      </c>
      <c r="R41" t="s">
        <v>468</v>
      </c>
      <c r="S41">
        <v>4.0001928185422582</v>
      </c>
    </row>
    <row r="42" spans="1:19" x14ac:dyDescent="0.25">
      <c r="A42" t="s">
        <v>39</v>
      </c>
      <c r="B42" t="s">
        <v>480</v>
      </c>
      <c r="C42" t="s">
        <v>480</v>
      </c>
      <c r="D42" t="s">
        <v>467</v>
      </c>
      <c r="E42">
        <v>0</v>
      </c>
      <c r="F42">
        <v>5808.57</v>
      </c>
      <c r="G42">
        <v>163.62</v>
      </c>
      <c r="H42">
        <v>223.59</v>
      </c>
      <c r="I42">
        <v>23235.4</v>
      </c>
      <c r="J42">
        <v>1</v>
      </c>
      <c r="K42">
        <v>0</v>
      </c>
      <c r="L42">
        <v>0</v>
      </c>
      <c r="M42">
        <v>0</v>
      </c>
      <c r="N42" t="s">
        <v>91</v>
      </c>
      <c r="O42" t="s">
        <v>91</v>
      </c>
      <c r="P42" t="s">
        <v>468</v>
      </c>
      <c r="Q42" t="s">
        <v>91</v>
      </c>
      <c r="R42" t="s">
        <v>468</v>
      </c>
      <c r="S42">
        <v>4.0001928185422582</v>
      </c>
    </row>
    <row r="43" spans="1:19" x14ac:dyDescent="0.25">
      <c r="A43" t="s">
        <v>39</v>
      </c>
      <c r="B43" t="s">
        <v>481</v>
      </c>
      <c r="C43" t="s">
        <v>481</v>
      </c>
      <c r="D43" t="s">
        <v>467</v>
      </c>
      <c r="E43">
        <v>0</v>
      </c>
      <c r="F43">
        <v>12517.22</v>
      </c>
      <c r="G43">
        <v>387.2</v>
      </c>
      <c r="H43">
        <v>42.42</v>
      </c>
      <c r="I43">
        <v>50071.33</v>
      </c>
      <c r="J43">
        <v>1</v>
      </c>
      <c r="K43">
        <v>0</v>
      </c>
      <c r="L43">
        <v>0</v>
      </c>
      <c r="M43">
        <v>0</v>
      </c>
      <c r="N43" t="s">
        <v>91</v>
      </c>
      <c r="O43" t="s">
        <v>91</v>
      </c>
      <c r="P43" t="s">
        <v>468</v>
      </c>
      <c r="Q43" t="s">
        <v>91</v>
      </c>
      <c r="R43" t="s">
        <v>468</v>
      </c>
      <c r="S43">
        <v>4.0001957303618543</v>
      </c>
    </row>
    <row r="44" spans="1:19" x14ac:dyDescent="0.25">
      <c r="A44" t="s">
        <v>39</v>
      </c>
      <c r="B44" t="s">
        <v>482</v>
      </c>
      <c r="C44" t="s">
        <v>482</v>
      </c>
      <c r="D44" t="s">
        <v>467</v>
      </c>
      <c r="E44">
        <v>0</v>
      </c>
      <c r="F44">
        <v>12517.22</v>
      </c>
      <c r="G44">
        <v>387.2</v>
      </c>
      <c r="H44">
        <v>42.42</v>
      </c>
      <c r="I44">
        <v>50071.33</v>
      </c>
      <c r="J44">
        <v>1</v>
      </c>
      <c r="K44">
        <v>0</v>
      </c>
      <c r="L44">
        <v>0</v>
      </c>
      <c r="M44">
        <v>0</v>
      </c>
      <c r="N44" t="s">
        <v>91</v>
      </c>
      <c r="O44" t="s">
        <v>91</v>
      </c>
      <c r="P44" t="s">
        <v>468</v>
      </c>
      <c r="Q44" t="s">
        <v>91</v>
      </c>
      <c r="R44" t="s">
        <v>468</v>
      </c>
      <c r="S44">
        <v>4.0001957303618543</v>
      </c>
    </row>
    <row r="45" spans="1:19" x14ac:dyDescent="0.25">
      <c r="A45" t="s">
        <v>39</v>
      </c>
      <c r="B45" t="s">
        <v>483</v>
      </c>
      <c r="C45" t="s">
        <v>483</v>
      </c>
      <c r="D45" t="s">
        <v>467</v>
      </c>
      <c r="E45">
        <v>0</v>
      </c>
      <c r="F45">
        <v>12517.22</v>
      </c>
      <c r="G45">
        <v>387.2</v>
      </c>
      <c r="H45">
        <v>42.42</v>
      </c>
      <c r="I45">
        <v>50071.33</v>
      </c>
      <c r="J45">
        <v>1</v>
      </c>
      <c r="K45">
        <v>0</v>
      </c>
      <c r="L45">
        <v>0</v>
      </c>
      <c r="M45">
        <v>0</v>
      </c>
      <c r="N45" t="s">
        <v>91</v>
      </c>
      <c r="O45" t="s">
        <v>91</v>
      </c>
      <c r="P45" t="s">
        <v>468</v>
      </c>
      <c r="Q45" t="s">
        <v>91</v>
      </c>
      <c r="R45" t="s">
        <v>468</v>
      </c>
      <c r="S45">
        <v>4.0001957303618543</v>
      </c>
    </row>
    <row r="46" spans="1:19" x14ac:dyDescent="0.25">
      <c r="A46" t="s">
        <v>39</v>
      </c>
      <c r="B46" t="s">
        <v>484</v>
      </c>
      <c r="C46" t="s">
        <v>484</v>
      </c>
      <c r="D46" t="s">
        <v>467</v>
      </c>
      <c r="E46">
        <v>0</v>
      </c>
      <c r="F46">
        <v>12517.22</v>
      </c>
      <c r="G46">
        <v>447.21</v>
      </c>
      <c r="H46">
        <v>42.42</v>
      </c>
      <c r="I46">
        <v>50071.33</v>
      </c>
      <c r="J46">
        <v>1</v>
      </c>
      <c r="K46">
        <v>0</v>
      </c>
      <c r="L46">
        <v>0</v>
      </c>
      <c r="M46">
        <v>0</v>
      </c>
      <c r="N46" t="s">
        <v>91</v>
      </c>
      <c r="O46" t="s">
        <v>91</v>
      </c>
      <c r="P46" t="s">
        <v>468</v>
      </c>
      <c r="Q46" t="s">
        <v>91</v>
      </c>
      <c r="R46" t="s">
        <v>468</v>
      </c>
      <c r="S46">
        <v>4.0001957303618543</v>
      </c>
    </row>
    <row r="47" spans="1:19" x14ac:dyDescent="0.25">
      <c r="A47" t="s">
        <v>39</v>
      </c>
      <c r="B47" t="s">
        <v>485</v>
      </c>
      <c r="C47" t="s">
        <v>485</v>
      </c>
      <c r="D47" t="s">
        <v>467</v>
      </c>
      <c r="E47">
        <v>0</v>
      </c>
      <c r="F47">
        <v>12517.22</v>
      </c>
      <c r="G47">
        <v>447.21</v>
      </c>
      <c r="H47">
        <v>42.42</v>
      </c>
      <c r="I47">
        <v>50071.33</v>
      </c>
      <c r="J47">
        <v>1</v>
      </c>
      <c r="K47">
        <v>0</v>
      </c>
      <c r="L47">
        <v>0</v>
      </c>
      <c r="M47">
        <v>0</v>
      </c>
      <c r="N47" t="s">
        <v>91</v>
      </c>
      <c r="O47" t="s">
        <v>91</v>
      </c>
      <c r="P47" t="s">
        <v>468</v>
      </c>
      <c r="Q47" t="s">
        <v>91</v>
      </c>
      <c r="R47" t="s">
        <v>468</v>
      </c>
      <c r="S47">
        <v>4.0001957303618543</v>
      </c>
    </row>
    <row r="48" spans="1:19" x14ac:dyDescent="0.25">
      <c r="A48" t="s">
        <v>39</v>
      </c>
      <c r="B48" t="s">
        <v>486</v>
      </c>
      <c r="C48" t="s">
        <v>486</v>
      </c>
      <c r="D48" t="s">
        <v>467</v>
      </c>
      <c r="E48">
        <v>0</v>
      </c>
      <c r="F48">
        <v>12517.22</v>
      </c>
      <c r="G48">
        <v>447.21</v>
      </c>
      <c r="H48">
        <v>42.42</v>
      </c>
      <c r="I48">
        <v>50071.33</v>
      </c>
      <c r="J48">
        <v>1</v>
      </c>
      <c r="K48">
        <v>0</v>
      </c>
      <c r="L48">
        <v>0</v>
      </c>
      <c r="M48">
        <v>0</v>
      </c>
      <c r="N48" t="s">
        <v>91</v>
      </c>
      <c r="O48" t="s">
        <v>91</v>
      </c>
      <c r="P48" t="s">
        <v>468</v>
      </c>
      <c r="Q48" t="s">
        <v>91</v>
      </c>
      <c r="R48" t="s">
        <v>468</v>
      </c>
      <c r="S48">
        <v>4.0001957303618543</v>
      </c>
    </row>
    <row r="49" spans="1:19" x14ac:dyDescent="0.25">
      <c r="A49" t="s">
        <v>39</v>
      </c>
      <c r="B49" t="s">
        <v>487</v>
      </c>
      <c r="C49" t="s">
        <v>487</v>
      </c>
      <c r="D49" t="s">
        <v>467</v>
      </c>
      <c r="E49">
        <v>0</v>
      </c>
      <c r="F49">
        <v>5808.57</v>
      </c>
      <c r="G49">
        <v>163.62</v>
      </c>
      <c r="H49">
        <v>223.59</v>
      </c>
      <c r="I49">
        <v>23235.4</v>
      </c>
      <c r="J49">
        <v>1</v>
      </c>
      <c r="K49">
        <v>0</v>
      </c>
      <c r="L49">
        <v>0</v>
      </c>
      <c r="M49">
        <v>0</v>
      </c>
      <c r="N49" t="s">
        <v>91</v>
      </c>
      <c r="O49" t="s">
        <v>91</v>
      </c>
      <c r="P49" t="s">
        <v>468</v>
      </c>
      <c r="Q49" t="s">
        <v>91</v>
      </c>
      <c r="R49" t="s">
        <v>468</v>
      </c>
      <c r="S49">
        <v>4.0001928185422582</v>
      </c>
    </row>
    <row r="50" spans="1:19" x14ac:dyDescent="0.25">
      <c r="A50" t="s">
        <v>39</v>
      </c>
      <c r="B50" t="s">
        <v>488</v>
      </c>
      <c r="C50" t="s">
        <v>488</v>
      </c>
      <c r="D50" t="s">
        <v>467</v>
      </c>
      <c r="E50">
        <v>0</v>
      </c>
      <c r="F50">
        <v>5808.57</v>
      </c>
      <c r="G50">
        <v>163.62</v>
      </c>
      <c r="H50">
        <v>223.59</v>
      </c>
      <c r="I50">
        <v>23235.4</v>
      </c>
      <c r="J50">
        <v>1</v>
      </c>
      <c r="K50">
        <v>0</v>
      </c>
      <c r="L50">
        <v>0</v>
      </c>
      <c r="M50">
        <v>0</v>
      </c>
      <c r="N50" t="s">
        <v>91</v>
      </c>
      <c r="O50" t="s">
        <v>91</v>
      </c>
      <c r="P50" t="s">
        <v>468</v>
      </c>
      <c r="Q50" t="s">
        <v>91</v>
      </c>
      <c r="R50" t="s">
        <v>468</v>
      </c>
      <c r="S50">
        <v>4.0001928185422582</v>
      </c>
    </row>
    <row r="51" spans="1:19" x14ac:dyDescent="0.25">
      <c r="A51" t="s">
        <v>39</v>
      </c>
      <c r="B51" t="s">
        <v>489</v>
      </c>
      <c r="C51" t="s">
        <v>489</v>
      </c>
      <c r="D51" t="s">
        <v>467</v>
      </c>
      <c r="E51">
        <v>0</v>
      </c>
      <c r="F51">
        <v>5808.57</v>
      </c>
      <c r="G51">
        <v>163.62</v>
      </c>
      <c r="H51">
        <v>223.59</v>
      </c>
      <c r="I51">
        <v>23235.4</v>
      </c>
      <c r="J51">
        <v>1</v>
      </c>
      <c r="K51">
        <v>0</v>
      </c>
      <c r="L51">
        <v>0</v>
      </c>
      <c r="M51">
        <v>0</v>
      </c>
      <c r="N51" t="s">
        <v>91</v>
      </c>
      <c r="O51" t="s">
        <v>91</v>
      </c>
      <c r="P51" t="s">
        <v>468</v>
      </c>
      <c r="Q51" t="s">
        <v>91</v>
      </c>
      <c r="R51" t="s">
        <v>468</v>
      </c>
      <c r="S51">
        <v>4.0001928185422582</v>
      </c>
    </row>
    <row r="52" spans="1:19" x14ac:dyDescent="0.25">
      <c r="A52" t="s">
        <v>39</v>
      </c>
      <c r="B52" t="s">
        <v>490</v>
      </c>
      <c r="C52" t="s">
        <v>490</v>
      </c>
      <c r="D52" t="s">
        <v>425</v>
      </c>
      <c r="E52">
        <v>5228.1099999999997</v>
      </c>
      <c r="F52">
        <v>5228.1099999999997</v>
      </c>
      <c r="G52">
        <v>76.540000000000006</v>
      </c>
      <c r="H52">
        <v>68.27</v>
      </c>
      <c r="I52">
        <v>73197.11</v>
      </c>
      <c r="J52">
        <v>1</v>
      </c>
      <c r="K52">
        <v>2.5</v>
      </c>
      <c r="L52">
        <v>5.6273</v>
      </c>
      <c r="M52">
        <v>26.471599999999999</v>
      </c>
      <c r="N52" t="s">
        <v>426</v>
      </c>
      <c r="O52" t="s">
        <v>446</v>
      </c>
      <c r="P52" t="s">
        <v>491</v>
      </c>
      <c r="Q52" t="s">
        <v>63</v>
      </c>
      <c r="R52" t="s">
        <v>491</v>
      </c>
      <c r="S52">
        <v>14.00068284714744</v>
      </c>
    </row>
    <row r="53" spans="1:19" x14ac:dyDescent="0.25">
      <c r="A53" t="s">
        <v>39</v>
      </c>
      <c r="B53" t="s">
        <v>492</v>
      </c>
      <c r="C53" t="s">
        <v>492</v>
      </c>
      <c r="D53" t="s">
        <v>425</v>
      </c>
      <c r="E53">
        <v>40005.94</v>
      </c>
      <c r="F53">
        <v>40005.94</v>
      </c>
      <c r="G53">
        <v>178.9</v>
      </c>
      <c r="H53">
        <v>223.59</v>
      </c>
      <c r="I53">
        <v>400078.97</v>
      </c>
      <c r="J53">
        <v>1</v>
      </c>
      <c r="K53">
        <v>5</v>
      </c>
      <c r="L53">
        <v>3.8948999999999998</v>
      </c>
      <c r="M53">
        <v>3.4117000000000002</v>
      </c>
      <c r="N53" t="s">
        <v>426</v>
      </c>
      <c r="O53" t="s">
        <v>446</v>
      </c>
      <c r="P53" t="s">
        <v>493</v>
      </c>
      <c r="Q53" t="s">
        <v>61</v>
      </c>
      <c r="R53" t="s">
        <v>429</v>
      </c>
      <c r="S53">
        <v>10.00048917735716</v>
      </c>
    </row>
    <row r="54" spans="1:19" x14ac:dyDescent="0.25">
      <c r="A54" t="s">
        <v>39</v>
      </c>
      <c r="B54" t="s">
        <v>494</v>
      </c>
      <c r="C54" t="s">
        <v>494</v>
      </c>
      <c r="D54" t="s">
        <v>425</v>
      </c>
      <c r="E54">
        <v>57016.88</v>
      </c>
      <c r="F54">
        <v>57016.88</v>
      </c>
      <c r="G54">
        <v>348.49</v>
      </c>
      <c r="H54">
        <v>163.62</v>
      </c>
      <c r="I54">
        <v>570196.59</v>
      </c>
      <c r="J54">
        <v>1</v>
      </c>
      <c r="K54">
        <v>5</v>
      </c>
      <c r="L54">
        <v>4.2664</v>
      </c>
      <c r="M54">
        <v>5.1174999999999997</v>
      </c>
      <c r="N54" t="s">
        <v>426</v>
      </c>
      <c r="O54" t="s">
        <v>446</v>
      </c>
      <c r="P54" t="s">
        <v>433</v>
      </c>
      <c r="Q54" t="s">
        <v>61</v>
      </c>
      <c r="R54" t="s">
        <v>433</v>
      </c>
      <c r="S54">
        <v>10.00048739952098</v>
      </c>
    </row>
    <row r="55" spans="1:19" x14ac:dyDescent="0.25">
      <c r="A55" t="s">
        <v>39</v>
      </c>
      <c r="B55" t="s">
        <v>495</v>
      </c>
      <c r="C55" t="s">
        <v>495</v>
      </c>
      <c r="D55" t="s">
        <v>425</v>
      </c>
      <c r="E55">
        <v>57016.88</v>
      </c>
      <c r="F55">
        <v>57016.88</v>
      </c>
      <c r="G55">
        <v>348.49</v>
      </c>
      <c r="H55">
        <v>163.62</v>
      </c>
      <c r="I55">
        <v>570196.59</v>
      </c>
      <c r="J55">
        <v>1</v>
      </c>
      <c r="K55">
        <v>5</v>
      </c>
      <c r="L55">
        <v>4.2664</v>
      </c>
      <c r="M55">
        <v>5.1174999999999997</v>
      </c>
      <c r="N55" t="s">
        <v>426</v>
      </c>
      <c r="O55" t="s">
        <v>446</v>
      </c>
      <c r="P55" t="s">
        <v>433</v>
      </c>
      <c r="Q55" t="s">
        <v>61</v>
      </c>
      <c r="R55" t="s">
        <v>433</v>
      </c>
      <c r="S55">
        <v>10.00048739952098</v>
      </c>
    </row>
    <row r="56" spans="1:19" x14ac:dyDescent="0.25">
      <c r="A56" t="s">
        <v>39</v>
      </c>
      <c r="B56" t="s">
        <v>496</v>
      </c>
      <c r="C56" t="s">
        <v>496</v>
      </c>
      <c r="D56" t="s">
        <v>425</v>
      </c>
      <c r="E56">
        <v>57016.88</v>
      </c>
      <c r="F56">
        <v>57016.88</v>
      </c>
      <c r="G56">
        <v>348.49</v>
      </c>
      <c r="H56">
        <v>163.62</v>
      </c>
      <c r="I56">
        <v>570196.59</v>
      </c>
      <c r="J56">
        <v>1</v>
      </c>
      <c r="K56">
        <v>5</v>
      </c>
      <c r="L56">
        <v>4.2664</v>
      </c>
      <c r="M56">
        <v>5.1174999999999997</v>
      </c>
      <c r="N56" t="s">
        <v>426</v>
      </c>
      <c r="O56" t="s">
        <v>446</v>
      </c>
      <c r="P56" t="s">
        <v>433</v>
      </c>
      <c r="Q56" t="s">
        <v>61</v>
      </c>
      <c r="R56" t="s">
        <v>433</v>
      </c>
      <c r="S56">
        <v>10.00048739952098</v>
      </c>
    </row>
    <row r="57" spans="1:19" x14ac:dyDescent="0.25">
      <c r="A57" t="s">
        <v>40</v>
      </c>
      <c r="B57" t="s">
        <v>424</v>
      </c>
      <c r="C57" t="s">
        <v>424</v>
      </c>
      <c r="D57" t="s">
        <v>425</v>
      </c>
      <c r="E57">
        <v>5792.18</v>
      </c>
      <c r="F57">
        <v>5792.18</v>
      </c>
      <c r="G57">
        <v>191.77</v>
      </c>
      <c r="H57">
        <v>30.22</v>
      </c>
      <c r="I57">
        <v>57924.65</v>
      </c>
      <c r="J57">
        <v>1</v>
      </c>
      <c r="K57">
        <v>25</v>
      </c>
      <c r="L57">
        <v>2.0470000000000002</v>
      </c>
      <c r="M57">
        <v>3.4117000000000002</v>
      </c>
      <c r="N57" t="s">
        <v>426</v>
      </c>
      <c r="O57" t="s">
        <v>427</v>
      </c>
      <c r="P57" t="s">
        <v>428</v>
      </c>
      <c r="Q57" t="s">
        <v>61</v>
      </c>
      <c r="R57" t="s">
        <v>429</v>
      </c>
      <c r="S57">
        <v>10.000492042719671</v>
      </c>
    </row>
    <row r="58" spans="1:19" x14ac:dyDescent="0.25">
      <c r="A58" t="s">
        <v>40</v>
      </c>
      <c r="B58" t="s">
        <v>430</v>
      </c>
      <c r="C58" t="s">
        <v>430</v>
      </c>
      <c r="D58" t="s">
        <v>425</v>
      </c>
      <c r="E58">
        <v>5753.06</v>
      </c>
      <c r="F58">
        <v>5753.06</v>
      </c>
      <c r="G58">
        <v>191.77</v>
      </c>
      <c r="H58">
        <v>29.99</v>
      </c>
      <c r="I58">
        <v>57533.42</v>
      </c>
      <c r="J58">
        <v>1</v>
      </c>
      <c r="K58">
        <v>25</v>
      </c>
      <c r="L58">
        <v>2.0470000000000002</v>
      </c>
      <c r="M58">
        <v>3.4117000000000002</v>
      </c>
      <c r="N58" t="s">
        <v>426</v>
      </c>
      <c r="O58" t="s">
        <v>427</v>
      </c>
      <c r="P58" t="s">
        <v>428</v>
      </c>
      <c r="Q58" t="s">
        <v>61</v>
      </c>
      <c r="R58" t="s">
        <v>429</v>
      </c>
      <c r="S58">
        <v>10.000490173924829</v>
      </c>
    </row>
    <row r="59" spans="1:19" x14ac:dyDescent="0.25">
      <c r="A59" t="s">
        <v>40</v>
      </c>
      <c r="B59" t="s">
        <v>431</v>
      </c>
      <c r="C59" t="s">
        <v>431</v>
      </c>
      <c r="D59" t="s">
        <v>425</v>
      </c>
      <c r="E59">
        <v>31334.240000000002</v>
      </c>
      <c r="F59">
        <v>31334.240000000002</v>
      </c>
      <c r="G59">
        <v>191.77</v>
      </c>
      <c r="H59">
        <v>163.38999999999999</v>
      </c>
      <c r="I59">
        <v>313357.7</v>
      </c>
      <c r="J59">
        <v>1</v>
      </c>
      <c r="K59">
        <v>25</v>
      </c>
      <c r="L59">
        <v>2.0470000000000002</v>
      </c>
      <c r="M59">
        <v>3.4117000000000002</v>
      </c>
      <c r="N59" t="s">
        <v>426</v>
      </c>
      <c r="O59" t="s">
        <v>427</v>
      </c>
      <c r="P59" t="s">
        <v>428</v>
      </c>
      <c r="Q59" t="s">
        <v>61</v>
      </c>
      <c r="R59" t="s">
        <v>429</v>
      </c>
      <c r="S59">
        <v>10.00048828374328</v>
      </c>
    </row>
    <row r="60" spans="1:19" x14ac:dyDescent="0.25">
      <c r="A60" t="s">
        <v>40</v>
      </c>
      <c r="B60" t="s">
        <v>432</v>
      </c>
      <c r="C60" t="s">
        <v>432</v>
      </c>
      <c r="D60" t="s">
        <v>425</v>
      </c>
      <c r="E60">
        <v>5808.57</v>
      </c>
      <c r="F60">
        <v>5808.57</v>
      </c>
      <c r="G60">
        <v>163.62</v>
      </c>
      <c r="H60">
        <v>155.31</v>
      </c>
      <c r="I60">
        <v>58088.5</v>
      </c>
      <c r="J60">
        <v>1</v>
      </c>
      <c r="K60">
        <v>25</v>
      </c>
      <c r="L60">
        <v>2.0470000000000002</v>
      </c>
      <c r="M60">
        <v>3.4117000000000002</v>
      </c>
      <c r="N60" t="s">
        <v>426</v>
      </c>
      <c r="O60" t="s">
        <v>427</v>
      </c>
      <c r="P60" t="s">
        <v>428</v>
      </c>
      <c r="Q60" t="s">
        <v>61</v>
      </c>
      <c r="R60" t="s">
        <v>433</v>
      </c>
      <c r="S60">
        <v>10.000482046355639</v>
      </c>
    </row>
    <row r="61" spans="1:19" x14ac:dyDescent="0.25">
      <c r="A61" t="s">
        <v>40</v>
      </c>
      <c r="B61" t="s">
        <v>434</v>
      </c>
      <c r="C61" t="s">
        <v>434</v>
      </c>
      <c r="D61" t="s">
        <v>425</v>
      </c>
      <c r="E61">
        <v>5808.57</v>
      </c>
      <c r="F61">
        <v>5808.57</v>
      </c>
      <c r="G61">
        <v>163.62</v>
      </c>
      <c r="H61">
        <v>223.59</v>
      </c>
      <c r="I61">
        <v>58088.5</v>
      </c>
      <c r="J61">
        <v>1</v>
      </c>
      <c r="K61">
        <v>25</v>
      </c>
      <c r="L61">
        <v>2.0470000000000002</v>
      </c>
      <c r="M61">
        <v>3.4117000000000002</v>
      </c>
      <c r="N61" t="s">
        <v>426</v>
      </c>
      <c r="O61" t="s">
        <v>427</v>
      </c>
      <c r="P61" t="s">
        <v>428</v>
      </c>
      <c r="Q61" t="s">
        <v>61</v>
      </c>
      <c r="R61" t="s">
        <v>433</v>
      </c>
      <c r="S61">
        <v>10.000482046355639</v>
      </c>
    </row>
    <row r="62" spans="1:19" x14ac:dyDescent="0.25">
      <c r="A62" t="s">
        <v>40</v>
      </c>
      <c r="B62" t="s">
        <v>435</v>
      </c>
      <c r="C62" t="s">
        <v>435</v>
      </c>
      <c r="D62" t="s">
        <v>425</v>
      </c>
      <c r="E62">
        <v>5808.57</v>
      </c>
      <c r="F62">
        <v>5808.57</v>
      </c>
      <c r="G62">
        <v>163.62</v>
      </c>
      <c r="H62">
        <v>223.59</v>
      </c>
      <c r="I62">
        <v>58088.5</v>
      </c>
      <c r="J62">
        <v>1</v>
      </c>
      <c r="K62">
        <v>25</v>
      </c>
      <c r="L62">
        <v>2.0470000000000002</v>
      </c>
      <c r="M62">
        <v>3.4117000000000002</v>
      </c>
      <c r="N62" t="s">
        <v>426</v>
      </c>
      <c r="O62" t="s">
        <v>427</v>
      </c>
      <c r="P62" t="s">
        <v>428</v>
      </c>
      <c r="Q62" t="s">
        <v>61</v>
      </c>
      <c r="R62" t="s">
        <v>433</v>
      </c>
      <c r="S62">
        <v>10.000482046355639</v>
      </c>
    </row>
    <row r="63" spans="1:19" x14ac:dyDescent="0.25">
      <c r="A63" t="s">
        <v>40</v>
      </c>
      <c r="B63" t="s">
        <v>436</v>
      </c>
      <c r="C63" t="s">
        <v>436</v>
      </c>
      <c r="D63" t="s">
        <v>425</v>
      </c>
      <c r="E63">
        <v>12517.22</v>
      </c>
      <c r="F63">
        <v>12517.22</v>
      </c>
      <c r="G63">
        <v>387.2</v>
      </c>
      <c r="H63">
        <v>42.42</v>
      </c>
      <c r="I63">
        <v>125178.32</v>
      </c>
      <c r="J63">
        <v>1</v>
      </c>
      <c r="K63">
        <v>25</v>
      </c>
      <c r="L63">
        <v>2.0470000000000002</v>
      </c>
      <c r="M63">
        <v>3.4117000000000002</v>
      </c>
      <c r="N63" t="s">
        <v>426</v>
      </c>
      <c r="O63" t="s">
        <v>427</v>
      </c>
      <c r="P63" t="s">
        <v>428</v>
      </c>
      <c r="Q63" t="s">
        <v>61</v>
      </c>
      <c r="R63" t="s">
        <v>433</v>
      </c>
      <c r="S63">
        <v>10.000488926454921</v>
      </c>
    </row>
    <row r="64" spans="1:19" x14ac:dyDescent="0.25">
      <c r="A64" t="s">
        <v>40</v>
      </c>
      <c r="B64" t="s">
        <v>437</v>
      </c>
      <c r="C64" t="s">
        <v>437</v>
      </c>
      <c r="D64" t="s">
        <v>425</v>
      </c>
      <c r="E64">
        <v>12517.22</v>
      </c>
      <c r="F64">
        <v>12517.22</v>
      </c>
      <c r="G64">
        <v>387.2</v>
      </c>
      <c r="H64">
        <v>42.42</v>
      </c>
      <c r="I64">
        <v>125178.32</v>
      </c>
      <c r="J64">
        <v>1</v>
      </c>
      <c r="K64">
        <v>25</v>
      </c>
      <c r="L64">
        <v>2.0470000000000002</v>
      </c>
      <c r="M64">
        <v>3.4117000000000002</v>
      </c>
      <c r="N64" t="s">
        <v>426</v>
      </c>
      <c r="O64" t="s">
        <v>427</v>
      </c>
      <c r="P64" t="s">
        <v>428</v>
      </c>
      <c r="Q64" t="s">
        <v>61</v>
      </c>
      <c r="R64" t="s">
        <v>433</v>
      </c>
      <c r="S64">
        <v>10.000488926454921</v>
      </c>
    </row>
    <row r="65" spans="1:19" x14ac:dyDescent="0.25">
      <c r="A65" t="s">
        <v>40</v>
      </c>
      <c r="B65" t="s">
        <v>438</v>
      </c>
      <c r="C65" t="s">
        <v>438</v>
      </c>
      <c r="D65" t="s">
        <v>425</v>
      </c>
      <c r="E65">
        <v>12517.22</v>
      </c>
      <c r="F65">
        <v>12517.22</v>
      </c>
      <c r="G65">
        <v>387.2</v>
      </c>
      <c r="H65">
        <v>42.42</v>
      </c>
      <c r="I65">
        <v>125178.32</v>
      </c>
      <c r="J65">
        <v>1</v>
      </c>
      <c r="K65">
        <v>25</v>
      </c>
      <c r="L65">
        <v>2.0470000000000002</v>
      </c>
      <c r="M65">
        <v>3.4117000000000002</v>
      </c>
      <c r="N65" t="s">
        <v>426</v>
      </c>
      <c r="O65" t="s">
        <v>427</v>
      </c>
      <c r="P65" t="s">
        <v>428</v>
      </c>
      <c r="Q65" t="s">
        <v>61</v>
      </c>
      <c r="R65" t="s">
        <v>433</v>
      </c>
      <c r="S65">
        <v>10.000488926454921</v>
      </c>
    </row>
    <row r="66" spans="1:19" x14ac:dyDescent="0.25">
      <c r="A66" t="s">
        <v>40</v>
      </c>
      <c r="B66" t="s">
        <v>439</v>
      </c>
      <c r="C66" t="s">
        <v>439</v>
      </c>
      <c r="D66" t="s">
        <v>425</v>
      </c>
      <c r="E66">
        <v>12517.22</v>
      </c>
      <c r="F66">
        <v>12517.22</v>
      </c>
      <c r="G66">
        <v>447.21</v>
      </c>
      <c r="H66">
        <v>42.42</v>
      </c>
      <c r="I66">
        <v>125178.32</v>
      </c>
      <c r="J66">
        <v>1</v>
      </c>
      <c r="K66">
        <v>25</v>
      </c>
      <c r="L66">
        <v>2.0470000000000002</v>
      </c>
      <c r="M66">
        <v>3.4117000000000002</v>
      </c>
      <c r="N66" t="s">
        <v>426</v>
      </c>
      <c r="O66" t="s">
        <v>427</v>
      </c>
      <c r="P66" t="s">
        <v>428</v>
      </c>
      <c r="Q66" t="s">
        <v>61</v>
      </c>
      <c r="R66" t="s">
        <v>433</v>
      </c>
      <c r="S66">
        <v>10.000488926454921</v>
      </c>
    </row>
    <row r="67" spans="1:19" x14ac:dyDescent="0.25">
      <c r="A67" t="s">
        <v>40</v>
      </c>
      <c r="B67" t="s">
        <v>440</v>
      </c>
      <c r="C67" t="s">
        <v>440</v>
      </c>
      <c r="D67" t="s">
        <v>425</v>
      </c>
      <c r="E67">
        <v>12517.22</v>
      </c>
      <c r="F67">
        <v>12517.22</v>
      </c>
      <c r="G67">
        <v>447.21</v>
      </c>
      <c r="H67">
        <v>42.42</v>
      </c>
      <c r="I67">
        <v>125178.32</v>
      </c>
      <c r="J67">
        <v>1</v>
      </c>
      <c r="K67">
        <v>25</v>
      </c>
      <c r="L67">
        <v>2.0470000000000002</v>
      </c>
      <c r="M67">
        <v>3.4117000000000002</v>
      </c>
      <c r="N67" t="s">
        <v>426</v>
      </c>
      <c r="O67" t="s">
        <v>427</v>
      </c>
      <c r="P67" t="s">
        <v>428</v>
      </c>
      <c r="Q67" t="s">
        <v>61</v>
      </c>
      <c r="R67" t="s">
        <v>433</v>
      </c>
      <c r="S67">
        <v>10.000488926454921</v>
      </c>
    </row>
    <row r="68" spans="1:19" x14ac:dyDescent="0.25">
      <c r="A68" t="s">
        <v>40</v>
      </c>
      <c r="B68" t="s">
        <v>441</v>
      </c>
      <c r="C68" t="s">
        <v>441</v>
      </c>
      <c r="D68" t="s">
        <v>425</v>
      </c>
      <c r="E68">
        <v>12517.22</v>
      </c>
      <c r="F68">
        <v>12517.22</v>
      </c>
      <c r="G68">
        <v>447.21</v>
      </c>
      <c r="H68">
        <v>42.42</v>
      </c>
      <c r="I68">
        <v>125178.32</v>
      </c>
      <c r="J68">
        <v>1</v>
      </c>
      <c r="K68">
        <v>25</v>
      </c>
      <c r="L68">
        <v>2.0470000000000002</v>
      </c>
      <c r="M68">
        <v>3.4117000000000002</v>
      </c>
      <c r="N68" t="s">
        <v>426</v>
      </c>
      <c r="O68" t="s">
        <v>427</v>
      </c>
      <c r="P68" t="s">
        <v>428</v>
      </c>
      <c r="Q68" t="s">
        <v>61</v>
      </c>
      <c r="R68" t="s">
        <v>433</v>
      </c>
      <c r="S68">
        <v>10.000488926454921</v>
      </c>
    </row>
    <row r="69" spans="1:19" x14ac:dyDescent="0.25">
      <c r="A69" t="s">
        <v>40</v>
      </c>
      <c r="B69" t="s">
        <v>442</v>
      </c>
      <c r="C69" t="s">
        <v>442</v>
      </c>
      <c r="D69" t="s">
        <v>425</v>
      </c>
      <c r="E69">
        <v>5808.57</v>
      </c>
      <c r="F69">
        <v>5808.57</v>
      </c>
      <c r="G69">
        <v>163.62</v>
      </c>
      <c r="H69">
        <v>223.59</v>
      </c>
      <c r="I69">
        <v>58088.5</v>
      </c>
      <c r="J69">
        <v>1</v>
      </c>
      <c r="K69">
        <v>25</v>
      </c>
      <c r="L69">
        <v>2.0470000000000002</v>
      </c>
      <c r="M69">
        <v>3.4117000000000002</v>
      </c>
      <c r="N69" t="s">
        <v>426</v>
      </c>
      <c r="O69" t="s">
        <v>427</v>
      </c>
      <c r="P69" t="s">
        <v>428</v>
      </c>
      <c r="Q69" t="s">
        <v>61</v>
      </c>
      <c r="R69" t="s">
        <v>433</v>
      </c>
      <c r="S69">
        <v>10.000482046355639</v>
      </c>
    </row>
    <row r="70" spans="1:19" x14ac:dyDescent="0.25">
      <c r="A70" t="s">
        <v>40</v>
      </c>
      <c r="B70" t="s">
        <v>443</v>
      </c>
      <c r="C70" t="s">
        <v>443</v>
      </c>
      <c r="D70" t="s">
        <v>425</v>
      </c>
      <c r="E70">
        <v>5808.57</v>
      </c>
      <c r="F70">
        <v>5808.57</v>
      </c>
      <c r="G70">
        <v>163.62</v>
      </c>
      <c r="H70">
        <v>223.59</v>
      </c>
      <c r="I70">
        <v>58088.5</v>
      </c>
      <c r="J70">
        <v>1</v>
      </c>
      <c r="K70">
        <v>25</v>
      </c>
      <c r="L70">
        <v>2.0470000000000002</v>
      </c>
      <c r="M70">
        <v>3.4117000000000002</v>
      </c>
      <c r="N70" t="s">
        <v>426</v>
      </c>
      <c r="O70" t="s">
        <v>427</v>
      </c>
      <c r="P70" t="s">
        <v>428</v>
      </c>
      <c r="Q70" t="s">
        <v>61</v>
      </c>
      <c r="R70" t="s">
        <v>433</v>
      </c>
      <c r="S70">
        <v>10.000482046355639</v>
      </c>
    </row>
    <row r="71" spans="1:19" x14ac:dyDescent="0.25">
      <c r="A71" t="s">
        <v>40</v>
      </c>
      <c r="B71" t="s">
        <v>444</v>
      </c>
      <c r="C71" t="s">
        <v>444</v>
      </c>
      <c r="D71" t="s">
        <v>425</v>
      </c>
      <c r="E71">
        <v>5808.57</v>
      </c>
      <c r="F71">
        <v>5808.57</v>
      </c>
      <c r="G71">
        <v>163.62</v>
      </c>
      <c r="H71">
        <v>223.59</v>
      </c>
      <c r="I71">
        <v>58088.5</v>
      </c>
      <c r="J71">
        <v>1</v>
      </c>
      <c r="K71">
        <v>25</v>
      </c>
      <c r="L71">
        <v>2.0470000000000002</v>
      </c>
      <c r="M71">
        <v>3.4117000000000002</v>
      </c>
      <c r="N71" t="s">
        <v>426</v>
      </c>
      <c r="O71" t="s">
        <v>427</v>
      </c>
      <c r="P71" t="s">
        <v>428</v>
      </c>
      <c r="Q71" t="s">
        <v>61</v>
      </c>
      <c r="R71" t="s">
        <v>433</v>
      </c>
      <c r="S71">
        <v>10.000482046355639</v>
      </c>
    </row>
    <row r="72" spans="1:19" x14ac:dyDescent="0.25">
      <c r="A72" t="s">
        <v>40</v>
      </c>
      <c r="B72" t="s">
        <v>445</v>
      </c>
      <c r="C72" t="s">
        <v>445</v>
      </c>
      <c r="D72" t="s">
        <v>425</v>
      </c>
      <c r="E72">
        <v>6335.23</v>
      </c>
      <c r="F72">
        <v>6335.23</v>
      </c>
      <c r="G72">
        <v>38.71</v>
      </c>
      <c r="H72">
        <v>163.62</v>
      </c>
      <c r="I72">
        <v>63355.360000000001</v>
      </c>
      <c r="J72">
        <v>1</v>
      </c>
      <c r="K72">
        <v>1.5</v>
      </c>
      <c r="L72">
        <v>1.7058</v>
      </c>
      <c r="M72">
        <v>68.2333</v>
      </c>
      <c r="N72" t="s">
        <v>426</v>
      </c>
      <c r="O72" t="s">
        <v>446</v>
      </c>
      <c r="P72" t="s">
        <v>447</v>
      </c>
      <c r="Q72" t="s">
        <v>63</v>
      </c>
      <c r="R72" t="s">
        <v>448</v>
      </c>
      <c r="S72">
        <v>10.000483013244979</v>
      </c>
    </row>
    <row r="73" spans="1:19" x14ac:dyDescent="0.25">
      <c r="A73" t="s">
        <v>40</v>
      </c>
      <c r="B73" t="s">
        <v>449</v>
      </c>
      <c r="C73" t="s">
        <v>449</v>
      </c>
      <c r="D73" t="s">
        <v>425</v>
      </c>
      <c r="E73">
        <v>6335.23</v>
      </c>
      <c r="F73">
        <v>6335.23</v>
      </c>
      <c r="G73">
        <v>38.71</v>
      </c>
      <c r="H73">
        <v>163.62</v>
      </c>
      <c r="I73">
        <v>63355.360000000001</v>
      </c>
      <c r="J73">
        <v>1</v>
      </c>
      <c r="K73">
        <v>1.5</v>
      </c>
      <c r="L73">
        <v>1.7058</v>
      </c>
      <c r="M73">
        <v>68.2333</v>
      </c>
      <c r="N73" t="s">
        <v>426</v>
      </c>
      <c r="O73" t="s">
        <v>446</v>
      </c>
      <c r="P73" t="s">
        <v>447</v>
      </c>
      <c r="Q73" t="s">
        <v>63</v>
      </c>
      <c r="R73" t="s">
        <v>448</v>
      </c>
      <c r="S73">
        <v>10.000483013244979</v>
      </c>
    </row>
    <row r="74" spans="1:19" x14ac:dyDescent="0.25">
      <c r="A74" t="s">
        <v>40</v>
      </c>
      <c r="B74" t="s">
        <v>450</v>
      </c>
      <c r="C74" t="s">
        <v>450</v>
      </c>
      <c r="D74" t="s">
        <v>425</v>
      </c>
      <c r="E74">
        <v>6335.23</v>
      </c>
      <c r="F74">
        <v>6335.23</v>
      </c>
      <c r="G74">
        <v>38.71</v>
      </c>
      <c r="H74">
        <v>163.62</v>
      </c>
      <c r="I74">
        <v>63355.360000000001</v>
      </c>
      <c r="J74">
        <v>1</v>
      </c>
      <c r="K74">
        <v>1.5</v>
      </c>
      <c r="L74">
        <v>1.7058</v>
      </c>
      <c r="M74">
        <v>68.2333</v>
      </c>
      <c r="N74" t="s">
        <v>426</v>
      </c>
      <c r="O74" t="s">
        <v>446</v>
      </c>
      <c r="P74" t="s">
        <v>447</v>
      </c>
      <c r="Q74" t="s">
        <v>63</v>
      </c>
      <c r="R74" t="s">
        <v>448</v>
      </c>
      <c r="S74">
        <v>10.000483013244979</v>
      </c>
    </row>
    <row r="75" spans="1:19" x14ac:dyDescent="0.25">
      <c r="A75" t="s">
        <v>40</v>
      </c>
      <c r="B75" t="s">
        <v>451</v>
      </c>
      <c r="C75" t="s">
        <v>451</v>
      </c>
      <c r="D75" t="s">
        <v>425</v>
      </c>
      <c r="E75">
        <v>3747.95</v>
      </c>
      <c r="F75">
        <v>3747.95</v>
      </c>
      <c r="G75">
        <v>612.34</v>
      </c>
      <c r="H75">
        <v>6.14</v>
      </c>
      <c r="I75">
        <v>33733.18</v>
      </c>
      <c r="J75">
        <v>1</v>
      </c>
      <c r="K75">
        <v>5</v>
      </c>
      <c r="L75">
        <v>1.3647</v>
      </c>
      <c r="M75">
        <v>0</v>
      </c>
      <c r="N75" t="s">
        <v>426</v>
      </c>
      <c r="O75" t="s">
        <v>446</v>
      </c>
      <c r="P75" t="s">
        <v>452</v>
      </c>
      <c r="Q75" t="s">
        <v>61</v>
      </c>
      <c r="R75" t="s">
        <v>433</v>
      </c>
      <c r="S75">
        <v>9.0004349044144139</v>
      </c>
    </row>
    <row r="76" spans="1:19" x14ac:dyDescent="0.25">
      <c r="A76" t="s">
        <v>40</v>
      </c>
      <c r="B76" t="s">
        <v>453</v>
      </c>
      <c r="C76" t="s">
        <v>453</v>
      </c>
      <c r="D76" t="s">
        <v>425</v>
      </c>
      <c r="E76">
        <v>3747.95</v>
      </c>
      <c r="F76">
        <v>3747.95</v>
      </c>
      <c r="G76">
        <v>612.34</v>
      </c>
      <c r="H76">
        <v>6.14</v>
      </c>
      <c r="I76">
        <v>33733.18</v>
      </c>
      <c r="J76">
        <v>1</v>
      </c>
      <c r="K76">
        <v>5</v>
      </c>
      <c r="L76">
        <v>1.3647</v>
      </c>
      <c r="M76">
        <v>0</v>
      </c>
      <c r="N76" t="s">
        <v>426</v>
      </c>
      <c r="O76" t="s">
        <v>446</v>
      </c>
      <c r="P76" t="s">
        <v>452</v>
      </c>
      <c r="Q76" t="s">
        <v>61</v>
      </c>
      <c r="R76" t="s">
        <v>433</v>
      </c>
      <c r="S76">
        <v>9.0004349044144139</v>
      </c>
    </row>
    <row r="77" spans="1:19" x14ac:dyDescent="0.25">
      <c r="A77" t="s">
        <v>40</v>
      </c>
      <c r="B77" t="s">
        <v>454</v>
      </c>
      <c r="C77" t="s">
        <v>454</v>
      </c>
      <c r="D77" t="s">
        <v>425</v>
      </c>
      <c r="E77">
        <v>3747.95</v>
      </c>
      <c r="F77">
        <v>3747.95</v>
      </c>
      <c r="G77">
        <v>612.34</v>
      </c>
      <c r="H77">
        <v>6.14</v>
      </c>
      <c r="I77">
        <v>33733.18</v>
      </c>
      <c r="J77">
        <v>1</v>
      </c>
      <c r="K77">
        <v>5</v>
      </c>
      <c r="L77">
        <v>1.3647</v>
      </c>
      <c r="M77">
        <v>0</v>
      </c>
      <c r="N77" t="s">
        <v>426</v>
      </c>
      <c r="O77" t="s">
        <v>446</v>
      </c>
      <c r="P77" t="s">
        <v>452</v>
      </c>
      <c r="Q77" t="s">
        <v>61</v>
      </c>
      <c r="R77" t="s">
        <v>433</v>
      </c>
      <c r="S77">
        <v>9.0004349044144139</v>
      </c>
    </row>
    <row r="78" spans="1:19" x14ac:dyDescent="0.25">
      <c r="A78" t="s">
        <v>40</v>
      </c>
      <c r="B78" t="s">
        <v>455</v>
      </c>
      <c r="C78" t="s">
        <v>455</v>
      </c>
      <c r="D78" t="s">
        <v>425</v>
      </c>
      <c r="E78">
        <v>11890.14</v>
      </c>
      <c r="F78">
        <v>11890.14</v>
      </c>
      <c r="G78">
        <v>76.540000000000006</v>
      </c>
      <c r="H78">
        <v>155.31</v>
      </c>
      <c r="I78">
        <v>166470.1</v>
      </c>
      <c r="J78">
        <v>1</v>
      </c>
      <c r="K78">
        <v>33.33</v>
      </c>
      <c r="L78">
        <v>1.5353000000000001</v>
      </c>
      <c r="M78">
        <v>2.5588000000000002</v>
      </c>
      <c r="N78" t="s">
        <v>426</v>
      </c>
      <c r="O78" t="s">
        <v>456</v>
      </c>
      <c r="P78" t="s">
        <v>457</v>
      </c>
      <c r="Q78" t="s">
        <v>61</v>
      </c>
      <c r="R78" t="s">
        <v>429</v>
      </c>
      <c r="S78">
        <v>14.00068460085415</v>
      </c>
    </row>
    <row r="79" spans="1:19" x14ac:dyDescent="0.25">
      <c r="A79" t="s">
        <v>40</v>
      </c>
      <c r="B79" t="s">
        <v>458</v>
      </c>
      <c r="C79" t="s">
        <v>458</v>
      </c>
      <c r="D79" t="s">
        <v>425</v>
      </c>
      <c r="E79">
        <v>10619.19</v>
      </c>
      <c r="F79">
        <v>10619.19</v>
      </c>
      <c r="G79">
        <v>612.34</v>
      </c>
      <c r="H79">
        <v>17.36</v>
      </c>
      <c r="I79">
        <v>95577.33</v>
      </c>
      <c r="J79">
        <v>1</v>
      </c>
      <c r="K79">
        <v>2.5</v>
      </c>
      <c r="L79">
        <v>1.7058</v>
      </c>
      <c r="M79">
        <v>1.7058</v>
      </c>
      <c r="N79" t="s">
        <v>426</v>
      </c>
      <c r="O79" t="s">
        <v>446</v>
      </c>
      <c r="P79" t="s">
        <v>459</v>
      </c>
      <c r="Q79" t="s">
        <v>62</v>
      </c>
      <c r="R79" t="s">
        <v>460</v>
      </c>
      <c r="S79">
        <v>9.0004350614312383</v>
      </c>
    </row>
    <row r="80" spans="1:19" x14ac:dyDescent="0.25">
      <c r="A80" t="s">
        <v>40</v>
      </c>
      <c r="B80" t="s">
        <v>461</v>
      </c>
      <c r="C80" t="s">
        <v>461</v>
      </c>
      <c r="D80" t="s">
        <v>425</v>
      </c>
      <c r="E80">
        <v>10619.19</v>
      </c>
      <c r="F80">
        <v>10619.19</v>
      </c>
      <c r="G80">
        <v>612.34</v>
      </c>
      <c r="H80">
        <v>17.36</v>
      </c>
      <c r="I80">
        <v>95577.33</v>
      </c>
      <c r="J80">
        <v>1</v>
      </c>
      <c r="K80">
        <v>2.5</v>
      </c>
      <c r="L80">
        <v>1.7058</v>
      </c>
      <c r="M80">
        <v>1.7058</v>
      </c>
      <c r="N80" t="s">
        <v>426</v>
      </c>
      <c r="O80" t="s">
        <v>446</v>
      </c>
      <c r="P80" t="s">
        <v>459</v>
      </c>
      <c r="Q80" t="s">
        <v>62</v>
      </c>
      <c r="R80" t="s">
        <v>460</v>
      </c>
      <c r="S80">
        <v>9.0004350614312383</v>
      </c>
    </row>
    <row r="81" spans="1:19" x14ac:dyDescent="0.25">
      <c r="A81" t="s">
        <v>40</v>
      </c>
      <c r="B81" t="s">
        <v>462</v>
      </c>
      <c r="C81" t="s">
        <v>462</v>
      </c>
      <c r="D81" t="s">
        <v>425</v>
      </c>
      <c r="E81">
        <v>10619.19</v>
      </c>
      <c r="F81">
        <v>10619.19</v>
      </c>
      <c r="G81">
        <v>612.34</v>
      </c>
      <c r="H81">
        <v>17.36</v>
      </c>
      <c r="I81">
        <v>95577.33</v>
      </c>
      <c r="J81">
        <v>1</v>
      </c>
      <c r="K81">
        <v>2.5</v>
      </c>
      <c r="L81">
        <v>1.7058</v>
      </c>
      <c r="M81">
        <v>1.7058</v>
      </c>
      <c r="N81" t="s">
        <v>426</v>
      </c>
      <c r="O81" t="s">
        <v>446</v>
      </c>
      <c r="P81" t="s">
        <v>459</v>
      </c>
      <c r="Q81" t="s">
        <v>62</v>
      </c>
      <c r="R81" t="s">
        <v>460</v>
      </c>
      <c r="S81">
        <v>9.0004350614312383</v>
      </c>
    </row>
    <row r="82" spans="1:19" x14ac:dyDescent="0.25">
      <c r="A82" t="s">
        <v>40</v>
      </c>
      <c r="B82" t="s">
        <v>463</v>
      </c>
      <c r="C82" t="s">
        <v>463</v>
      </c>
      <c r="D82" t="s">
        <v>425</v>
      </c>
      <c r="E82">
        <v>10619.19</v>
      </c>
      <c r="F82">
        <v>10619.19</v>
      </c>
      <c r="G82">
        <v>612.34</v>
      </c>
      <c r="H82">
        <v>17.36</v>
      </c>
      <c r="I82">
        <v>95577.33</v>
      </c>
      <c r="J82">
        <v>1</v>
      </c>
      <c r="K82">
        <v>2.5</v>
      </c>
      <c r="L82">
        <v>1.7058</v>
      </c>
      <c r="M82">
        <v>1.7058</v>
      </c>
      <c r="N82" t="s">
        <v>426</v>
      </c>
      <c r="O82" t="s">
        <v>446</v>
      </c>
      <c r="P82" t="s">
        <v>459</v>
      </c>
      <c r="Q82" t="s">
        <v>62</v>
      </c>
      <c r="R82" t="s">
        <v>460</v>
      </c>
      <c r="S82">
        <v>9.0004350614312383</v>
      </c>
    </row>
    <row r="83" spans="1:19" x14ac:dyDescent="0.25">
      <c r="A83" t="s">
        <v>40</v>
      </c>
      <c r="B83" t="s">
        <v>464</v>
      </c>
      <c r="C83" t="s">
        <v>464</v>
      </c>
      <c r="D83" t="s">
        <v>425</v>
      </c>
      <c r="E83">
        <v>10619.19</v>
      </c>
      <c r="F83">
        <v>10619.19</v>
      </c>
      <c r="G83">
        <v>612.34</v>
      </c>
      <c r="H83">
        <v>17.36</v>
      </c>
      <c r="I83">
        <v>95577.33</v>
      </c>
      <c r="J83">
        <v>1</v>
      </c>
      <c r="K83">
        <v>2.5</v>
      </c>
      <c r="L83">
        <v>1.7058</v>
      </c>
      <c r="M83">
        <v>1.7058</v>
      </c>
      <c r="N83" t="s">
        <v>426</v>
      </c>
      <c r="O83" t="s">
        <v>446</v>
      </c>
      <c r="P83" t="s">
        <v>459</v>
      </c>
      <c r="Q83" t="s">
        <v>62</v>
      </c>
      <c r="R83" t="s">
        <v>460</v>
      </c>
      <c r="S83">
        <v>9.0004350614312383</v>
      </c>
    </row>
    <row r="84" spans="1:19" x14ac:dyDescent="0.25">
      <c r="A84" t="s">
        <v>40</v>
      </c>
      <c r="B84" t="s">
        <v>465</v>
      </c>
      <c r="C84" t="s">
        <v>465</v>
      </c>
      <c r="D84" t="s">
        <v>425</v>
      </c>
      <c r="E84">
        <v>10619.19</v>
      </c>
      <c r="F84">
        <v>10619.19</v>
      </c>
      <c r="G84">
        <v>612.34</v>
      </c>
      <c r="H84">
        <v>17.36</v>
      </c>
      <c r="I84">
        <v>95577.33</v>
      </c>
      <c r="J84">
        <v>1</v>
      </c>
      <c r="K84">
        <v>2.5</v>
      </c>
      <c r="L84">
        <v>1.7058</v>
      </c>
      <c r="M84">
        <v>1.7058</v>
      </c>
      <c r="N84" t="s">
        <v>426</v>
      </c>
      <c r="O84" t="s">
        <v>446</v>
      </c>
      <c r="P84" t="s">
        <v>459</v>
      </c>
      <c r="Q84" t="s">
        <v>62</v>
      </c>
      <c r="R84" t="s">
        <v>460</v>
      </c>
      <c r="S84">
        <v>9.0004350614312383</v>
      </c>
    </row>
    <row r="85" spans="1:19" x14ac:dyDescent="0.25">
      <c r="A85" t="s">
        <v>40</v>
      </c>
      <c r="B85" t="s">
        <v>466</v>
      </c>
      <c r="C85" t="s">
        <v>466</v>
      </c>
      <c r="D85" t="s">
        <v>467</v>
      </c>
      <c r="E85">
        <v>0</v>
      </c>
      <c r="F85">
        <v>40005.94</v>
      </c>
      <c r="G85">
        <v>178.9</v>
      </c>
      <c r="H85">
        <v>223.59</v>
      </c>
      <c r="I85">
        <v>160031.59</v>
      </c>
      <c r="J85">
        <v>1</v>
      </c>
      <c r="K85">
        <v>0</v>
      </c>
      <c r="L85">
        <v>0</v>
      </c>
      <c r="M85">
        <v>0</v>
      </c>
      <c r="N85" t="s">
        <v>91</v>
      </c>
      <c r="O85" t="s">
        <v>91</v>
      </c>
      <c r="P85" t="s">
        <v>468</v>
      </c>
      <c r="Q85" t="s">
        <v>91</v>
      </c>
      <c r="R85" t="s">
        <v>468</v>
      </c>
      <c r="S85">
        <v>4.0001957209354408</v>
      </c>
    </row>
    <row r="86" spans="1:19" x14ac:dyDescent="0.25">
      <c r="A86" t="s">
        <v>40</v>
      </c>
      <c r="B86" t="s">
        <v>469</v>
      </c>
      <c r="C86" t="s">
        <v>469</v>
      </c>
      <c r="D86" t="s">
        <v>467</v>
      </c>
      <c r="E86">
        <v>0</v>
      </c>
      <c r="F86">
        <v>5792.18</v>
      </c>
      <c r="G86">
        <v>191.77</v>
      </c>
      <c r="H86">
        <v>30.22</v>
      </c>
      <c r="I86">
        <v>23169.86</v>
      </c>
      <c r="J86">
        <v>1</v>
      </c>
      <c r="K86">
        <v>0</v>
      </c>
      <c r="L86">
        <v>0</v>
      </c>
      <c r="M86">
        <v>0</v>
      </c>
      <c r="N86" t="s">
        <v>91</v>
      </c>
      <c r="O86" t="s">
        <v>91</v>
      </c>
      <c r="P86" t="s">
        <v>468</v>
      </c>
      <c r="Q86" t="s">
        <v>91</v>
      </c>
      <c r="R86" t="s">
        <v>468</v>
      </c>
      <c r="S86">
        <v>4.0001968170878666</v>
      </c>
    </row>
    <row r="87" spans="1:19" x14ac:dyDescent="0.25">
      <c r="A87" t="s">
        <v>40</v>
      </c>
      <c r="B87" t="s">
        <v>470</v>
      </c>
      <c r="C87" t="s">
        <v>470</v>
      </c>
      <c r="D87" t="s">
        <v>467</v>
      </c>
      <c r="E87">
        <v>0</v>
      </c>
      <c r="F87">
        <v>5753.06</v>
      </c>
      <c r="G87">
        <v>191.77</v>
      </c>
      <c r="H87">
        <v>29.99</v>
      </c>
      <c r="I87">
        <v>23013.37</v>
      </c>
      <c r="J87">
        <v>1</v>
      </c>
      <c r="K87">
        <v>0</v>
      </c>
      <c r="L87">
        <v>0</v>
      </c>
      <c r="M87">
        <v>0</v>
      </c>
      <c r="N87" t="s">
        <v>91</v>
      </c>
      <c r="O87" t="s">
        <v>91</v>
      </c>
      <c r="P87" t="s">
        <v>468</v>
      </c>
      <c r="Q87" t="s">
        <v>91</v>
      </c>
      <c r="R87" t="s">
        <v>468</v>
      </c>
      <c r="S87">
        <v>4.000196417211014</v>
      </c>
    </row>
    <row r="88" spans="1:19" x14ac:dyDescent="0.25">
      <c r="A88" t="s">
        <v>40</v>
      </c>
      <c r="B88" t="s">
        <v>471</v>
      </c>
      <c r="C88" t="s">
        <v>471</v>
      </c>
      <c r="D88" t="s">
        <v>467</v>
      </c>
      <c r="E88">
        <v>0</v>
      </c>
      <c r="F88">
        <v>31334.240000000002</v>
      </c>
      <c r="G88">
        <v>191.77</v>
      </c>
      <c r="H88">
        <v>163.62</v>
      </c>
      <c r="I88">
        <v>125343.08</v>
      </c>
      <c r="J88">
        <v>1</v>
      </c>
      <c r="K88">
        <v>0</v>
      </c>
      <c r="L88">
        <v>0</v>
      </c>
      <c r="M88">
        <v>0</v>
      </c>
      <c r="N88" t="s">
        <v>91</v>
      </c>
      <c r="O88" t="s">
        <v>91</v>
      </c>
      <c r="P88" t="s">
        <v>468</v>
      </c>
      <c r="Q88" t="s">
        <v>91</v>
      </c>
      <c r="R88" t="s">
        <v>468</v>
      </c>
      <c r="S88">
        <v>4.0001953134973114</v>
      </c>
    </row>
    <row r="89" spans="1:19" x14ac:dyDescent="0.25">
      <c r="A89" t="s">
        <v>40</v>
      </c>
      <c r="B89" t="s">
        <v>472</v>
      </c>
      <c r="C89" t="s">
        <v>472</v>
      </c>
      <c r="D89" t="s">
        <v>467</v>
      </c>
      <c r="E89">
        <v>0</v>
      </c>
      <c r="F89">
        <v>6335.23</v>
      </c>
      <c r="G89">
        <v>38.71</v>
      </c>
      <c r="H89">
        <v>163.62</v>
      </c>
      <c r="I89">
        <v>25342.14</v>
      </c>
      <c r="J89">
        <v>1</v>
      </c>
      <c r="K89">
        <v>0</v>
      </c>
      <c r="L89">
        <v>0</v>
      </c>
      <c r="M89">
        <v>0</v>
      </c>
      <c r="N89" t="s">
        <v>91</v>
      </c>
      <c r="O89" t="s">
        <v>91</v>
      </c>
      <c r="P89" t="s">
        <v>468</v>
      </c>
      <c r="Q89" t="s">
        <v>91</v>
      </c>
      <c r="R89" t="s">
        <v>468</v>
      </c>
      <c r="S89">
        <v>4.0001925739081301</v>
      </c>
    </row>
    <row r="90" spans="1:19" x14ac:dyDescent="0.25">
      <c r="A90" t="s">
        <v>40</v>
      </c>
      <c r="B90" t="s">
        <v>473</v>
      </c>
      <c r="C90" t="s">
        <v>473</v>
      </c>
      <c r="D90" t="s">
        <v>467</v>
      </c>
      <c r="E90">
        <v>0</v>
      </c>
      <c r="F90">
        <v>57016.88</v>
      </c>
      <c r="G90">
        <v>348.49</v>
      </c>
      <c r="H90">
        <v>163.62</v>
      </c>
      <c r="I90">
        <v>228078.63</v>
      </c>
      <c r="J90">
        <v>1</v>
      </c>
      <c r="K90">
        <v>0</v>
      </c>
      <c r="L90">
        <v>0</v>
      </c>
      <c r="M90">
        <v>0</v>
      </c>
      <c r="N90" t="s">
        <v>91</v>
      </c>
      <c r="O90" t="s">
        <v>91</v>
      </c>
      <c r="P90" t="s">
        <v>468</v>
      </c>
      <c r="Q90" t="s">
        <v>91</v>
      </c>
      <c r="R90" t="s">
        <v>468</v>
      </c>
      <c r="S90">
        <v>4.0001948545764003</v>
      </c>
    </row>
    <row r="91" spans="1:19" x14ac:dyDescent="0.25">
      <c r="A91" t="s">
        <v>40</v>
      </c>
      <c r="B91" t="s">
        <v>474</v>
      </c>
      <c r="C91" t="s">
        <v>474</v>
      </c>
      <c r="D91" t="s">
        <v>467</v>
      </c>
      <c r="E91">
        <v>0</v>
      </c>
      <c r="F91">
        <v>6335.23</v>
      </c>
      <c r="G91">
        <v>38.71</v>
      </c>
      <c r="H91">
        <v>163.62</v>
      </c>
      <c r="I91">
        <v>25342.14</v>
      </c>
      <c r="J91">
        <v>1</v>
      </c>
      <c r="K91">
        <v>0</v>
      </c>
      <c r="L91">
        <v>0</v>
      </c>
      <c r="M91">
        <v>0</v>
      </c>
      <c r="N91" t="s">
        <v>91</v>
      </c>
      <c r="O91" t="s">
        <v>91</v>
      </c>
      <c r="P91" t="s">
        <v>468</v>
      </c>
      <c r="Q91" t="s">
        <v>91</v>
      </c>
      <c r="R91" t="s">
        <v>468</v>
      </c>
      <c r="S91">
        <v>4.0001925739081301</v>
      </c>
    </row>
    <row r="92" spans="1:19" x14ac:dyDescent="0.25">
      <c r="A92" t="s">
        <v>40</v>
      </c>
      <c r="B92" t="s">
        <v>475</v>
      </c>
      <c r="C92" t="s">
        <v>475</v>
      </c>
      <c r="D92" t="s">
        <v>467</v>
      </c>
      <c r="E92">
        <v>0</v>
      </c>
      <c r="F92">
        <v>57016.88</v>
      </c>
      <c r="G92">
        <v>348.49</v>
      </c>
      <c r="H92">
        <v>163.62</v>
      </c>
      <c r="I92">
        <v>228078.63</v>
      </c>
      <c r="J92">
        <v>1</v>
      </c>
      <c r="K92">
        <v>0</v>
      </c>
      <c r="L92">
        <v>0</v>
      </c>
      <c r="M92">
        <v>0</v>
      </c>
      <c r="N92" t="s">
        <v>91</v>
      </c>
      <c r="O92" t="s">
        <v>91</v>
      </c>
      <c r="P92" t="s">
        <v>468</v>
      </c>
      <c r="Q92" t="s">
        <v>91</v>
      </c>
      <c r="R92" t="s">
        <v>468</v>
      </c>
      <c r="S92">
        <v>4.0001948545764003</v>
      </c>
    </row>
    <row r="93" spans="1:19" x14ac:dyDescent="0.25">
      <c r="A93" t="s">
        <v>40</v>
      </c>
      <c r="B93" t="s">
        <v>476</v>
      </c>
      <c r="C93" t="s">
        <v>476</v>
      </c>
      <c r="D93" t="s">
        <v>467</v>
      </c>
      <c r="E93">
        <v>0</v>
      </c>
      <c r="F93">
        <v>6335.23</v>
      </c>
      <c r="G93">
        <v>38.71</v>
      </c>
      <c r="H93">
        <v>163.62</v>
      </c>
      <c r="I93">
        <v>25342.14</v>
      </c>
      <c r="J93">
        <v>1</v>
      </c>
      <c r="K93">
        <v>0</v>
      </c>
      <c r="L93">
        <v>0</v>
      </c>
      <c r="M93">
        <v>0</v>
      </c>
      <c r="N93" t="s">
        <v>91</v>
      </c>
      <c r="O93" t="s">
        <v>91</v>
      </c>
      <c r="P93" t="s">
        <v>468</v>
      </c>
      <c r="Q93" t="s">
        <v>91</v>
      </c>
      <c r="R93" t="s">
        <v>468</v>
      </c>
      <c r="S93">
        <v>4.0001925739081301</v>
      </c>
    </row>
    <row r="94" spans="1:19" x14ac:dyDescent="0.25">
      <c r="A94" t="s">
        <v>40</v>
      </c>
      <c r="B94" t="s">
        <v>477</v>
      </c>
      <c r="C94" t="s">
        <v>477</v>
      </c>
      <c r="D94" t="s">
        <v>467</v>
      </c>
      <c r="E94">
        <v>0</v>
      </c>
      <c r="F94">
        <v>57016.88</v>
      </c>
      <c r="G94">
        <v>348.49</v>
      </c>
      <c r="H94">
        <v>163.62</v>
      </c>
      <c r="I94">
        <v>228078.63</v>
      </c>
      <c r="J94">
        <v>1</v>
      </c>
      <c r="K94">
        <v>0</v>
      </c>
      <c r="L94">
        <v>0</v>
      </c>
      <c r="M94">
        <v>0</v>
      </c>
      <c r="N94" t="s">
        <v>91</v>
      </c>
      <c r="O94" t="s">
        <v>91</v>
      </c>
      <c r="P94" t="s">
        <v>468</v>
      </c>
      <c r="Q94" t="s">
        <v>91</v>
      </c>
      <c r="R94" t="s">
        <v>468</v>
      </c>
      <c r="S94">
        <v>4.0001948545764003</v>
      </c>
    </row>
    <row r="95" spans="1:19" x14ac:dyDescent="0.25">
      <c r="A95" t="s">
        <v>40</v>
      </c>
      <c r="B95" t="s">
        <v>478</v>
      </c>
      <c r="C95" t="s">
        <v>478</v>
      </c>
      <c r="D95" t="s">
        <v>467</v>
      </c>
      <c r="E95">
        <v>0</v>
      </c>
      <c r="F95">
        <v>5808.57</v>
      </c>
      <c r="G95">
        <v>163.62</v>
      </c>
      <c r="H95">
        <v>223.59</v>
      </c>
      <c r="I95">
        <v>23235.4</v>
      </c>
      <c r="J95">
        <v>1</v>
      </c>
      <c r="K95">
        <v>0</v>
      </c>
      <c r="L95">
        <v>0</v>
      </c>
      <c r="M95">
        <v>0</v>
      </c>
      <c r="N95" t="s">
        <v>91</v>
      </c>
      <c r="O95" t="s">
        <v>91</v>
      </c>
      <c r="P95" t="s">
        <v>468</v>
      </c>
      <c r="Q95" t="s">
        <v>91</v>
      </c>
      <c r="R95" t="s">
        <v>468</v>
      </c>
      <c r="S95">
        <v>4.0001928185422582</v>
      </c>
    </row>
    <row r="96" spans="1:19" x14ac:dyDescent="0.25">
      <c r="A96" t="s">
        <v>40</v>
      </c>
      <c r="B96" t="s">
        <v>479</v>
      </c>
      <c r="C96" t="s">
        <v>479</v>
      </c>
      <c r="D96" t="s">
        <v>467</v>
      </c>
      <c r="E96">
        <v>0</v>
      </c>
      <c r="F96">
        <v>5808.57</v>
      </c>
      <c r="G96">
        <v>163.62</v>
      </c>
      <c r="H96">
        <v>223.59</v>
      </c>
      <c r="I96">
        <v>23235.4</v>
      </c>
      <c r="J96">
        <v>1</v>
      </c>
      <c r="K96">
        <v>0</v>
      </c>
      <c r="L96">
        <v>0</v>
      </c>
      <c r="M96">
        <v>0</v>
      </c>
      <c r="N96" t="s">
        <v>91</v>
      </c>
      <c r="O96" t="s">
        <v>91</v>
      </c>
      <c r="P96" t="s">
        <v>468</v>
      </c>
      <c r="Q96" t="s">
        <v>91</v>
      </c>
      <c r="R96" t="s">
        <v>468</v>
      </c>
      <c r="S96">
        <v>4.0001928185422582</v>
      </c>
    </row>
    <row r="97" spans="1:19" x14ac:dyDescent="0.25">
      <c r="A97" t="s">
        <v>40</v>
      </c>
      <c r="B97" t="s">
        <v>480</v>
      </c>
      <c r="C97" t="s">
        <v>480</v>
      </c>
      <c r="D97" t="s">
        <v>467</v>
      </c>
      <c r="E97">
        <v>0</v>
      </c>
      <c r="F97">
        <v>5808.57</v>
      </c>
      <c r="G97">
        <v>163.62</v>
      </c>
      <c r="H97">
        <v>223.59</v>
      </c>
      <c r="I97">
        <v>23235.4</v>
      </c>
      <c r="J97">
        <v>1</v>
      </c>
      <c r="K97">
        <v>0</v>
      </c>
      <c r="L97">
        <v>0</v>
      </c>
      <c r="M97">
        <v>0</v>
      </c>
      <c r="N97" t="s">
        <v>91</v>
      </c>
      <c r="O97" t="s">
        <v>91</v>
      </c>
      <c r="P97" t="s">
        <v>468</v>
      </c>
      <c r="Q97" t="s">
        <v>91</v>
      </c>
      <c r="R97" t="s">
        <v>468</v>
      </c>
      <c r="S97">
        <v>4.0001928185422582</v>
      </c>
    </row>
    <row r="98" spans="1:19" x14ac:dyDescent="0.25">
      <c r="A98" t="s">
        <v>40</v>
      </c>
      <c r="B98" t="s">
        <v>481</v>
      </c>
      <c r="C98" t="s">
        <v>481</v>
      </c>
      <c r="D98" t="s">
        <v>467</v>
      </c>
      <c r="E98">
        <v>0</v>
      </c>
      <c r="F98">
        <v>12517.22</v>
      </c>
      <c r="G98">
        <v>387.2</v>
      </c>
      <c r="H98">
        <v>42.42</v>
      </c>
      <c r="I98">
        <v>50071.33</v>
      </c>
      <c r="J98">
        <v>1</v>
      </c>
      <c r="K98">
        <v>0</v>
      </c>
      <c r="L98">
        <v>0</v>
      </c>
      <c r="M98">
        <v>0</v>
      </c>
      <c r="N98" t="s">
        <v>91</v>
      </c>
      <c r="O98" t="s">
        <v>91</v>
      </c>
      <c r="P98" t="s">
        <v>468</v>
      </c>
      <c r="Q98" t="s">
        <v>91</v>
      </c>
      <c r="R98" t="s">
        <v>468</v>
      </c>
      <c r="S98">
        <v>4.0001957303618543</v>
      </c>
    </row>
    <row r="99" spans="1:19" x14ac:dyDescent="0.25">
      <c r="A99" t="s">
        <v>40</v>
      </c>
      <c r="B99" t="s">
        <v>482</v>
      </c>
      <c r="C99" t="s">
        <v>482</v>
      </c>
      <c r="D99" t="s">
        <v>467</v>
      </c>
      <c r="E99">
        <v>0</v>
      </c>
      <c r="F99">
        <v>12517.22</v>
      </c>
      <c r="G99">
        <v>387.2</v>
      </c>
      <c r="H99">
        <v>42.42</v>
      </c>
      <c r="I99">
        <v>50071.33</v>
      </c>
      <c r="J99">
        <v>1</v>
      </c>
      <c r="K99">
        <v>0</v>
      </c>
      <c r="L99">
        <v>0</v>
      </c>
      <c r="M99">
        <v>0</v>
      </c>
      <c r="N99" t="s">
        <v>91</v>
      </c>
      <c r="O99" t="s">
        <v>91</v>
      </c>
      <c r="P99" t="s">
        <v>468</v>
      </c>
      <c r="Q99" t="s">
        <v>91</v>
      </c>
      <c r="R99" t="s">
        <v>468</v>
      </c>
      <c r="S99">
        <v>4.0001957303618543</v>
      </c>
    </row>
    <row r="100" spans="1:19" x14ac:dyDescent="0.25">
      <c r="A100" t="s">
        <v>40</v>
      </c>
      <c r="B100" t="s">
        <v>483</v>
      </c>
      <c r="C100" t="s">
        <v>483</v>
      </c>
      <c r="D100" t="s">
        <v>467</v>
      </c>
      <c r="E100">
        <v>0</v>
      </c>
      <c r="F100">
        <v>12517.22</v>
      </c>
      <c r="G100">
        <v>387.2</v>
      </c>
      <c r="H100">
        <v>42.42</v>
      </c>
      <c r="I100">
        <v>50071.33</v>
      </c>
      <c r="J100">
        <v>1</v>
      </c>
      <c r="K100">
        <v>0</v>
      </c>
      <c r="L100">
        <v>0</v>
      </c>
      <c r="M100">
        <v>0</v>
      </c>
      <c r="N100" t="s">
        <v>91</v>
      </c>
      <c r="O100" t="s">
        <v>91</v>
      </c>
      <c r="P100" t="s">
        <v>468</v>
      </c>
      <c r="Q100" t="s">
        <v>91</v>
      </c>
      <c r="R100" t="s">
        <v>468</v>
      </c>
      <c r="S100">
        <v>4.0001957303618543</v>
      </c>
    </row>
    <row r="101" spans="1:19" x14ac:dyDescent="0.25">
      <c r="A101" t="s">
        <v>40</v>
      </c>
      <c r="B101" t="s">
        <v>484</v>
      </c>
      <c r="C101" t="s">
        <v>484</v>
      </c>
      <c r="D101" t="s">
        <v>467</v>
      </c>
      <c r="E101">
        <v>0</v>
      </c>
      <c r="F101">
        <v>12517.22</v>
      </c>
      <c r="G101">
        <v>447.21</v>
      </c>
      <c r="H101">
        <v>42.42</v>
      </c>
      <c r="I101">
        <v>50071.33</v>
      </c>
      <c r="J101">
        <v>1</v>
      </c>
      <c r="K101">
        <v>0</v>
      </c>
      <c r="L101">
        <v>0</v>
      </c>
      <c r="M101">
        <v>0</v>
      </c>
      <c r="N101" t="s">
        <v>91</v>
      </c>
      <c r="O101" t="s">
        <v>91</v>
      </c>
      <c r="P101" t="s">
        <v>468</v>
      </c>
      <c r="Q101" t="s">
        <v>91</v>
      </c>
      <c r="R101" t="s">
        <v>468</v>
      </c>
      <c r="S101">
        <v>4.0001957303618543</v>
      </c>
    </row>
    <row r="102" spans="1:19" x14ac:dyDescent="0.25">
      <c r="A102" t="s">
        <v>40</v>
      </c>
      <c r="B102" t="s">
        <v>485</v>
      </c>
      <c r="C102" t="s">
        <v>485</v>
      </c>
      <c r="D102" t="s">
        <v>467</v>
      </c>
      <c r="E102">
        <v>0</v>
      </c>
      <c r="F102">
        <v>12517.22</v>
      </c>
      <c r="G102">
        <v>447.21</v>
      </c>
      <c r="H102">
        <v>42.42</v>
      </c>
      <c r="I102">
        <v>50071.33</v>
      </c>
      <c r="J102">
        <v>1</v>
      </c>
      <c r="K102">
        <v>0</v>
      </c>
      <c r="L102">
        <v>0</v>
      </c>
      <c r="M102">
        <v>0</v>
      </c>
      <c r="N102" t="s">
        <v>91</v>
      </c>
      <c r="O102" t="s">
        <v>91</v>
      </c>
      <c r="P102" t="s">
        <v>468</v>
      </c>
      <c r="Q102" t="s">
        <v>91</v>
      </c>
      <c r="R102" t="s">
        <v>468</v>
      </c>
      <c r="S102">
        <v>4.0001957303618543</v>
      </c>
    </row>
    <row r="103" spans="1:19" x14ac:dyDescent="0.25">
      <c r="A103" t="s">
        <v>40</v>
      </c>
      <c r="B103" t="s">
        <v>486</v>
      </c>
      <c r="C103" t="s">
        <v>486</v>
      </c>
      <c r="D103" t="s">
        <v>467</v>
      </c>
      <c r="E103">
        <v>0</v>
      </c>
      <c r="F103">
        <v>12517.22</v>
      </c>
      <c r="G103">
        <v>447.21</v>
      </c>
      <c r="H103">
        <v>42.42</v>
      </c>
      <c r="I103">
        <v>50071.33</v>
      </c>
      <c r="J103">
        <v>1</v>
      </c>
      <c r="K103">
        <v>0</v>
      </c>
      <c r="L103">
        <v>0</v>
      </c>
      <c r="M103">
        <v>0</v>
      </c>
      <c r="N103" t="s">
        <v>91</v>
      </c>
      <c r="O103" t="s">
        <v>91</v>
      </c>
      <c r="P103" t="s">
        <v>468</v>
      </c>
      <c r="Q103" t="s">
        <v>91</v>
      </c>
      <c r="R103" t="s">
        <v>468</v>
      </c>
      <c r="S103">
        <v>4.0001957303618543</v>
      </c>
    </row>
    <row r="104" spans="1:19" x14ac:dyDescent="0.25">
      <c r="A104" t="s">
        <v>40</v>
      </c>
      <c r="B104" t="s">
        <v>487</v>
      </c>
      <c r="C104" t="s">
        <v>487</v>
      </c>
      <c r="D104" t="s">
        <v>467</v>
      </c>
      <c r="E104">
        <v>0</v>
      </c>
      <c r="F104">
        <v>5808.57</v>
      </c>
      <c r="G104">
        <v>163.62</v>
      </c>
      <c r="H104">
        <v>223.59</v>
      </c>
      <c r="I104">
        <v>23235.4</v>
      </c>
      <c r="J104">
        <v>1</v>
      </c>
      <c r="K104">
        <v>0</v>
      </c>
      <c r="L104">
        <v>0</v>
      </c>
      <c r="M104">
        <v>0</v>
      </c>
      <c r="N104" t="s">
        <v>91</v>
      </c>
      <c r="O104" t="s">
        <v>91</v>
      </c>
      <c r="P104" t="s">
        <v>468</v>
      </c>
      <c r="Q104" t="s">
        <v>91</v>
      </c>
      <c r="R104" t="s">
        <v>468</v>
      </c>
      <c r="S104">
        <v>4.0001928185422582</v>
      </c>
    </row>
    <row r="105" spans="1:19" x14ac:dyDescent="0.25">
      <c r="A105" t="s">
        <v>40</v>
      </c>
      <c r="B105" t="s">
        <v>488</v>
      </c>
      <c r="C105" t="s">
        <v>488</v>
      </c>
      <c r="D105" t="s">
        <v>467</v>
      </c>
      <c r="E105">
        <v>0</v>
      </c>
      <c r="F105">
        <v>5808.57</v>
      </c>
      <c r="G105">
        <v>163.62</v>
      </c>
      <c r="H105">
        <v>223.59</v>
      </c>
      <c r="I105">
        <v>23235.4</v>
      </c>
      <c r="J105">
        <v>1</v>
      </c>
      <c r="K105">
        <v>0</v>
      </c>
      <c r="L105">
        <v>0</v>
      </c>
      <c r="M105">
        <v>0</v>
      </c>
      <c r="N105" t="s">
        <v>91</v>
      </c>
      <c r="O105" t="s">
        <v>91</v>
      </c>
      <c r="P105" t="s">
        <v>468</v>
      </c>
      <c r="Q105" t="s">
        <v>91</v>
      </c>
      <c r="R105" t="s">
        <v>468</v>
      </c>
      <c r="S105">
        <v>4.0001928185422582</v>
      </c>
    </row>
    <row r="106" spans="1:19" x14ac:dyDescent="0.25">
      <c r="A106" t="s">
        <v>40</v>
      </c>
      <c r="B106" t="s">
        <v>489</v>
      </c>
      <c r="C106" t="s">
        <v>489</v>
      </c>
      <c r="D106" t="s">
        <v>467</v>
      </c>
      <c r="E106">
        <v>0</v>
      </c>
      <c r="F106">
        <v>5808.57</v>
      </c>
      <c r="G106">
        <v>163.62</v>
      </c>
      <c r="H106">
        <v>223.59</v>
      </c>
      <c r="I106">
        <v>23235.4</v>
      </c>
      <c r="J106">
        <v>1</v>
      </c>
      <c r="K106">
        <v>0</v>
      </c>
      <c r="L106">
        <v>0</v>
      </c>
      <c r="M106">
        <v>0</v>
      </c>
      <c r="N106" t="s">
        <v>91</v>
      </c>
      <c r="O106" t="s">
        <v>91</v>
      </c>
      <c r="P106" t="s">
        <v>468</v>
      </c>
      <c r="Q106" t="s">
        <v>91</v>
      </c>
      <c r="R106" t="s">
        <v>468</v>
      </c>
      <c r="S106">
        <v>4.0001928185422582</v>
      </c>
    </row>
    <row r="107" spans="1:19" x14ac:dyDescent="0.25">
      <c r="A107" t="s">
        <v>40</v>
      </c>
      <c r="B107" t="s">
        <v>490</v>
      </c>
      <c r="C107" t="s">
        <v>490</v>
      </c>
      <c r="D107" t="s">
        <v>425</v>
      </c>
      <c r="E107">
        <v>5228.1099999999997</v>
      </c>
      <c r="F107">
        <v>5228.1099999999997</v>
      </c>
      <c r="G107">
        <v>76.540000000000006</v>
      </c>
      <c r="H107">
        <v>68.27</v>
      </c>
      <c r="I107">
        <v>73197.11</v>
      </c>
      <c r="J107">
        <v>1</v>
      </c>
      <c r="K107">
        <v>2.5</v>
      </c>
      <c r="L107">
        <v>3.2410999999999999</v>
      </c>
      <c r="M107">
        <v>26.471599999999999</v>
      </c>
      <c r="N107" t="s">
        <v>426</v>
      </c>
      <c r="O107" t="s">
        <v>446</v>
      </c>
      <c r="P107" t="s">
        <v>491</v>
      </c>
      <c r="Q107" t="s">
        <v>63</v>
      </c>
      <c r="R107" t="s">
        <v>491</v>
      </c>
      <c r="S107">
        <v>14.00068284714744</v>
      </c>
    </row>
    <row r="108" spans="1:19" x14ac:dyDescent="0.25">
      <c r="A108" t="s">
        <v>40</v>
      </c>
      <c r="B108" t="s">
        <v>492</v>
      </c>
      <c r="C108" t="s">
        <v>492</v>
      </c>
      <c r="D108" t="s">
        <v>425</v>
      </c>
      <c r="E108">
        <v>40005.94</v>
      </c>
      <c r="F108">
        <v>40005.94</v>
      </c>
      <c r="G108">
        <v>178.9</v>
      </c>
      <c r="H108">
        <v>223.59</v>
      </c>
      <c r="I108">
        <v>400078.97</v>
      </c>
      <c r="J108">
        <v>1</v>
      </c>
      <c r="K108">
        <v>5</v>
      </c>
      <c r="L108">
        <v>2.0470000000000002</v>
      </c>
      <c r="M108">
        <v>3.4117000000000002</v>
      </c>
      <c r="N108" t="s">
        <v>426</v>
      </c>
      <c r="O108" t="s">
        <v>446</v>
      </c>
      <c r="P108" t="s">
        <v>493</v>
      </c>
      <c r="Q108" t="s">
        <v>61</v>
      </c>
      <c r="R108" t="s">
        <v>429</v>
      </c>
      <c r="S108">
        <v>10.00048917735716</v>
      </c>
    </row>
    <row r="109" spans="1:19" x14ac:dyDescent="0.25">
      <c r="A109" t="s">
        <v>40</v>
      </c>
      <c r="B109" t="s">
        <v>494</v>
      </c>
      <c r="C109" t="s">
        <v>494</v>
      </c>
      <c r="D109" t="s">
        <v>425</v>
      </c>
      <c r="E109">
        <v>57016.88</v>
      </c>
      <c r="F109">
        <v>57016.88</v>
      </c>
      <c r="G109">
        <v>348.49</v>
      </c>
      <c r="H109">
        <v>163.62</v>
      </c>
      <c r="I109">
        <v>570196.59</v>
      </c>
      <c r="J109">
        <v>1</v>
      </c>
      <c r="K109">
        <v>5</v>
      </c>
      <c r="L109">
        <v>2.0470000000000002</v>
      </c>
      <c r="M109">
        <v>5.1174999999999997</v>
      </c>
      <c r="N109" t="s">
        <v>426</v>
      </c>
      <c r="O109" t="s">
        <v>446</v>
      </c>
      <c r="P109" t="s">
        <v>433</v>
      </c>
      <c r="Q109" t="s">
        <v>61</v>
      </c>
      <c r="R109" t="s">
        <v>433</v>
      </c>
      <c r="S109">
        <v>10.00048739952098</v>
      </c>
    </row>
    <row r="110" spans="1:19" x14ac:dyDescent="0.25">
      <c r="A110" t="s">
        <v>40</v>
      </c>
      <c r="B110" t="s">
        <v>495</v>
      </c>
      <c r="C110" t="s">
        <v>495</v>
      </c>
      <c r="D110" t="s">
        <v>425</v>
      </c>
      <c r="E110">
        <v>57016.88</v>
      </c>
      <c r="F110">
        <v>57016.88</v>
      </c>
      <c r="G110">
        <v>348.49</v>
      </c>
      <c r="H110">
        <v>163.62</v>
      </c>
      <c r="I110">
        <v>570196.59</v>
      </c>
      <c r="J110">
        <v>1</v>
      </c>
      <c r="K110">
        <v>5</v>
      </c>
      <c r="L110">
        <v>2.0470000000000002</v>
      </c>
      <c r="M110">
        <v>5.1174999999999997</v>
      </c>
      <c r="N110" t="s">
        <v>426</v>
      </c>
      <c r="O110" t="s">
        <v>446</v>
      </c>
      <c r="P110" t="s">
        <v>433</v>
      </c>
      <c r="Q110" t="s">
        <v>61</v>
      </c>
      <c r="R110" t="s">
        <v>433</v>
      </c>
      <c r="S110">
        <v>10.00048739952098</v>
      </c>
    </row>
    <row r="111" spans="1:19" x14ac:dyDescent="0.25">
      <c r="A111" t="s">
        <v>40</v>
      </c>
      <c r="B111" t="s">
        <v>496</v>
      </c>
      <c r="C111" t="s">
        <v>496</v>
      </c>
      <c r="D111" t="s">
        <v>425</v>
      </c>
      <c r="E111">
        <v>57016.88</v>
      </c>
      <c r="F111">
        <v>57016.88</v>
      </c>
      <c r="G111">
        <v>348.49</v>
      </c>
      <c r="H111">
        <v>163.62</v>
      </c>
      <c r="I111">
        <v>570196.59</v>
      </c>
      <c r="J111">
        <v>1</v>
      </c>
      <c r="K111">
        <v>5</v>
      </c>
      <c r="L111">
        <v>2.0470000000000002</v>
      </c>
      <c r="M111">
        <v>5.1174999999999997</v>
      </c>
      <c r="N111" t="s">
        <v>426</v>
      </c>
      <c r="O111" t="s">
        <v>446</v>
      </c>
      <c r="P111" t="s">
        <v>433</v>
      </c>
      <c r="Q111" t="s">
        <v>61</v>
      </c>
      <c r="R111" t="s">
        <v>433</v>
      </c>
      <c r="S111">
        <v>10.00048739952098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2026-10-19T03:38:12Z</dcterms:modified>
</cp:coreProperties>
</file>