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8E8048FD-8A52-4EE9-BBB2-1982E8C34F25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H6" i="2" l="1"/>
  <c r="E12" i="6" a="1"/>
  <c r="E12" i="6" s="1"/>
  <c r="F12" i="6" s="1"/>
  <c r="B11" i="6"/>
  <c r="B12" i="6"/>
  <c r="E11" i="6" a="1"/>
  <c r="E11" i="6" s="1"/>
  <c r="F11" i="6" s="1"/>
  <c r="B10" i="6"/>
  <c r="F10" i="6"/>
  <c r="D10" i="6"/>
  <c r="B6" i="2"/>
  <c r="A6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5" i="2" l="1"/>
  <c r="G3" i="2"/>
  <c r="G4" i="2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D4" i="5"/>
  <c r="E4" i="5" s="1"/>
  <c r="C4" i="5"/>
  <c r="A4" i="20" a="1"/>
  <c r="A4" i="20" s="1"/>
  <c r="A5" i="20" a="1"/>
  <c r="A5" i="20" s="1"/>
  <c r="A3" i="20" a="1"/>
  <c r="A3" i="20" s="1"/>
  <c r="A6" i="20" a="1"/>
  <c r="A6" i="20" s="1"/>
  <c r="Z2" i="5"/>
  <c r="A3" i="5" s="1"/>
  <c r="B16" i="1"/>
  <c r="B12" i="1"/>
  <c r="B11" i="1"/>
  <c r="B5" i="1"/>
  <c r="B4" i="1"/>
  <c r="O6" i="20" l="1" a="1"/>
  <c r="O6" i="20" s="1"/>
  <c r="P6" i="20" a="1"/>
  <c r="P6" i="20" s="1"/>
  <c r="D6" i="20" a="1"/>
  <c r="D6" i="20" s="1"/>
  <c r="E6" i="20" a="1"/>
  <c r="E6" i="20" s="1"/>
  <c r="F6" i="20" a="1"/>
  <c r="F6" i="20" s="1"/>
  <c r="G6" i="20" a="1"/>
  <c r="G6" i="20" s="1"/>
  <c r="H6" i="20" a="1"/>
  <c r="H6" i="20" s="1"/>
  <c r="I6" i="20" a="1"/>
  <c r="I6" i="20" s="1"/>
  <c r="J6" i="20" a="1"/>
  <c r="J6" i="20" s="1"/>
  <c r="K6" i="20" a="1"/>
  <c r="K6" i="20" s="1"/>
  <c r="L6" i="20" a="1"/>
  <c r="L6" i="20" s="1"/>
  <c r="M6" i="20" a="1"/>
  <c r="M6" i="20" s="1"/>
  <c r="N6" i="20" a="1"/>
  <c r="N6" i="20" s="1"/>
  <c r="C6" i="20" a="1"/>
  <c r="C6" i="20" s="1"/>
  <c r="R6" i="20" a="1"/>
  <c r="R6" i="20" s="1"/>
  <c r="Q6" i="20" a="1"/>
  <c r="Q6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N5" i="20" a="1"/>
  <c r="N5" i="20" s="1"/>
  <c r="O5" i="20" a="1"/>
  <c r="O5" i="20" s="1"/>
  <c r="P5" i="20" a="1"/>
  <c r="P5" i="20" s="1"/>
  <c r="F5" i="20" a="1"/>
  <c r="F5" i="20" s="1"/>
  <c r="E5" i="20" a="1"/>
  <c r="E5" i="20" s="1"/>
  <c r="C5" i="20" a="1"/>
  <c r="C5" i="20" s="1"/>
  <c r="G5" i="20" a="1"/>
  <c r="G5" i="20" s="1"/>
  <c r="D5" i="20" a="1"/>
  <c r="D5" i="20" s="1"/>
  <c r="H5" i="20" a="1"/>
  <c r="H5" i="20" s="1"/>
  <c r="Q5" i="20" a="1"/>
  <c r="Q5" i="20" s="1"/>
  <c r="R5" i="20" a="1"/>
  <c r="R5" i="20" s="1"/>
  <c r="F3" i="20" a="1"/>
  <c r="F3" i="20" s="1"/>
  <c r="H3" i="20" a="1"/>
  <c r="H3" i="20" s="1"/>
  <c r="I3" i="20" a="1"/>
  <c r="I3" i="20" s="1"/>
  <c r="J3" i="20" a="1"/>
  <c r="J3" i="20" s="1"/>
  <c r="P3" i="20" a="1"/>
  <c r="P3" i="20" s="1"/>
  <c r="M3" i="20" a="1"/>
  <c r="M3" i="20" s="1"/>
  <c r="N3" i="20" a="1"/>
  <c r="N3" i="20" s="1"/>
  <c r="O3" i="20" a="1"/>
  <c r="O3" i="20" s="1"/>
  <c r="Q3" i="20" a="1"/>
  <c r="Q3" i="20" s="1"/>
  <c r="R3" i="20" a="1"/>
  <c r="R3" i="20" s="1"/>
  <c r="C3" i="20" a="1"/>
  <c r="C3" i="20" s="1"/>
  <c r="G3" i="20" a="1"/>
  <c r="G3" i="20" s="1"/>
  <c r="L3" i="20" a="1"/>
  <c r="L3" i="20" s="1"/>
  <c r="K3" i="20" a="1"/>
  <c r="K3" i="20" s="1"/>
  <c r="D3" i="20" a="1"/>
  <c r="D3" i="20" s="1"/>
  <c r="E3" i="20" a="1"/>
  <c r="E3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J4" i="20" a="1"/>
  <c r="J4" i="20" s="1"/>
  <c r="K4" i="20" a="1"/>
  <c r="K4" i="20" s="1"/>
  <c r="L4" i="20" a="1"/>
  <c r="L4" i="20" s="1"/>
  <c r="M4" i="20" a="1"/>
  <c r="M4" i="20" s="1"/>
  <c r="R4" i="20" a="1"/>
  <c r="R4" i="20" s="1"/>
  <c r="N4" i="20" a="1"/>
  <c r="N4" i="20" s="1"/>
  <c r="O4" i="20" a="1"/>
  <c r="O4" i="20" s="1"/>
  <c r="P4" i="20" a="1"/>
  <c r="P4" i="20" s="1"/>
  <c r="Q4" i="20" a="1"/>
  <c r="Q4" i="20" s="1"/>
  <c r="B9" i="1"/>
  <c r="B10" i="1"/>
  <c r="A2" i="1"/>
  <c r="B15" i="1"/>
  <c r="B14" i="1"/>
  <c r="B7" i="1"/>
  <c r="C6" i="2"/>
  <c r="B3" i="5"/>
  <c r="C3" i="5"/>
  <c r="D3" i="5"/>
  <c r="A1" i="10" l="1"/>
  <c r="A7" i="9"/>
  <c r="A1" i="2"/>
  <c r="A36" i="4"/>
  <c r="A1" i="43"/>
  <c r="E14" i="3"/>
  <c r="E3" i="5"/>
  <c r="A13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<sst xmlns="http://schemas.openxmlformats.org/spreadsheetml/2006/main" count="12127" uniqueCount="451">
  <si>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</si>
  <si>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</si>
  <si>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</si>
  <si>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</si>
  <si>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</si>
  <si>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</si>
  <si>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</si>
  <si>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</si>
  <si>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</si>
  <si>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</si>
  <si>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</si>
  <si>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</si>
  <si>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</si>
  <si>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</si>
  <si>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</si>
  <si>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</si>
  <si>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</si>
  <si>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</si>
  <si>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</si>
  <si>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</si>
  <si>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</si>
  <si>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</si>
  <si>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</si>
  <si>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</si>
  <si>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</si>
  <si>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</si>
  <si>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</si>
  <si>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</si>
  <si>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</si>
  <si>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</si>
  <si>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</si>
  <si>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</si>
  <si>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</si>
  <si>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</si>
  <si>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</si>
  <si>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</si>
  <si>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</si>
  <si>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</si>
  <si>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</si>
  <si>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</si>
  <si>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</si>
  <si>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</si>
  <si>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</si>
  <si>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</si>
  <si>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</si>
  <si>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</si>
  <si>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</si>
  <si>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</si>
  <si>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</si>
  <si>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</si>
  <si>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</si>
  <si>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</si>
  <si>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</si>
  <si>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</si>
  <si>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</si>
  <si>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</si>
  <si>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</si>
  <si>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</si>
  <si>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</si>
  <si>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</si>
  <si>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</si>
  <si>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</si>
  <si>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</si>
  <si>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</si>
  <si>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</si>
  <si>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</si>
  <si>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</si>
  <si>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</si>
  <si>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</si>
  <si>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</si>
  <si>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</si>
  <si>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</si>
  <si>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</si>
  <si>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</si>
  <si>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</si>
  <si>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</si>
  <si>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</si>
  <si>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</si>
  <si>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</si>
  <si>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</si>
  <si>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</si>
  <si>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</si>
  <si>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</si>
  <si>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</si>
  <si>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</si>
  <si>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</si>
  <si>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</si>
  <si>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</si>
  <si>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</si>
  <si>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</si>
  <si>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</si>
  <si>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</si>
  <si>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</si>
  <si>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</si>
  <si>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</si>
  <si>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</si>
  <si>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</si>
  <si>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</si>
  <si>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</si>
  <si>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</si>
  <si>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</si>
  <si>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</si>
  <si>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</si>
  <si>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</si>
  <si>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</si>
  <si>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</si>
  <si>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</si>
  <si>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</si>
  <si>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</si>
  <si>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</si>
  <si>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</si>
  <si>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</si>
  <si>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</si>
  <si>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</si>
  <si>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</si>
  <si>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</si>
  <si>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</si>
  <si>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</si>
  <si>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</si>
  <si>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</si>
  <si>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</si>
  <si>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</si>
  <si>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</si>
  <si>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</si>
  <si>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</si>
  <si>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</si>
  <si>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</si>
  <si>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</si>
  <si>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</si>
  <si>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</si>
  <si>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</si>
  <si>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</si>
  <si>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</si>
  <si>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</si>
  <si>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</si>
  <si>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</si>
  <si>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</si>
  <si>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</si>
  <si>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</si>
  <si>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</si>
  <si>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</si>
  <si>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</si>
  <si>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</si>
  <si>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</si>
  <si>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</si>
  <si>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</si>
  <si>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</si>
  <si>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</si>
  <si>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</si>
  <si>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</si>
  <si>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</si>
  <si>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</si>
  <si>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</si>
  <si>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</si>
  <si>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</si>
  <si>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</si>
  <si>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</si>
  <si>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</si>
  <si>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</si>
  <si>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</si>
  <si>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</si>
  <si>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</si>
  <si>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</si>
  <si>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</si>
  <si>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</si>
  <si>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</si>
  <si>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</si>
  <si>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</si>
  <si>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</si>
  <si>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</si>
  <si>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</si>
  <si>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</si>
  <si>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</si>
  <si>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</si>
  <si>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</si>
  <si>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</si>
  <si>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</si>
  <si>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</si>
  <si>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</si>
  <si>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</si>
  <si>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</si>
  <si>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</si>
  <si>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</si>
  <si>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</si>
  <si>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</si>
  <si>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</si>
  <si>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</si>
  <si>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</si>
  <si>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</si>
  <si>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</si>
  <si>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</si>
  <si>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</si>
  <si>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</si>
  <si>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</si>
  <si>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</si>
  <si>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</si>
  <si>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</si>
  <si>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</si>
  <si>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</si>
  <si>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</si>
  <si>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</si>
  <si>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</si>
  <si>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</si>
  <si>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</si>
  <si>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</si>
  <si>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</si>
  <si>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</si>
  <si>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</si>
  <si>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</si>
  <si>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</si>
  <si>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</si>
  <si>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</si>
  <si>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</si>
  <si>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</si>
  <si>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</si>
  <si>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</si>
  <si>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</si>
  <si>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</si>
  <si>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</si>
  <si>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</si>
  <si>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</si>
  <si>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</si>
  <si>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</si>
  <si>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</si>
  <si>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</si>
  <si>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</si>
  <si>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</si>
  <si>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</si>
  <si>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</si>
  <si>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</si>
  <si>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</si>
  <si>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</si>
  <si>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</si>
  <si>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</si>
  <si>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</si>
  <si>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</si>
  <si>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</si>
  <si>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</si>
  <si>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</si>
  <si>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</si>
  <si>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</si>
  <si>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</si>
  <si>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</si>
  <si>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</si>
  <si>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</si>
  <si>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</si>
  <si>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</si>
  <si>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</si>
  <si>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</si>
  <si>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</si>
  <si>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</si>
  <si>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</si>
  <si>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</si>
  <si>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</si>
  <si>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</si>
  <si>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</si>
  <si>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</si>
  <si>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</si>
  <si>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</si>
  <si>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</si>
  <si>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</si>
  <si>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</si>
  <si>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</si>
  <si>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</si>
  <si>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</si>
  <si>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</si>
  <si>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</si>
  <si>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</si>
  <si>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</si>
  <si>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</si>
  <si>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</si>
  <si>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</si>
  <si>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</si>
  <si>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</si>
  <si>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</si>
  <si>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</si>
  <si>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</si>
  <si>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</si>
  <si>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</si>
  <si>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</si>
  <si>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</si>
  <si>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</si>
  <si>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</si>
  <si>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</si>
  <si>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</si>
  <si>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</si>
  <si>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</si>
  <si>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</si>
  <si>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</si>
  <si>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</si>
  <si>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</si>
  <si>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</si>
  <si>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</si>
  <si>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</si>
  <si>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</si>
  <si>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</si>
  <si>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</si>
  <si>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</si>
  <si>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</si>
  <si>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</si>
  <si>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</si>
  <si>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</si>
  <si>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</si>
  <si>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</si>
  <si>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</si>
  <si>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</si>
  <si>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</si>
  <si>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</si>
  <si>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</si>
  <si>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</si>
  <si>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</si>
  <si>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</si>
  <si>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</si>
  <si>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</si>
  <si>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</si>
  <si>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</si>
  <si>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</si>
  <si>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</si>
  <si>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</si>
  <si>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</si>
  <si>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</si>
  <si>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</si>
  <si>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</si>
  <si>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</si>
  <si>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</si>
  <si>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</si>
  <si>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</si>
  <si>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</si>
  <si>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</si>
  <si>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</si>
  <si>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</si>
  <si>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</si>
  <si>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</si>
  <si>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</si>
  <si>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</si>
  <si>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</si>
  <si>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</si>
  <si>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</si>
  <si>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</si>
  <si>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</si>
  <si>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</si>
  <si>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</si>
  <si>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</si>
  <si>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</si>
  <si>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</si>
  <si>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</si>
  <si>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</si>
  <si>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</si>
  <si>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</si>
  <si>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</si>
  <si>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</si>
  <si>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</si>
  <si>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</si>
  <si>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FINANCIAL_EAST_WINDOW</t>
  </si>
  <si>
    <t>FINANCIAL_SOUTH_WINDOW</t>
  </si>
  <si>
    <t>FINANCIAL_WEST_WINDOW</t>
  </si>
  <si>
    <t>OFFICE_NORTH_WINDOW</t>
  </si>
  <si>
    <t>OFFICE_WEST_WINDOW</t>
  </si>
  <si>
    <t>RETAIL_EAST_WINDOW</t>
  </si>
  <si>
    <t>RETAIL_NORTH_WINDOW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</si>
  <si>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</si>
  <si>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</si>
  <si>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</si>
  <si>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</si>
  <si>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</si>
  <si>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</si>
  <si>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</si>
  <si>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</si>
  <si>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</si>
  <si>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</si>
  <si>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</si>
  <si>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</si>
  <si>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</si>
  <si>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</si>
  <si>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</si>
  <si>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</si>
  <si>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</si>
  <si>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</si>
  <si>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</si>
  <si>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</si>
  <si>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</si>
  <si>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</si>
  <si>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</si>
  <si>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</si>
  <si>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</si>
  <si>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</si>
  <si>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FINANCIAL</t>
  </si>
  <si>
    <t>Yes</t>
  </si>
  <si>
    <t>Retail_sales</t>
  </si>
  <si>
    <t>Retail</t>
  </si>
  <si>
    <t>OFFICE</t>
  </si>
  <si>
    <t>Office</t>
  </si>
  <si>
    <t>RETAIL</t>
  </si>
  <si>
    <t>Roof Membrane+Roof Continuous Insulation+Metal Decking</t>
  </si>
  <si>
    <t>Stucco+Wall Continuous Insulation+Gypsum 5/8in</t>
  </si>
  <si>
    <t>Theoretical Glazing</t>
  </si>
  <si>
    <t>financial</t>
  </si>
  <si>
    <t>office</t>
  </si>
  <si>
    <t>retail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</si>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</sst>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A4-4DA6-8ACF-4AD5489A736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A4-4DA6-8ACF-4AD5489A736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A4-4DA6-8ACF-4AD5489A7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196575"/>
        <c:axId val="38197055"/>
      </c:lineChart>
      <c:catAx>
        <c:axId val="38196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197055"/>
        <c:crosses val="autoZero"/>
        <c:auto val="1"/>
        <c:lblAlgn val="ctr"/>
        <c:lblOffset val="100"/>
        <c:noMultiLvlLbl val="0"/>
      </c:catAx>
      <c:valAx>
        <c:axId val="381970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1965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0A-45E0-9FD5-634DFD16BFA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0A-45E0-9FD5-634DFD16BFA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0A-45E0-9FD5-634DFD16B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109696"/>
        <c:axId val="570106336"/>
      </c:lineChart>
      <c:catAx>
        <c:axId val="570109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106336"/>
        <c:crosses val="autoZero"/>
        <c:auto val="1"/>
        <c:lblAlgn val="ctr"/>
        <c:lblOffset val="100"/>
        <c:noMultiLvlLbl val="0"/>
      </c:catAx>
      <c:valAx>
        <c:axId val="5701063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1096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0C-4054-9125-A894B3793A5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0C-4054-9125-A894B3793A5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0C-4054-9125-A894B3793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1044800"/>
        <c:axId val="511045280"/>
      </c:lineChart>
      <c:catAx>
        <c:axId val="5110448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045280"/>
        <c:crosses val="autoZero"/>
        <c:auto val="1"/>
        <c:lblAlgn val="ctr"/>
        <c:lblOffset val="100"/>
        <c:noMultiLvlLbl val="0"/>
      </c:catAx>
      <c:valAx>
        <c:axId val="5110452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0448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40-4C10-B1B7-1ED490902CE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40-4C10-B1B7-1ED490902CE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340-4C10-B1B7-1ED49090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914719"/>
        <c:axId val="714915199"/>
      </c:lineChart>
      <c:catAx>
        <c:axId val="714914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915199"/>
        <c:crosses val="autoZero"/>
        <c:auto val="1"/>
        <c:lblAlgn val="ctr"/>
        <c:lblOffset val="100"/>
        <c:noMultiLvlLbl val="0"/>
      </c:catAx>
      <c:valAx>
        <c:axId val="7149151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9147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4E-4419-B10F-7D68B8ED36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3400303"/>
        <c:axId val="643397903"/>
      </c:lineChart>
      <c:catAx>
        <c:axId val="6434003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397903"/>
        <c:crosses val="autoZero"/>
        <c:auto val="1"/>
        <c:lblAlgn val="ctr"/>
        <c:lblOffset val="100"/>
        <c:noMultiLvlLbl val="0"/>
      </c:catAx>
      <c:valAx>
        <c:axId val="6433979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4003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BA-454D-AC1D-E8C26FFD693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BA-454D-AC1D-E8C26FFD693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BA-454D-AC1D-E8C26FFD6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3399823"/>
        <c:axId val="717017215"/>
      </c:lineChart>
      <c:catAx>
        <c:axId val="643399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7017215"/>
        <c:crosses val="autoZero"/>
        <c:auto val="1"/>
        <c:lblAlgn val="ctr"/>
        <c:lblOffset val="100"/>
        <c:noMultiLvlLbl val="0"/>
      </c:catAx>
      <c:valAx>
        <c:axId val="7170172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3998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3A-4955-8CA9-42307EC0674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3A-4955-8CA9-42307EC0674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3A-4955-8CA9-42307EC06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7020095"/>
        <c:axId val="717019135"/>
      </c:lineChart>
      <c:catAx>
        <c:axId val="717020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7019135"/>
        <c:crosses val="autoZero"/>
        <c:auto val="1"/>
        <c:lblAlgn val="ctr"/>
        <c:lblOffset val="100"/>
        <c:noMultiLvlLbl val="0"/>
      </c:catAx>
      <c:valAx>
        <c:axId val="7170191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70200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5B-42C9-AB94-AE442EC227E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5B-42C9-AB94-AE442EC227E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5B-42C9-AB94-AE442EC22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6815760"/>
        <c:axId val="586818640"/>
      </c:lineChart>
      <c:catAx>
        <c:axId val="586815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6818640"/>
        <c:crosses val="autoZero"/>
        <c:auto val="1"/>
        <c:lblAlgn val="ctr"/>
        <c:lblOffset val="100"/>
        <c:noMultiLvlLbl val="0"/>
      </c:catAx>
      <c:valAx>
        <c:axId val="5868186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68157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38.125562443755626</c:v>
                </c:pt>
                <c:pt idx="1">
                  <c:v>49.398524036485242</c:v>
                </c:pt>
                <c:pt idx="2">
                  <c:v>44.620990678709909</c:v>
                </c:pt>
                <c:pt idx="3">
                  <c:v>51.870065771200657</c:v>
                </c:pt>
                <c:pt idx="4">
                  <c:v>45.927037851770379</c:v>
                </c:pt>
                <c:pt idx="5">
                  <c:v>53.927204501772046</c:v>
                </c:pt>
                <c:pt idx="6">
                  <c:v>56.299625592996257</c:v>
                </c:pt>
                <c:pt idx="7">
                  <c:v>58.817151618171515</c:v>
                </c:pt>
                <c:pt idx="8">
                  <c:v>62.112797053627965</c:v>
                </c:pt>
                <c:pt idx="9">
                  <c:v>63.758874112588735</c:v>
                </c:pt>
                <c:pt idx="10">
                  <c:v>64.85610883356108</c:v>
                </c:pt>
                <c:pt idx="11">
                  <c:v>60.275925185259247</c:v>
                </c:pt>
                <c:pt idx="12">
                  <c:v>67.291456965414568</c:v>
                </c:pt>
                <c:pt idx="13">
                  <c:v>74.214370229643706</c:v>
                </c:pt>
                <c:pt idx="14">
                  <c:v>85.282368985323686</c:v>
                </c:pt>
                <c:pt idx="15">
                  <c:v>64.335583108355834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BC-437A-922E-95BFAC07F5B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27.862530413625304</c:v>
                </c:pt>
                <c:pt idx="1">
                  <c:v>32.597165283471654</c:v>
                </c:pt>
                <c:pt idx="2">
                  <c:v>30.015187370151871</c:v>
                </c:pt>
                <c:pt idx="3">
                  <c:v>33.689564376895639</c:v>
                </c:pt>
                <c:pt idx="4">
                  <c:v>30.525405792754057</c:v>
                </c:pt>
                <c:pt idx="5">
                  <c:v>35.417491584174918</c:v>
                </c:pt>
                <c:pt idx="6">
                  <c:v>37.105133931051334</c:v>
                </c:pt>
                <c:pt idx="7">
                  <c:v>37.921657834216575</c:v>
                </c:pt>
                <c:pt idx="8">
                  <c:v>39.088471708384716</c:v>
                </c:pt>
                <c:pt idx="9">
                  <c:v>41.759735137597346</c:v>
                </c:pt>
                <c:pt idx="10">
                  <c:v>41.740898132408979</c:v>
                </c:pt>
                <c:pt idx="11">
                  <c:v>39.030130320301296</c:v>
                </c:pt>
                <c:pt idx="12">
                  <c:v>43.270978457709788</c:v>
                </c:pt>
                <c:pt idx="13">
                  <c:v>48.246647557466474</c:v>
                </c:pt>
                <c:pt idx="14">
                  <c:v>56.139036096390356</c:v>
                </c:pt>
                <c:pt idx="15">
                  <c:v>41.76880923018809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BC-437A-922E-95BFAC07F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1042128"/>
        <c:axId val="586816240"/>
      </c:barChart>
      <c:catAx>
        <c:axId val="511042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6816240"/>
        <c:crosses val="autoZero"/>
        <c:auto val="1"/>
        <c:lblAlgn val="ctr"/>
        <c:lblOffset val="100"/>
        <c:noMultiLvlLbl val="0"/>
      </c:catAx>
      <c:valAx>
        <c:axId val="5868162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0421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20.57679787576798</c:v>
                </c:pt>
                <c:pt idx="1">
                  <c:v>15.955135042051351</c:v>
                </c:pt>
                <c:pt idx="2">
                  <c:v>11.5222699952227</c:v>
                </c:pt>
                <c:pt idx="3">
                  <c:v>11.051086558010866</c:v>
                </c:pt>
                <c:pt idx="4">
                  <c:v>10.688686686886868</c:v>
                </c:pt>
                <c:pt idx="5">
                  <c:v>6.3934995389349956</c:v>
                </c:pt>
                <c:pt idx="6">
                  <c:v>6.3525564110255646</c:v>
                </c:pt>
                <c:pt idx="7">
                  <c:v>7.1496211489962107</c:v>
                </c:pt>
                <c:pt idx="8">
                  <c:v>6.9349342843493424</c:v>
                </c:pt>
                <c:pt idx="9">
                  <c:v>8.5480896354808955</c:v>
                </c:pt>
                <c:pt idx="10">
                  <c:v>16.441150329411503</c:v>
                </c:pt>
                <c:pt idx="11">
                  <c:v>14.984954282349543</c:v>
                </c:pt>
                <c:pt idx="12">
                  <c:v>12.936156384361563</c:v>
                </c:pt>
                <c:pt idx="13">
                  <c:v>10.050547723005476</c:v>
                </c:pt>
                <c:pt idx="14">
                  <c:v>6.6130859136308597</c:v>
                </c:pt>
                <c:pt idx="15">
                  <c:v>23.425793531757932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78-419B-9AA8-3993B0E60C2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17.248236287482364</c:v>
                </c:pt>
                <c:pt idx="1">
                  <c:v>12.74015098490151</c:v>
                </c:pt>
                <c:pt idx="2">
                  <c:v>10.060893910608938</c:v>
                </c:pt>
                <c:pt idx="3">
                  <c:v>9.229829794798297</c:v>
                </c:pt>
                <c:pt idx="4">
                  <c:v>9.0951210434512095</c:v>
                </c:pt>
                <c:pt idx="5">
                  <c:v>6.0720372407203724</c:v>
                </c:pt>
                <c:pt idx="6">
                  <c:v>5.9996611449966109</c:v>
                </c:pt>
                <c:pt idx="7">
                  <c:v>6.7103734071037335</c:v>
                </c:pt>
                <c:pt idx="8">
                  <c:v>5.9893955048939551</c:v>
                </c:pt>
                <c:pt idx="9">
                  <c:v>7.3773122687731227</c:v>
                </c:pt>
                <c:pt idx="10">
                  <c:v>12.924604761746048</c:v>
                </c:pt>
                <c:pt idx="11">
                  <c:v>12.101195436011954</c:v>
                </c:pt>
                <c:pt idx="12">
                  <c:v>10.959470719594707</c:v>
                </c:pt>
                <c:pt idx="13">
                  <c:v>8.5204285127042851</c:v>
                </c:pt>
                <c:pt idx="14">
                  <c:v>5.8382217333822171</c:v>
                </c:pt>
                <c:pt idx="15">
                  <c:v>16.612502638625024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78-419B-9AA8-3993B0E60C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8505615"/>
        <c:axId val="658502255"/>
      </c:barChart>
      <c:catAx>
        <c:axId val="658505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502255"/>
        <c:crosses val="autoZero"/>
        <c:auto val="1"/>
        <c:lblAlgn val="ctr"/>
        <c:lblOffset val="100"/>
        <c:noMultiLvlLbl val="0"/>
      </c:catAx>
      <c:valAx>
        <c:axId val="6585022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5056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49.956454354564542</c:v>
                </c:pt>
                <c:pt idx="1">
                  <c:v>59.961417747114176</c:v>
                </c:pt>
                <c:pt idx="2">
                  <c:v>56.041265317912654</c:v>
                </c:pt>
                <c:pt idx="3">
                  <c:v>61.525891855258912</c:v>
                </c:pt>
                <c:pt idx="4">
                  <c:v>57.192125231921246</c:v>
                </c:pt>
                <c:pt idx="5">
                  <c:v>61.051417080514163</c:v>
                </c:pt>
                <c:pt idx="6">
                  <c:v>61.560505060605053</c:v>
                </c:pt>
                <c:pt idx="7">
                  <c:v>64.734451554844512</c:v>
                </c:pt>
                <c:pt idx="8">
                  <c:v>67.659664589096636</c:v>
                </c:pt>
                <c:pt idx="9">
                  <c:v>68.687728449377275</c:v>
                </c:pt>
                <c:pt idx="10">
                  <c:v>71.621062893710629</c:v>
                </c:pt>
                <c:pt idx="11">
                  <c:v>67.325370240753699</c:v>
                </c:pt>
                <c:pt idx="12">
                  <c:v>72.652490306524896</c:v>
                </c:pt>
                <c:pt idx="13">
                  <c:v>79.147415813974149</c:v>
                </c:pt>
                <c:pt idx="14">
                  <c:v>85.766767767667673</c:v>
                </c:pt>
                <c:pt idx="15">
                  <c:v>72.035127042851272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31-4BB8-AE30-012D41A4555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32.615399571153993</c:v>
                </c:pt>
                <c:pt idx="1">
                  <c:v>37.793267895432678</c:v>
                </c:pt>
                <c:pt idx="2">
                  <c:v>35.808341388083413</c:v>
                </c:pt>
                <c:pt idx="3">
                  <c:v>38.759649035096487</c:v>
                </c:pt>
                <c:pt idx="4">
                  <c:v>36.138263951382633</c:v>
                </c:pt>
                <c:pt idx="5">
                  <c:v>39.394913286449132</c:v>
                </c:pt>
                <c:pt idx="6">
                  <c:v>39.906925974069253</c:v>
                </c:pt>
                <c:pt idx="7">
                  <c:v>41.544390005443901</c:v>
                </c:pt>
                <c:pt idx="8">
                  <c:v>41.455443344554432</c:v>
                </c:pt>
                <c:pt idx="9">
                  <c:v>44.587730115877299</c:v>
                </c:pt>
                <c:pt idx="10">
                  <c:v>44.855183926051836</c:v>
                </c:pt>
                <c:pt idx="11">
                  <c:v>42.466522792165222</c:v>
                </c:pt>
                <c:pt idx="12">
                  <c:v>45.759907342599078</c:v>
                </c:pt>
                <c:pt idx="13">
                  <c:v>49.900232199002318</c:v>
                </c:pt>
                <c:pt idx="14">
                  <c:v>54.798397937983978</c:v>
                </c:pt>
                <c:pt idx="15">
                  <c:v>45.721458409714579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31-4BB8-AE30-012D41A455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9198288"/>
        <c:axId val="599198768"/>
      </c:barChart>
      <c:catAx>
        <c:axId val="599198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198768"/>
        <c:crosses val="autoZero"/>
        <c:auto val="1"/>
        <c:lblAlgn val="ctr"/>
        <c:lblOffset val="100"/>
        <c:noMultiLvlLbl val="0"/>
      </c:catAx>
      <c:valAx>
        <c:axId val="5991987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1982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12.428998766789988</c:v>
                </c:pt>
                <c:pt idx="1">
                  <c:v>9.3827672788276715</c:v>
                </c:pt>
                <c:pt idx="2">
                  <c:v>7.3835588663355889</c:v>
                </c:pt>
                <c:pt idx="3">
                  <c:v>6.9667311046673115</c:v>
                </c:pt>
                <c:pt idx="4">
                  <c:v>7.1604256241042563</c:v>
                </c:pt>
                <c:pt idx="5">
                  <c:v>5.0987012409870118</c:v>
                </c:pt>
                <c:pt idx="6">
                  <c:v>4.9822878823228782</c:v>
                </c:pt>
                <c:pt idx="7">
                  <c:v>5.299642257996422</c:v>
                </c:pt>
                <c:pt idx="8">
                  <c:v>5.0736204157362037</c:v>
                </c:pt>
                <c:pt idx="9">
                  <c:v>5.7531469075314696</c:v>
                </c:pt>
                <c:pt idx="10">
                  <c:v>8.751569287515693</c:v>
                </c:pt>
                <c:pt idx="11">
                  <c:v>8.5998316834983175</c:v>
                </c:pt>
                <c:pt idx="12">
                  <c:v>7.3286004732860039</c:v>
                </c:pt>
                <c:pt idx="13">
                  <c:v>5.9718055972180561</c:v>
                </c:pt>
                <c:pt idx="14">
                  <c:v>4.3153323556533234</c:v>
                </c:pt>
                <c:pt idx="15">
                  <c:v>11.350842693508428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7D-4608-B051-E72106352CB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12.815360130653602</c:v>
                </c:pt>
                <c:pt idx="1">
                  <c:v>9.2962842604628424</c:v>
                </c:pt>
                <c:pt idx="2">
                  <c:v>7.5081630725816302</c:v>
                </c:pt>
                <c:pt idx="3">
                  <c:v>6.9253019142530192</c:v>
                </c:pt>
                <c:pt idx="4">
                  <c:v>7.0285193702851938</c:v>
                </c:pt>
                <c:pt idx="5">
                  <c:v>5.1148996211489957</c:v>
                </c:pt>
                <c:pt idx="6">
                  <c:v>5.0135403126354028</c:v>
                </c:pt>
                <c:pt idx="7">
                  <c:v>5.309352398093524</c:v>
                </c:pt>
                <c:pt idx="8">
                  <c:v>4.9957670899576714</c:v>
                </c:pt>
                <c:pt idx="9">
                  <c:v>5.6619199191191996</c:v>
                </c:pt>
                <c:pt idx="10">
                  <c:v>8.9551267095512674</c:v>
                </c:pt>
                <c:pt idx="11">
                  <c:v>8.817301603173016</c:v>
                </c:pt>
                <c:pt idx="12">
                  <c:v>7.8138963881389634</c:v>
                </c:pt>
                <c:pt idx="13">
                  <c:v>6.0332577853325784</c:v>
                </c:pt>
                <c:pt idx="14">
                  <c:v>4.3097690230976902</c:v>
                </c:pt>
                <c:pt idx="15">
                  <c:v>11.559996778099968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7D-4608-B051-E72106352C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73476655"/>
        <c:axId val="1273475695"/>
      </c:barChart>
      <c:catAx>
        <c:axId val="1273476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3475695"/>
        <c:crosses val="autoZero"/>
        <c:auto val="1"/>
        <c:lblAlgn val="ctr"/>
        <c:lblOffset val="100"/>
        <c:noMultiLvlLbl val="0"/>
      </c:catAx>
      <c:valAx>
        <c:axId val="12734756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3476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51.651543179015427</c:v>
                </c:pt>
                <c:pt idx="1">
                  <c:v>61.140783143907825</c:v>
                </c:pt>
                <c:pt idx="2">
                  <c:v>56.586671888366723</c:v>
                </c:pt>
                <c:pt idx="3">
                  <c:v>62.046317590463168</c:v>
                </c:pt>
                <c:pt idx="4">
                  <c:v>57.701871479518715</c:v>
                </c:pt>
                <c:pt idx="5">
                  <c:v>60.976388472263885</c:v>
                </c:pt>
                <c:pt idx="6">
                  <c:v>61.553508538035082</c:v>
                </c:pt>
                <c:pt idx="7">
                  <c:v>64.854395116043946</c:v>
                </c:pt>
                <c:pt idx="8">
                  <c:v>67.739909342399088</c:v>
                </c:pt>
                <c:pt idx="9">
                  <c:v>69.027958315279577</c:v>
                </c:pt>
                <c:pt idx="10">
                  <c:v>72.774889177748889</c:v>
                </c:pt>
                <c:pt idx="11">
                  <c:v>68.425568554255676</c:v>
                </c:pt>
                <c:pt idx="12">
                  <c:v>73.444894399448941</c:v>
                </c:pt>
                <c:pt idx="13">
                  <c:v>79.624132031241317</c:v>
                </c:pt>
                <c:pt idx="14">
                  <c:v>85.871665611216642</c:v>
                </c:pt>
                <c:pt idx="15">
                  <c:v>74.273236565232367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71-4C45-A672-C28BEC81506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34.389555488895553</c:v>
                </c:pt>
                <c:pt idx="1">
                  <c:v>38.890785921407854</c:v>
                </c:pt>
                <c:pt idx="2">
                  <c:v>36.390405403904055</c:v>
                </c:pt>
                <c:pt idx="3">
                  <c:v>39.247519692475201</c:v>
                </c:pt>
                <c:pt idx="4">
                  <c:v>36.623040473730406</c:v>
                </c:pt>
                <c:pt idx="5">
                  <c:v>39.271592285215917</c:v>
                </c:pt>
                <c:pt idx="6">
                  <c:v>39.853059138530583</c:v>
                </c:pt>
                <c:pt idx="7">
                  <c:v>41.633989378839892</c:v>
                </c:pt>
                <c:pt idx="8">
                  <c:v>41.457676454576763</c:v>
                </c:pt>
                <c:pt idx="9">
                  <c:v>44.884550433845504</c:v>
                </c:pt>
                <c:pt idx="10">
                  <c:v>46.027572242775719</c:v>
                </c:pt>
                <c:pt idx="11">
                  <c:v>43.559180193091805</c:v>
                </c:pt>
                <c:pt idx="12">
                  <c:v>46.642166338921662</c:v>
                </c:pt>
                <c:pt idx="13">
                  <c:v>50.349515048495149</c:v>
                </c:pt>
                <c:pt idx="14">
                  <c:v>54.90033774400338</c:v>
                </c:pt>
                <c:pt idx="15">
                  <c:v>47.880623048806228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71-4C45-A672-C28BEC8150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73474735"/>
        <c:axId val="1273476175"/>
      </c:barChart>
      <c:catAx>
        <c:axId val="1273474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3476175"/>
        <c:crosses val="autoZero"/>
        <c:auto val="1"/>
        <c:lblAlgn val="ctr"/>
        <c:lblOffset val="100"/>
        <c:noMultiLvlLbl val="0"/>
      </c:catAx>
      <c:valAx>
        <c:axId val="12734761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34747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5.4948227399482272</c:v>
                </c:pt>
                <c:pt idx="1">
                  <c:v>5.095273805952738</c:v>
                </c:pt>
                <c:pt idx="2">
                  <c:v>5.0775255807752551</c:v>
                </c:pt>
                <c:pt idx="3">
                  <c:v>4.9228854892288547</c:v>
                </c:pt>
                <c:pt idx="4">
                  <c:v>5.0775950182759493</c:v>
                </c:pt>
                <c:pt idx="5">
                  <c:v>4.7220777922207775</c:v>
                </c:pt>
                <c:pt idx="6">
                  <c:v>4.669210856692108</c:v>
                </c:pt>
                <c:pt idx="7">
                  <c:v>4.6633919941339199</c:v>
                </c:pt>
                <c:pt idx="8">
                  <c:v>4.6066171160661709</c:v>
                </c:pt>
                <c:pt idx="9">
                  <c:v>4.5748508482485084</c:v>
                </c:pt>
                <c:pt idx="10">
                  <c:v>4.6646613116466131</c:v>
                </c:pt>
                <c:pt idx="11">
                  <c:v>4.7797359152973593</c:v>
                </c:pt>
                <c:pt idx="12">
                  <c:v>4.5456759879567592</c:v>
                </c:pt>
                <c:pt idx="13">
                  <c:v>4.3443377884433776</c:v>
                </c:pt>
                <c:pt idx="14">
                  <c:v>3.9206079392060795</c:v>
                </c:pt>
                <c:pt idx="15">
                  <c:v>5.0217422702174233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57-4D93-9A5C-CF2170C9D11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5.493295114932951</c:v>
                </c:pt>
                <c:pt idx="1">
                  <c:v>5.0936822984368231</c:v>
                </c:pt>
                <c:pt idx="2">
                  <c:v>5.0758868557588688</c:v>
                </c:pt>
                <c:pt idx="3">
                  <c:v>4.9212495417124957</c:v>
                </c:pt>
                <c:pt idx="4">
                  <c:v>5.0760868357608686</c:v>
                </c:pt>
                <c:pt idx="5">
                  <c:v>4.7204307347043075</c:v>
                </c:pt>
                <c:pt idx="6">
                  <c:v>4.6675526891755261</c:v>
                </c:pt>
                <c:pt idx="7">
                  <c:v>4.661922696619226</c:v>
                </c:pt>
                <c:pt idx="8">
                  <c:v>4.6050172760501731</c:v>
                </c:pt>
                <c:pt idx="9">
                  <c:v>4.5733593307335934</c:v>
                </c:pt>
                <c:pt idx="10">
                  <c:v>4.6629809241298092</c:v>
                </c:pt>
                <c:pt idx="11">
                  <c:v>4.7781471852814716</c:v>
                </c:pt>
                <c:pt idx="12">
                  <c:v>4.544003932940039</c:v>
                </c:pt>
                <c:pt idx="13">
                  <c:v>4.3428212734282123</c:v>
                </c:pt>
                <c:pt idx="14">
                  <c:v>3.9190775366907751</c:v>
                </c:pt>
                <c:pt idx="15">
                  <c:v>5.0202451977024518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57-4D93-9A5C-CF2170C9D1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384255"/>
        <c:axId val="44384735"/>
      </c:barChart>
      <c:catAx>
        <c:axId val="44384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384735"/>
        <c:crosses val="autoZero"/>
        <c:auto val="1"/>
        <c:lblAlgn val="ctr"/>
        <c:lblOffset val="100"/>
        <c:noMultiLvlLbl val="0"/>
      </c:catAx>
      <c:valAx>
        <c:axId val="443847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3842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50.211995467119955</c:v>
                </c:pt>
                <c:pt idx="1">
                  <c:v>60.048195180481947</c:v>
                </c:pt>
                <c:pt idx="2">
                  <c:v>56.075131375751312</c:v>
                </c:pt>
                <c:pt idx="3">
                  <c:v>61.55582497305825</c:v>
                </c:pt>
                <c:pt idx="4">
                  <c:v>57.18317890433179</c:v>
                </c:pt>
                <c:pt idx="5">
                  <c:v>61.048975657989757</c:v>
                </c:pt>
                <c:pt idx="6">
                  <c:v>61.557999755579992</c:v>
                </c:pt>
                <c:pt idx="7">
                  <c:v>64.727402259774024</c:v>
                </c:pt>
                <c:pt idx="8">
                  <c:v>67.655053939050532</c:v>
                </c:pt>
                <c:pt idx="9">
                  <c:v>68.673829839238294</c:v>
                </c:pt>
                <c:pt idx="10">
                  <c:v>71.828214400782144</c:v>
                </c:pt>
                <c:pt idx="11">
                  <c:v>67.507543690075437</c:v>
                </c:pt>
                <c:pt idx="12">
                  <c:v>72.789301625393009</c:v>
                </c:pt>
                <c:pt idx="13">
                  <c:v>79.168522036685218</c:v>
                </c:pt>
                <c:pt idx="14">
                  <c:v>85.75845471008455</c:v>
                </c:pt>
                <c:pt idx="15">
                  <c:v>72.53781566287816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A-4D37-B248-C91C5ECD599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32.661883811618836</c:v>
                </c:pt>
                <c:pt idx="1">
                  <c:v>37.79491217544912</c:v>
                </c:pt>
                <c:pt idx="2">
                  <c:v>35.805630548056307</c:v>
                </c:pt>
                <c:pt idx="3">
                  <c:v>38.74796686997967</c:v>
                </c:pt>
                <c:pt idx="4">
                  <c:v>36.113477541134777</c:v>
                </c:pt>
                <c:pt idx="5">
                  <c:v>39.390905353909055</c:v>
                </c:pt>
                <c:pt idx="6">
                  <c:v>39.902937484029373</c:v>
                </c:pt>
                <c:pt idx="7">
                  <c:v>41.534163250341635</c:v>
                </c:pt>
                <c:pt idx="8">
                  <c:v>41.448344054483435</c:v>
                </c:pt>
                <c:pt idx="9">
                  <c:v>44.563507538135077</c:v>
                </c:pt>
                <c:pt idx="10">
                  <c:v>44.871165661211656</c:v>
                </c:pt>
                <c:pt idx="11">
                  <c:v>42.501758157517578</c:v>
                </c:pt>
                <c:pt idx="12">
                  <c:v>45.793090135430894</c:v>
                </c:pt>
                <c:pt idx="13">
                  <c:v>49.893563421435637</c:v>
                </c:pt>
                <c:pt idx="14">
                  <c:v>54.783243897832435</c:v>
                </c:pt>
                <c:pt idx="15">
                  <c:v>46.010257307602572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A-4D37-B248-C91C5ECD5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4110479"/>
        <c:axId val="644112399"/>
      </c:barChart>
      <c:catAx>
        <c:axId val="644110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4112399"/>
        <c:crosses val="autoZero"/>
        <c:auto val="1"/>
        <c:lblAlgn val="ctr"/>
        <c:lblOffset val="100"/>
        <c:noMultiLvlLbl val="0"/>
      </c:catAx>
      <c:valAx>
        <c:axId val="6441123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41104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5.4948977324489769</c:v>
                </c:pt>
                <c:pt idx="1">
                  <c:v>5.0953015809530156</c:v>
                </c:pt>
                <c:pt idx="2">
                  <c:v>5.0775339132753388</c:v>
                </c:pt>
                <c:pt idx="3">
                  <c:v>4.9227466142274663</c:v>
                </c:pt>
                <c:pt idx="4">
                  <c:v>5.0776672332766726</c:v>
                </c:pt>
                <c:pt idx="5">
                  <c:v>4.7220777922207775</c:v>
                </c:pt>
                <c:pt idx="6">
                  <c:v>4.669210856692108</c:v>
                </c:pt>
                <c:pt idx="7">
                  <c:v>4.6633919941339199</c:v>
                </c:pt>
                <c:pt idx="8">
                  <c:v>4.6066143385661436</c:v>
                </c:pt>
                <c:pt idx="9">
                  <c:v>4.5748758457487586</c:v>
                </c:pt>
                <c:pt idx="10">
                  <c:v>4.6647168616471681</c:v>
                </c:pt>
                <c:pt idx="11">
                  <c:v>4.7795775977957762</c:v>
                </c:pt>
                <c:pt idx="12">
                  <c:v>4.5457315379573151</c:v>
                </c:pt>
                <c:pt idx="13">
                  <c:v>4.3443711184437106</c:v>
                </c:pt>
                <c:pt idx="14">
                  <c:v>3.9206107167061073</c:v>
                </c:pt>
                <c:pt idx="15">
                  <c:v>5.021839482718395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89-4F1F-8CA5-66BDA2B58B9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5.4932256774322568</c:v>
                </c:pt>
                <c:pt idx="1">
                  <c:v>5.093737848437379</c:v>
                </c:pt>
                <c:pt idx="2">
                  <c:v>5.0759146307591463</c:v>
                </c:pt>
                <c:pt idx="3">
                  <c:v>4.9212800942128014</c:v>
                </c:pt>
                <c:pt idx="4">
                  <c:v>5.076181270761813</c:v>
                </c:pt>
                <c:pt idx="5">
                  <c:v>4.720436289704363</c:v>
                </c:pt>
                <c:pt idx="6">
                  <c:v>4.6675499116754988</c:v>
                </c:pt>
                <c:pt idx="7">
                  <c:v>4.6619504716195044</c:v>
                </c:pt>
                <c:pt idx="8">
                  <c:v>4.6049895010498947</c:v>
                </c:pt>
                <c:pt idx="9">
                  <c:v>4.5734037707340383</c:v>
                </c:pt>
                <c:pt idx="10">
                  <c:v>4.6631170216311704</c:v>
                </c:pt>
                <c:pt idx="11">
                  <c:v>4.7781832927818328</c:v>
                </c:pt>
                <c:pt idx="12">
                  <c:v>4.5440983679409834</c:v>
                </c:pt>
                <c:pt idx="13">
                  <c:v>4.3428962659289621</c:v>
                </c:pt>
                <c:pt idx="14">
                  <c:v>3.9189192191891924</c:v>
                </c:pt>
                <c:pt idx="15">
                  <c:v>5.0203896277038957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89-4F1F-8CA5-66BDA2B58B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7497407"/>
        <c:axId val="997497887"/>
      </c:barChart>
      <c:catAx>
        <c:axId val="997497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7497887"/>
        <c:crosses val="autoZero"/>
        <c:auto val="1"/>
        <c:lblAlgn val="ctr"/>
        <c:lblOffset val="100"/>
        <c:noMultiLvlLbl val="0"/>
      </c:catAx>
      <c:valAx>
        <c:axId val="9974978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74974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40.100973236009729</c:v>
                </c:pt>
                <c:pt idx="1">
                  <c:v>48.834316568343162</c:v>
                </c:pt>
                <c:pt idx="2">
                  <c:v>45.503074692530745</c:v>
                </c:pt>
                <c:pt idx="3">
                  <c:v>50.576434023264341</c:v>
                </c:pt>
                <c:pt idx="4">
                  <c:v>46.963389772133894</c:v>
                </c:pt>
                <c:pt idx="5">
                  <c:v>51.392482973924828</c:v>
                </c:pt>
                <c:pt idx="6">
                  <c:v>51.911594951615946</c:v>
                </c:pt>
                <c:pt idx="7">
                  <c:v>54.266170605161705</c:v>
                </c:pt>
                <c:pt idx="8">
                  <c:v>56.669402504194025</c:v>
                </c:pt>
                <c:pt idx="9">
                  <c:v>58.00144707751447</c:v>
                </c:pt>
                <c:pt idx="10">
                  <c:v>59.681723494317232</c:v>
                </c:pt>
                <c:pt idx="11">
                  <c:v>56.214298014642978</c:v>
                </c:pt>
                <c:pt idx="12">
                  <c:v>61.31944583319445</c:v>
                </c:pt>
                <c:pt idx="13">
                  <c:v>66.870729593707296</c:v>
                </c:pt>
                <c:pt idx="14">
                  <c:v>74.487334599873336</c:v>
                </c:pt>
                <c:pt idx="15">
                  <c:v>59.288201735382017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75-4E92-8701-FA7FE28D47E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27.268323167683231</c:v>
                </c:pt>
                <c:pt idx="1">
                  <c:v>31.826211823262121</c:v>
                </c:pt>
                <c:pt idx="2">
                  <c:v>29.987634569876345</c:v>
                </c:pt>
                <c:pt idx="3">
                  <c:v>32.810496728104965</c:v>
                </c:pt>
                <c:pt idx="4">
                  <c:v>30.554602873046029</c:v>
                </c:pt>
                <c:pt idx="5">
                  <c:v>33.687334044373337</c:v>
                </c:pt>
                <c:pt idx="6">
                  <c:v>34.102970258529702</c:v>
                </c:pt>
                <c:pt idx="7">
                  <c:v>35.369765801197659</c:v>
                </c:pt>
                <c:pt idx="8">
                  <c:v>35.683509426835094</c:v>
                </c:pt>
                <c:pt idx="9">
                  <c:v>38.308330278083304</c:v>
                </c:pt>
                <c:pt idx="10">
                  <c:v>38.499566709995662</c:v>
                </c:pt>
                <c:pt idx="11">
                  <c:v>36.37685120376851</c:v>
                </c:pt>
                <c:pt idx="12">
                  <c:v>39.604936728549369</c:v>
                </c:pt>
                <c:pt idx="13">
                  <c:v>43.301167105511674</c:v>
                </c:pt>
                <c:pt idx="14">
                  <c:v>49.01794542767945</c:v>
                </c:pt>
                <c:pt idx="15">
                  <c:v>38.612435978624362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75-4E92-8701-FA7FE28D47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7496447"/>
        <c:axId val="997496927"/>
      </c:barChart>
      <c:catAx>
        <c:axId val="997496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7496927"/>
        <c:crosses val="autoZero"/>
        <c:auto val="1"/>
        <c:lblAlgn val="ctr"/>
        <c:lblOffset val="100"/>
        <c:noMultiLvlLbl val="0"/>
      </c:catAx>
      <c:valAx>
        <c:axId val="9974969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74964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16.605894966058948</c:v>
                </c:pt>
                <c:pt idx="1">
                  <c:v>12.330614160806142</c:v>
                </c:pt>
                <c:pt idx="2">
                  <c:v>9.3502316435023154</c:v>
                </c:pt>
                <c:pt idx="3">
                  <c:v>8.8439072759390722</c:v>
                </c:pt>
                <c:pt idx="4">
                  <c:v>8.724863624748636</c:v>
                </c:pt>
                <c:pt idx="5">
                  <c:v>5.6309091313090907</c:v>
                </c:pt>
                <c:pt idx="6">
                  <c:v>5.451579842015799</c:v>
                </c:pt>
                <c:pt idx="7">
                  <c:v>6.010504505105045</c:v>
                </c:pt>
                <c:pt idx="8">
                  <c:v>5.7170894021708945</c:v>
                </c:pt>
                <c:pt idx="9">
                  <c:v>6.8376162383761621</c:v>
                </c:pt>
                <c:pt idx="10">
                  <c:v>12.031794042817941</c:v>
                </c:pt>
                <c:pt idx="11">
                  <c:v>11.371648946216489</c:v>
                </c:pt>
                <c:pt idx="12">
                  <c:v>9.7153367996533682</c:v>
                </c:pt>
                <c:pt idx="13">
                  <c:v>7.4429723694297234</c:v>
                </c:pt>
                <c:pt idx="14">
                  <c:v>4.802233665522337</c:v>
                </c:pt>
                <c:pt idx="15">
                  <c:v>15.278861002788609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A3-4B62-8960-1703BAAE224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16.044259462942595</c:v>
                </c:pt>
                <c:pt idx="1">
                  <c:v>11.350076103500761</c:v>
                </c:pt>
                <c:pt idx="2">
                  <c:v>9.0824806408248069</c:v>
                </c:pt>
                <c:pt idx="3">
                  <c:v>8.2930873579308724</c:v>
                </c:pt>
                <c:pt idx="4">
                  <c:v>8.2278077747780767</c:v>
                </c:pt>
                <c:pt idx="5">
                  <c:v>5.5686986856869867</c:v>
                </c:pt>
                <c:pt idx="6">
                  <c:v>5.4114894066148942</c:v>
                </c:pt>
                <c:pt idx="7">
                  <c:v>5.8966936639669365</c:v>
                </c:pt>
                <c:pt idx="8">
                  <c:v>5.4227938317279376</c:v>
                </c:pt>
                <c:pt idx="9">
                  <c:v>6.4691141996911412</c:v>
                </c:pt>
                <c:pt idx="10">
                  <c:v>11.163475319134752</c:v>
                </c:pt>
                <c:pt idx="11">
                  <c:v>10.751469297514694</c:v>
                </c:pt>
                <c:pt idx="12">
                  <c:v>9.6361363863613629</c:v>
                </c:pt>
                <c:pt idx="13">
                  <c:v>7.2399593373995925</c:v>
                </c:pt>
                <c:pt idx="14">
                  <c:v>4.6534124365341238</c:v>
                </c:pt>
                <c:pt idx="15">
                  <c:v>14.242361874923617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A3-4B62-8960-1703BAAE2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3734991"/>
        <c:axId val="713732111"/>
      </c:barChart>
      <c:catAx>
        <c:axId val="713734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732111"/>
        <c:crosses val="autoZero"/>
        <c:auto val="1"/>
        <c:lblAlgn val="ctr"/>
        <c:lblOffset val="100"/>
        <c:noMultiLvlLbl val="0"/>
      </c:catAx>
      <c:valAx>
        <c:axId val="7137321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7349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F1A102-017F-F137-8E44-EAB0ADFE6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FF75C9-36EB-49EC-D734-6E263F932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892D9C-972E-BF29-02CB-54C56CFBE7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51306A8-3130-FDC8-1BD2-C4636A5ABF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0B5B93B-3EC6-BB3D-F2FF-96788F4044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01F50C6-53C1-9720-6240-40289B998B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31DD858-5192-5D2B-1961-F99C9AB0C5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DBC52A3-79C0-A445-A6A1-90FAF96041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47B49D-00A0-C291-3F20-C3A2D0E388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2C963FD-0756-AFF7-BAEA-CCE1BDE6D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0EF0D9-2723-345D-BE08-77AF4870A0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D66F408-7784-4D1F-09A0-B12256193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EF022BD-DF6F-DD97-1123-31BC6858DF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265DFF5-CE19-CF7F-9222-F9FA97D4DB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112AD2E-6A60-A362-8E7F-C4945EA175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F7A6F64-205C-FC37-3D10-AC893ED980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8644FF-D3AC-86A6-D981-1785B2D3CE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D909B3B-1114-3EC8-AA46-57ED905724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6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Financial buildings, incl. banks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Financial buildings, incl. banks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Zones!H6</f>
        <v>3600.36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25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11.000511060005101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11.000511060005101</v>
      </c>
    </row>
    <row r="16" spans="1:3" x14ac:dyDescent="0.25">
      <c r="A16" s="21" t="s">
        <v>90</v>
      </c>
      <c r="B16" s="2">
        <f>AVERAGE(Raw_windowdimensionsillheight!D:D)</f>
        <v>4.9200000000000008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362</v>
      </c>
      <c r="B2" t="s">
        <v>363</v>
      </c>
      <c r="C2">
        <v>1</v>
      </c>
      <c r="D2" t="s">
        <v>364</v>
      </c>
    </row>
    <row r="3" spans="1:4" x14ac:dyDescent="0.25">
      <c r="A3" t="s">
        <v>365</v>
      </c>
      <c r="B3" t="s">
        <v>366</v>
      </c>
      <c r="C3">
        <v>1</v>
      </c>
      <c r="D3" t="s">
        <v>364</v>
      </c>
    </row>
    <row r="4" spans="1:4" x14ac:dyDescent="0.25">
      <c r="A4" t="s">
        <v>367</v>
      </c>
      <c r="B4" t="s">
        <v>368</v>
      </c>
      <c r="C4">
        <v>1</v>
      </c>
      <c r="D4" t="s">
        <v>364</v>
      </c>
    </row>
    <row r="5" spans="1:4" x14ac:dyDescent="0.25">
      <c r="A5" t="s">
        <v>369</v>
      </c>
      <c r="B5" t="s">
        <v>370</v>
      </c>
      <c r="C5">
        <v>1</v>
      </c>
      <c r="D5" t="s">
        <v>364</v>
      </c>
    </row>
    <row r="6" spans="1:4" x14ac:dyDescent="0.25">
      <c r="A6" t="s">
        <v>371</v>
      </c>
      <c r="B6" t="s">
        <v>372</v>
      </c>
      <c r="C6">
        <v>1</v>
      </c>
      <c r="D6" t="s">
        <v>364</v>
      </c>
    </row>
    <row r="7" spans="1:4" x14ac:dyDescent="0.25">
      <c r="A7" t="s">
        <v>373</v>
      </c>
      <c r="B7" t="s">
        <v>374</v>
      </c>
      <c r="C7">
        <v>1</v>
      </c>
      <c r="D7" t="s">
        <v>364</v>
      </c>
    </row>
    <row r="8" spans="1:4" x14ac:dyDescent="0.25">
      <c r="A8" t="s">
        <v>375</v>
      </c>
      <c r="B8" t="s">
        <v>376</v>
      </c>
      <c r="C8">
        <v>1</v>
      </c>
      <c r="D8" t="s">
        <v>364</v>
      </c>
    </row>
    <row r="9" spans="1:4" x14ac:dyDescent="0.25">
      <c r="A9" t="s">
        <v>377</v>
      </c>
      <c r="B9" t="s">
        <v>378</v>
      </c>
      <c r="C9">
        <v>1</v>
      </c>
      <c r="D9" t="s">
        <v>364</v>
      </c>
    </row>
    <row r="10" spans="1:4" x14ac:dyDescent="0.25">
      <c r="A10" t="s">
        <v>379</v>
      </c>
      <c r="B10" t="s">
        <v>380</v>
      </c>
      <c r="C10">
        <v>1</v>
      </c>
      <c r="D10" t="s">
        <v>364</v>
      </c>
    </row>
    <row r="11" spans="1:4" x14ac:dyDescent="0.25">
      <c r="A11" t="s">
        <v>381</v>
      </c>
      <c r="B11" t="s">
        <v>382</v>
      </c>
      <c r="C11">
        <v>1</v>
      </c>
      <c r="D11" t="s">
        <v>364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Financial buildings, incl. banks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FINANCIAL</v>
      </c>
      <c r="B3" s="3" t="str">
        <f>IF(TRIM(Raw_zonesummary!$A2)="Existing",Raw_zonesummary!C2,"")</f>
        <v>FINANCIAL</v>
      </c>
      <c r="C3" s="2" t="str">
        <f>IF(TRIM(Raw_zonesummary!$A2)="Existing",Raw_zonesummary!D2,"")</f>
        <v>Yes</v>
      </c>
      <c r="D3" s="3" t="str">
        <f>IF(TRIM(Raw_zonesummary!$A2)="Existing",Raw_zonesummary!P2,"")</f>
        <v>Retail_sales</v>
      </c>
      <c r="E3" s="3" t="str">
        <f>IF(TRIM(Raw_zonesummary!$A2)="Existing",Raw_zonesummary!Q2,"")</f>
        <v>Main</v>
      </c>
      <c r="F3" s="3" t="str">
        <f>IF(TRIM(Raw_zonesummary!$A2)="Existing",Raw_zonesummary!R2,"")</f>
        <v>Retail</v>
      </c>
      <c r="G3" s="60">
        <f>IFERROR(H3*J3/H6,"")</f>
        <v>0.5</v>
      </c>
      <c r="H3" s="53">
        <f>IF(TRIM(Raw_zonesummary!$A2)="Existing",Raw_zonesummary!E2,"")</f>
        <v>1800.18</v>
      </c>
      <c r="I3" s="53">
        <f>IF(TRIM(Raw_zonesummary!$A2)="Existing",Raw_zonesummary!I2,"")</f>
        <v>19802.900000000001</v>
      </c>
      <c r="J3" s="2">
        <f>IF(TRIM(Raw_zonesummary!$A2)="Existing",Raw_zonesummary!J2,"")</f>
        <v>1</v>
      </c>
      <c r="K3" s="36">
        <f>IF(TRIM(Raw_zonesummary!$A2)="Existing",Raw_zonesummary!K2,"")</f>
        <v>8.33</v>
      </c>
      <c r="L3" s="26"/>
    </row>
    <row r="4" spans="1:12" x14ac:dyDescent="0.25">
      <c r="A4" s="3" t="str">
        <f>IF(TRIM(Raw_zonesummary!$A3)="Existing",Raw_zonesummary!B3,"")</f>
        <v>OFFICE</v>
      </c>
      <c r="B4" s="3" t="str">
        <f>IF(TRIM(Raw_zonesummary!$A3)="Existing",Raw_zonesummary!C3,"")</f>
        <v>OFFICE</v>
      </c>
      <c r="C4" s="2" t="str">
        <f>IF(TRIM(Raw_zonesummary!$A3)="Existing",Raw_zonesummary!D3,"")</f>
        <v>Yes</v>
      </c>
      <c r="D4" s="3" t="str">
        <f>IF(TRIM(Raw_zonesummary!$A3)="Existing",Raw_zonesummary!P3,"")</f>
        <v>Office</v>
      </c>
      <c r="E4" s="3" t="str">
        <f>IF(TRIM(Raw_zonesummary!$A3)="Existing",Raw_zonesummary!Q3,"")</f>
        <v>Main</v>
      </c>
      <c r="F4" s="3" t="str">
        <f>IF(TRIM(Raw_zonesummary!$A3)="Existing",Raw_zonesummary!R3,"")</f>
        <v>Retail</v>
      </c>
      <c r="G4" s="60">
        <f>IFERROR(H4*J4/H6,"")</f>
        <v>0.25</v>
      </c>
      <c r="H4" s="53">
        <f>IF(TRIM(Raw_zonesummary!$A3)="Existing",Raw_zonesummary!E3,"")</f>
        <v>900.09</v>
      </c>
      <c r="I4" s="53">
        <f>IF(TRIM(Raw_zonesummary!$A3)="Existing",Raw_zonesummary!I3,"")</f>
        <v>9901.4500000000007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RETAIL</v>
      </c>
      <c r="B5" s="3" t="str">
        <f>IF(TRIM(Raw_zonesummary!$A4)="Existing",Raw_zonesummary!C4,"")</f>
        <v>RETAIL</v>
      </c>
      <c r="C5" s="2" t="str">
        <f>IF(TRIM(Raw_zonesummary!$A4)="Existing",Raw_zonesummary!D4,"")</f>
        <v>Yes</v>
      </c>
      <c r="D5" s="3" t="str">
        <f>IF(TRIM(Raw_zonesummary!$A4)="Existing",Raw_zonesummary!P4,"")</f>
        <v>Retail_sales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IFERROR(H5*J5/H6,"")</f>
        <v>0.25</v>
      </c>
      <c r="H5" s="53">
        <f>IF(TRIM(Raw_zonesummary!$A4)="Existing",Raw_zonesummary!E4,"")</f>
        <v>900.09</v>
      </c>
      <c r="I5" s="53">
        <f>IF(TRIM(Raw_zonesummary!$A4)="Existing",Raw_zonesummary!I4,"")</f>
        <v>9901.4500000000007</v>
      </c>
      <c r="J5" s="2">
        <f>IF(TRIM(Raw_zonesummary!$A4)="Existing",Raw_zonesummary!J4,"")</f>
        <v>1</v>
      </c>
      <c r="K5" s="36">
        <f>IF(TRIM(Raw_zonesummary!$A4)="Existing",Raw_zonesummary!K4,"")</f>
        <v>8.33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(3 Conditioned zones, 0 Unconditioned Zones)</v>
      </c>
      <c r="D6" s="12"/>
      <c r="E6" s="12"/>
      <c r="F6" s="3"/>
      <c r="G6" s="13"/>
      <c r="H6" s="53">
        <f>SUMPRODUCT($H$3:INDEX(H:H,ROW()-1), $J$3:INDEX(J:J,ROW()-1))</f>
        <v>3600.36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Financial buildings, incl. banks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Financial buildings, incl. banks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Financial buildings, incl. banks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Financial buildings, incl. banks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Financial buildings, incl. banks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Financial buildings, incl. banks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Financial buildings, incl. banks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Financial buildings, incl. banks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Financial buildings, incl. banks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Financial buildings, incl. banks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Financial buildings, incl. banks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Financial buildings, incl. banks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393</v>
      </c>
      <c r="D2">
        <v>6.7000000000000004E-2</v>
      </c>
      <c r="E2" t="s">
        <v>394</v>
      </c>
      <c r="F2">
        <v>0.185</v>
      </c>
      <c r="G2" t="s">
        <v>395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393</v>
      </c>
      <c r="D3">
        <v>6.6000000000000003E-2</v>
      </c>
      <c r="E3" t="s">
        <v>394</v>
      </c>
      <c r="F3">
        <v>0.17899999999999999</v>
      </c>
      <c r="G3" t="s">
        <v>395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393</v>
      </c>
      <c r="D4">
        <v>6.7000000000000004E-2</v>
      </c>
      <c r="E4" t="s">
        <v>394</v>
      </c>
      <c r="F4">
        <v>0.185</v>
      </c>
      <c r="G4" t="s">
        <v>395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393</v>
      </c>
      <c r="D5">
        <v>6.5000000000000002E-2</v>
      </c>
      <c r="E5" t="s">
        <v>394</v>
      </c>
      <c r="F5">
        <v>0.17799999999999999</v>
      </c>
      <c r="G5" t="s">
        <v>395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393</v>
      </c>
      <c r="D6">
        <v>6.7000000000000004E-2</v>
      </c>
      <c r="E6" t="s">
        <v>394</v>
      </c>
      <c r="F6">
        <v>0.17799999999999999</v>
      </c>
      <c r="G6" t="s">
        <v>395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393</v>
      </c>
      <c r="D7">
        <v>7.3999999999999996E-2</v>
      </c>
      <c r="E7" t="s">
        <v>394</v>
      </c>
      <c r="F7">
        <v>0.18</v>
      </c>
      <c r="G7" t="s">
        <v>395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393</v>
      </c>
      <c r="D8">
        <v>7.2999999999999995E-2</v>
      </c>
      <c r="E8" t="s">
        <v>394</v>
      </c>
      <c r="F8">
        <v>0.17399999999999999</v>
      </c>
      <c r="G8" t="s">
        <v>395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393</v>
      </c>
      <c r="D9">
        <v>7.2999999999999995E-2</v>
      </c>
      <c r="E9" t="s">
        <v>394</v>
      </c>
      <c r="F9">
        <v>0.17599999999999999</v>
      </c>
      <c r="G9" t="s">
        <v>395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393</v>
      </c>
      <c r="D10">
        <v>7.0000000000000007E-2</v>
      </c>
      <c r="E10" t="s">
        <v>394</v>
      </c>
      <c r="F10">
        <v>0.17599999999999999</v>
      </c>
      <c r="G10" t="s">
        <v>395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393</v>
      </c>
      <c r="D11">
        <v>6.0999999999999999E-2</v>
      </c>
      <c r="E11" t="s">
        <v>394</v>
      </c>
      <c r="F11">
        <v>0.15</v>
      </c>
      <c r="G11" t="s">
        <v>395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393</v>
      </c>
      <c r="D12">
        <v>6.3E-2</v>
      </c>
      <c r="E12" t="s">
        <v>394</v>
      </c>
      <c r="F12">
        <v>0.17100000000000001</v>
      </c>
      <c r="G12" t="s">
        <v>395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393</v>
      </c>
      <c r="D13">
        <v>6.3E-2</v>
      </c>
      <c r="E13" t="s">
        <v>394</v>
      </c>
      <c r="F13">
        <v>0.17100000000000001</v>
      </c>
      <c r="G13" t="s">
        <v>395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393</v>
      </c>
      <c r="D14">
        <v>6.3E-2</v>
      </c>
      <c r="E14" t="s">
        <v>394</v>
      </c>
      <c r="F14">
        <v>0.16800000000000001</v>
      </c>
      <c r="G14" t="s">
        <v>395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393</v>
      </c>
      <c r="D15">
        <v>6.0999999999999999E-2</v>
      </c>
      <c r="E15" t="s">
        <v>394</v>
      </c>
      <c r="F15">
        <v>0.161</v>
      </c>
      <c r="G15" t="s">
        <v>395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393</v>
      </c>
      <c r="D16">
        <v>5.8999999999999997E-2</v>
      </c>
      <c r="E16" t="s">
        <v>394</v>
      </c>
      <c r="F16">
        <v>0.153</v>
      </c>
      <c r="G16" t="s">
        <v>395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393</v>
      </c>
      <c r="D17">
        <v>6.0999999999999999E-2</v>
      </c>
      <c r="E17" t="s">
        <v>394</v>
      </c>
      <c r="F17">
        <v>0.16200000000000001</v>
      </c>
      <c r="G17" t="s">
        <v>395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393</v>
      </c>
      <c r="D18">
        <v>2.8000000000000001E-2</v>
      </c>
      <c r="E18" t="s">
        <v>394</v>
      </c>
      <c r="F18">
        <v>6.3E-2</v>
      </c>
      <c r="G18" t="s">
        <v>395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393</v>
      </c>
      <c r="D19">
        <v>2.8000000000000001E-2</v>
      </c>
      <c r="E19" t="s">
        <v>394</v>
      </c>
      <c r="F19">
        <v>5.8000000000000003E-2</v>
      </c>
      <c r="G19" t="s">
        <v>395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393</v>
      </c>
      <c r="D20">
        <v>2.8000000000000001E-2</v>
      </c>
      <c r="E20" t="s">
        <v>394</v>
      </c>
      <c r="F20">
        <v>7.5999999999999998E-2</v>
      </c>
      <c r="G20" t="s">
        <v>395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393</v>
      </c>
      <c r="D21">
        <v>2.8000000000000001E-2</v>
      </c>
      <c r="E21" t="s">
        <v>394</v>
      </c>
      <c r="F21">
        <v>5.8000000000000003E-2</v>
      </c>
      <c r="G21" t="s">
        <v>395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393</v>
      </c>
      <c r="D22">
        <v>2.8000000000000001E-2</v>
      </c>
      <c r="E22" t="s">
        <v>394</v>
      </c>
      <c r="F22">
        <v>5.8000000000000003E-2</v>
      </c>
      <c r="G22" t="s">
        <v>395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393</v>
      </c>
      <c r="D23">
        <v>4.8000000000000001E-2</v>
      </c>
      <c r="E23" t="s">
        <v>394</v>
      </c>
      <c r="F23">
        <v>6.3E-2</v>
      </c>
      <c r="G23" t="s">
        <v>395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393</v>
      </c>
      <c r="D24">
        <v>4.8000000000000001E-2</v>
      </c>
      <c r="E24" t="s">
        <v>394</v>
      </c>
      <c r="F24">
        <v>6.3E-2</v>
      </c>
      <c r="G24" t="s">
        <v>395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393</v>
      </c>
      <c r="D25">
        <v>4.8000000000000001E-2</v>
      </c>
      <c r="E25" t="s">
        <v>394</v>
      </c>
      <c r="F25">
        <v>5.8000000000000003E-2</v>
      </c>
      <c r="G25" t="s">
        <v>395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393</v>
      </c>
      <c r="D26">
        <v>2.8000000000000001E-2</v>
      </c>
      <c r="E26" t="s">
        <v>394</v>
      </c>
      <c r="F26">
        <v>5.8000000000000003E-2</v>
      </c>
      <c r="G26" t="s">
        <v>395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393</v>
      </c>
      <c r="D27">
        <v>2.8000000000000001E-2</v>
      </c>
      <c r="E27" t="s">
        <v>394</v>
      </c>
      <c r="F27">
        <v>5.8000000000000003E-2</v>
      </c>
      <c r="G27" t="s">
        <v>395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393</v>
      </c>
      <c r="D28">
        <v>2.8000000000000001E-2</v>
      </c>
      <c r="E28" t="s">
        <v>394</v>
      </c>
      <c r="F28">
        <v>5.8000000000000003E-2</v>
      </c>
      <c r="G28" t="s">
        <v>395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393</v>
      </c>
      <c r="D29">
        <v>2.8000000000000001E-2</v>
      </c>
      <c r="E29" t="s">
        <v>394</v>
      </c>
      <c r="F29">
        <v>5.8000000000000003E-2</v>
      </c>
      <c r="G29" t="s">
        <v>395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393</v>
      </c>
      <c r="D30">
        <v>2.8000000000000001E-2</v>
      </c>
      <c r="E30" t="s">
        <v>394</v>
      </c>
      <c r="F30">
        <v>5.8000000000000003E-2</v>
      </c>
      <c r="G30" t="s">
        <v>395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393</v>
      </c>
      <c r="D31">
        <v>2.8000000000000001E-2</v>
      </c>
      <c r="E31" t="s">
        <v>394</v>
      </c>
      <c r="F31">
        <v>5.8000000000000003E-2</v>
      </c>
      <c r="G31" t="s">
        <v>395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393</v>
      </c>
      <c r="D32">
        <v>2.8000000000000001E-2</v>
      </c>
      <c r="E32" t="s">
        <v>394</v>
      </c>
      <c r="F32">
        <v>5.8000000000000003E-2</v>
      </c>
      <c r="G32" t="s">
        <v>395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393</v>
      </c>
      <c r="D33">
        <v>2.8000000000000001E-2</v>
      </c>
      <c r="E33" t="s">
        <v>394</v>
      </c>
      <c r="F33">
        <v>5.8000000000000003E-2</v>
      </c>
      <c r="G33" t="s">
        <v>395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Financial buildings, incl. banks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9" t="str" cm="1">
        <f t="array" ref="A3">IFERROR(INDEX($Z:$Z, 2+INT((ROW()-3)/4)), "")</f>
        <v>Retail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Retail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Retail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Retail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389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389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389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389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389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389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389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389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389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389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389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389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389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389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389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389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Financial buildings, incl. banks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Financial buildings, incl. banks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IF(Raw_fanoverview!D3=0,"-",Raw_fanoverview!D3)</f>
        <v>Main</v>
      </c>
      <c r="D39" s="26" t="str">
        <f>_xlfn.LET(_xlpm.x,_xlfn.IFNA(_xlfn.TEXTBEFORE(Raw_fanoverview!C3," Fans"),Raw_fanoverview!C3),IF(_xlpm.x=0,"-",_xlpm.x))</f>
        <v>MZ-VAV</v>
      </c>
      <c r="E39" s="68">
        <f>IF(Raw_fanoverview!E3=0,"-",Raw_fanoverview!E3)</f>
        <v>5.3619709373693114</v>
      </c>
      <c r="F39" s="68">
        <f>IF(Raw_fanoverview!F3=0,"-",Raw_fanoverview!F3)</f>
        <v>0.55000000000000004</v>
      </c>
      <c r="G39" s="68">
        <f>IF(Raw_fanoverview!G3=0,"-",Raw_fanoverview!G3)</f>
        <v>0.9</v>
      </c>
      <c r="H39" s="68">
        <f>IF(Raw_fanoverview!H3=0,"-",Raw_fanoverview!H3)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IF(Raw_fanoverview!D4=0,"-",Raw_fanoverview!D4)</f>
        <v>Main</v>
      </c>
      <c r="D40" s="26" t="str">
        <f>_xlfn.LET(_xlpm.x,_xlfn.IFNA(_xlfn.TEXTBEFORE(Raw_fanoverview!C4," Fans"),Raw_fanoverview!C4),IF(_xlpm.x=0,"-",_xlpm.x))</f>
        <v>SZ-CAV</v>
      </c>
      <c r="E40" s="68">
        <f>IF(Raw_fanoverview!E4=0,"-",Raw_fanoverview!E4)</f>
        <v>3.8770014008251108</v>
      </c>
      <c r="F40" s="68">
        <f>IF(Raw_fanoverview!F4=0,"-",Raw_fanoverview!F4)</f>
        <v>0.55000000000000004</v>
      </c>
      <c r="G40" s="68">
        <f>IF(Raw_fanoverview!G4=0,"-",Raw_fanoverview!G4)</f>
        <v>0.87</v>
      </c>
      <c r="H40" s="68">
        <f>IF(Raw_fanoverview!H4=0,"-",Raw_fanoverview!H4)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IF(Raw_fanoverview!D5=0,"-",Raw_fanoverview!D5)</f>
        <v>Main</v>
      </c>
      <c r="D41" s="26" t="str">
        <f>_xlfn.LET(_xlpm.x,_xlfn.IFNA(_xlfn.TEXTBEFORE(Raw_fanoverview!C5," Fans"),Raw_fanoverview!C5),IF(_xlpm.x=0,"-",_xlpm.x))</f>
        <v>SZ-CAV</v>
      </c>
      <c r="E41" s="68">
        <f>IF(Raw_fanoverview!E5=0,"-",Raw_fanoverview!E5)</f>
        <v>3.8770014008251108</v>
      </c>
      <c r="F41" s="68">
        <f>IF(Raw_fanoverview!F5=0,"-",Raw_fanoverview!F5)</f>
        <v>0.55000000000000004</v>
      </c>
      <c r="G41" s="68">
        <f>IF(Raw_fanoverview!G5=0,"-",Raw_fanoverview!G5)</f>
        <v>0.87</v>
      </c>
      <c r="H41" s="68">
        <f>IF(Raw_fanoverview!H5=0,"-",Raw_fanoverview!H5)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IF(Raw_fanoverview!D7=0,"-",Raw_fanoverview!D7)</f>
        <v>Main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3.8770014008251108</v>
      </c>
      <c r="F43" s="68">
        <f>IF(Raw_fanoverview!F7=0,"-",Raw_fanoverview!F7)</f>
        <v>0.55000000000000004</v>
      </c>
      <c r="G43" s="68">
        <f>IF(Raw_fanoverview!G7=0,"-",Raw_fanoverview!G7)</f>
        <v>0.87</v>
      </c>
      <c r="H43" s="68">
        <f>IF(Raw_fanoverview!H7=0,"-",Raw_fanoverview!H7)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IF(Raw_fanoverview!D8=0,"-",Raw_fanoverview!D8)</f>
        <v>Main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0.55000000000000004</v>
      </c>
      <c r="G44" s="68">
        <f>IF(Raw_fanoverview!G8=0,"-",Raw_fanoverview!G8)</f>
        <v>0.87</v>
      </c>
      <c r="H44" s="68">
        <f>IF(Raw_fanoverview!H8=0,"-",Raw_fanoverview!H8)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IF(Raw_fanoverview!D9=0,"-",Raw_fanoverview!D9)</f>
        <v>Main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3.8770014008251108</v>
      </c>
      <c r="F45" s="68">
        <f>IF(Raw_fanoverview!F9=0,"-",Raw_fanoverview!F9)</f>
        <v>0.55000000000000004</v>
      </c>
      <c r="G45" s="68">
        <f>IF(Raw_fanoverview!G9=0,"-",Raw_fanoverview!G9)</f>
        <v>0.87</v>
      </c>
      <c r="H45" s="68">
        <f>IF(Raw_fanoverview!H9=0,"-",Raw_fanoverview!H9)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SZ-VAV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0.87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IF(Raw_fanoverview!D11=0,"-",Raw_fanoverview!D11)</f>
        <v>Main</v>
      </c>
      <c r="D47" s="26" t="str">
        <f>_xlfn.LET(_xlpm.x,_xlfn.IFNA(_xlfn.TEXTBEFORE(Raw_fanoverview!C11," Fans"),Raw_fanoverview!C11),IF(_xlpm.x=0,"-",_xlpm.x))</f>
        <v>SZ-VAV</v>
      </c>
      <c r="E47" s="68">
        <f>IF(Raw_fanoverview!E11=0,"-",Raw_fanoverview!E11)</f>
        <v>3.8770014008251108</v>
      </c>
      <c r="F47" s="68">
        <f>IF(Raw_fanoverview!F11=0,"-",Raw_fanoverview!F11)</f>
        <v>0.55000000000000004</v>
      </c>
      <c r="G47" s="68">
        <f>IF(Raw_fanoverview!G11=0,"-",Raw_fanoverview!G11)</f>
        <v>0.87</v>
      </c>
      <c r="H47" s="68">
        <f>IF(Raw_fanoverview!H11=0,"-",Raw_fanoverview!H11)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420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420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421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421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421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421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421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422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422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414</v>
      </c>
      <c r="E2" t="s">
        <v>415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414</v>
      </c>
      <c r="E3" t="s">
        <v>415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416</v>
      </c>
      <c r="E4" t="s">
        <v>417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416</v>
      </c>
      <c r="E5" t="s">
        <v>417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416</v>
      </c>
      <c r="E6" t="s">
        <v>418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416</v>
      </c>
      <c r="E7" t="s">
        <v>418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416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416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419</v>
      </c>
      <c r="E10" t="s">
        <v>417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419</v>
      </c>
      <c r="E11" t="s">
        <v>417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Financial buildings, incl. banks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Office</v>
      </c>
    </row>
    <row r="3" spans="1:26" ht="18" customHeight="1" x14ac:dyDescent="0.25">
      <c r="A3" s="2" t="str">
        <f>Z2</f>
        <v>Office</v>
      </c>
      <c r="B3" s="53">
        <f>SUMIF(Raw_outdoorairflowrate!$A:$A, $A3, Raw_outdoorairflowrate!B:B)</f>
        <v>900.09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135.01349999999999</v>
      </c>
      <c r="F3" s="26"/>
      <c r="Z3" t="str">
        <v>Retail_sales</v>
      </c>
    </row>
    <row r="4" spans="1:26" ht="18" customHeight="1" x14ac:dyDescent="0.25">
      <c r="A4" s="2" t="str">
        <f t="shared" ref="A4" si="0">Z3</f>
        <v>Retail_sales</v>
      </c>
      <c r="B4" s="53">
        <f>SUMIF(Raw_outdoorairflowrate!$A:$A, $A4, Raw_outdoorairflowrate!B:B)</f>
        <v>2700.27</v>
      </c>
      <c r="C4" s="35">
        <f>SUMIF(Raw_outdoorairflowrate!$A:$A, $A4, Raw_outdoorairflowrate!C:C)</f>
        <v>0</v>
      </c>
      <c r="D4" s="35">
        <f>SUMIF(Raw_outdoorairflowrate!$A:$A, $A4, Raw_outdoorairflowrate!D:D)</f>
        <v>0.25</v>
      </c>
      <c r="E4" s="61">
        <f t="shared" ref="E4" si="1">B4*D4</f>
        <v>675.0675</v>
      </c>
      <c r="F4" s="26"/>
    </row>
    <row r="7" spans="1:26" ht="15.75" customHeight="1" x14ac:dyDescent="0.25">
      <c r="A7" s="90" t="str">
        <f>"OA Controller - "&amp;Prototype!A2</f>
        <v>OA Controller - Financial buildings, incl. banks</v>
      </c>
      <c r="B7" s="90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91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91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0" t="str">
        <f>"Exhaust hood - "&amp;Prototype!A2</f>
        <v>Exhaust hood - Financial buildings, incl. banks</v>
      </c>
      <c r="B13" s="80"/>
      <c r="C13" s="80"/>
      <c r="D13" s="80"/>
      <c r="E13" s="80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391</v>
      </c>
      <c r="B2">
        <v>900.09</v>
      </c>
      <c r="C2">
        <v>0</v>
      </c>
      <c r="D2">
        <v>0.15</v>
      </c>
    </row>
    <row r="3" spans="1:4" x14ac:dyDescent="0.25">
      <c r="A3" t="s">
        <v>388</v>
      </c>
      <c r="B3">
        <v>2700.27</v>
      </c>
      <c r="C3">
        <v>0</v>
      </c>
      <c r="D3">
        <v>0.25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Financial buildings, incl. banks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12394.59</v>
      </c>
      <c r="E4" s="70">
        <f>Raw_waterheater!D2</f>
        <v>2.6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12394.59</v>
      </c>
      <c r="E5" s="70">
        <f>Raw_waterheater!D3</f>
        <v>2.6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Financial buildings, incl. banks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FINANCIAL</v>
      </c>
      <c r="B10" s="62">
        <f>IFERROR(Zones!H3,0)</f>
        <v>1800.18</v>
      </c>
      <c r="C10" s="59">
        <f>IFERROR(Zones!K3,0)</f>
        <v>8.33</v>
      </c>
      <c r="D10" s="57">
        <f>IFERROR(E10/C10,0)</f>
        <v>0.64832412965186093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5.4005400000000012</v>
      </c>
      <c r="F10" s="73">
        <f>E10/60</f>
        <v>9.000900000000002E-2</v>
      </c>
      <c r="G10" s="74"/>
    </row>
    <row r="11" spans="1:8" x14ac:dyDescent="0.25">
      <c r="A11" s="58" t="str">
        <f>IFERROR(Zones!B4,0)</f>
        <v>OFFICE</v>
      </c>
      <c r="B11" s="62">
        <f>IFERROR(Zones!H4,0)</f>
        <v>900.09</v>
      </c>
      <c r="C11" s="59">
        <f>IFERROR(Zones!K4,0)</f>
        <v>5</v>
      </c>
      <c r="D11" s="57">
        <f t="shared" ref="D11:D12" si="0">IFERROR(E11/C11,0)</f>
        <v>0.3240324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1.6201620000000001</v>
      </c>
      <c r="F11" s="73">
        <f t="shared" ref="F11:F12" si="1">E11/60</f>
        <v>2.7002700000000001E-2</v>
      </c>
      <c r="G11" s="74"/>
    </row>
    <row r="12" spans="1:8" x14ac:dyDescent="0.25">
      <c r="A12" s="58" t="str">
        <f>IFERROR(Zones!B5,0)</f>
        <v>RETAIL</v>
      </c>
      <c r="B12" s="62">
        <f>IFERROR(Zones!H5,0)</f>
        <v>900.09</v>
      </c>
      <c r="C12" s="59">
        <f>IFERROR(Zones!K5,0)</f>
        <v>8.33</v>
      </c>
      <c r="D12" s="57">
        <f t="shared" si="0"/>
        <v>0.32416206482593052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2.7002700000000011</v>
      </c>
      <c r="F12" s="73">
        <f t="shared" si="1"/>
        <v>4.5004500000000017E-2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12394.59</v>
      </c>
      <c r="D2">
        <v>2.6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12394.59</v>
      </c>
      <c r="D3">
        <v>2.6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396</v>
      </c>
      <c r="B2">
        <v>5.4005400000000012</v>
      </c>
      <c r="C2" t="s">
        <v>386</v>
      </c>
    </row>
    <row r="3" spans="1:3" x14ac:dyDescent="0.25">
      <c r="A3" t="s">
        <v>397</v>
      </c>
      <c r="B3">
        <v>1.6201620000000001</v>
      </c>
      <c r="C3" t="s">
        <v>390</v>
      </c>
    </row>
    <row r="4" spans="1:3" x14ac:dyDescent="0.25">
      <c r="A4" t="s">
        <v>398</v>
      </c>
      <c r="B4">
        <v>2.7002700000000011</v>
      </c>
      <c r="C4" t="s">
        <v>392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Financial buildings, incl. banks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Office</v>
      </c>
      <c r="D3" s="63">
        <f>Raw_interiorlights!C2</f>
        <v>900.09</v>
      </c>
      <c r="E3" s="43">
        <f>Raw_interiorlights!D2</f>
        <v>1.2503584130480001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Retail_sales</v>
      </c>
      <c r="D4" s="63">
        <f>Raw_interiorlights!C3</f>
        <v>2700.27</v>
      </c>
      <c r="E4" s="43">
        <f>Raw_interiorlights!D3</f>
        <v>1.865074982373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Office</v>
      </c>
      <c r="D5" s="63">
        <f>Raw_interiorlights!C4</f>
        <v>900.09</v>
      </c>
      <c r="E5" s="43">
        <f>Raw_interiorlights!D4</f>
        <v>0.59991648029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Retail_sales</v>
      </c>
      <c r="D6" s="63">
        <f>Raw_interiorlights!C5</f>
        <v>2700.27</v>
      </c>
      <c r="E6" s="43">
        <f>Raw_interiorlights!D5</f>
        <v>0.94987264497699997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Financial buildings, incl. banks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391</v>
      </c>
      <c r="C2">
        <v>900.09</v>
      </c>
      <c r="D2">
        <v>1.2503584130480001</v>
      </c>
    </row>
    <row r="3" spans="1:4" x14ac:dyDescent="0.25">
      <c r="A3" t="s">
        <v>39</v>
      </c>
      <c r="B3" t="s">
        <v>388</v>
      </c>
      <c r="C3">
        <v>2700.27</v>
      </c>
      <c r="D3">
        <v>1.865074982373</v>
      </c>
    </row>
    <row r="4" spans="1:4" x14ac:dyDescent="0.25">
      <c r="A4" t="s">
        <v>40</v>
      </c>
      <c r="B4" t="s">
        <v>391</v>
      </c>
      <c r="C4">
        <v>900.09</v>
      </c>
      <c r="D4">
        <v>0.59991648029</v>
      </c>
    </row>
    <row r="5" spans="1:4" x14ac:dyDescent="0.25">
      <c r="A5" t="s">
        <v>40</v>
      </c>
      <c r="B5" t="s">
        <v>388</v>
      </c>
      <c r="C5">
        <v>2700.27</v>
      </c>
      <c r="D5">
        <v>0.94987264497699997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Financial buildings, incl. banks</v>
      </c>
      <c r="B1" s="86"/>
      <c r="C1" s="86"/>
      <c r="D1" s="86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Office</v>
      </c>
      <c r="B3" s="64">
        <f>IF(TRIM(Raw_equipment!$A2)="Existing",Raw_equipment!C2,"")</f>
        <v>900.09</v>
      </c>
      <c r="C3" s="54">
        <f>IF(TRIM(Raw_equipment!$A2)="Existing",Raw_equipment!D2,"")</f>
        <v>1.4997912007250001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Retail_sales</v>
      </c>
      <c r="B4" s="64">
        <f>IF(TRIM(Raw_equipment!$A3)="Existing",Raw_equipment!C3,"")</f>
        <v>2700.27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8" t="str">
        <f>"Refrigeration - "&amp;Prototype!A2</f>
        <v>Refrigeration - Financial buildings, incl. banks</v>
      </c>
      <c r="B7" s="86"/>
      <c r="C7" s="86"/>
      <c r="D7" s="86"/>
    </row>
    <row r="8" spans="1:9" ht="30" x14ac:dyDescent="0.25">
      <c r="A8" s="51" t="s">
        <v>258</v>
      </c>
      <c r="B8" s="51" t="s">
        <v>259</v>
      </c>
      <c r="C8" s="52" t="s">
        <v>311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8" t="str">
        <f>"Elevator - "&amp;Prototype!A2</f>
        <v>Elevator - Financial buildings, incl. banks</v>
      </c>
      <c r="B15" s="86"/>
      <c r="C15" s="86"/>
      <c r="D15" s="86"/>
      <c r="E15" s="86"/>
      <c r="F15" s="86"/>
      <c r="G15" s="86"/>
      <c r="H15" s="86"/>
      <c r="I15" s="86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391</v>
      </c>
      <c r="C2">
        <v>900.09</v>
      </c>
      <c r="D2">
        <v>1.4997912007250001</v>
      </c>
    </row>
    <row r="3" spans="1:4" x14ac:dyDescent="0.25">
      <c r="A3" t="s">
        <v>39</v>
      </c>
      <c r="B3" t="s">
        <v>388</v>
      </c>
      <c r="C3">
        <v>2700.27</v>
      </c>
      <c r="D3">
        <v>0.999870569519</v>
      </c>
    </row>
    <row r="4" spans="1:4" x14ac:dyDescent="0.25">
      <c r="A4" t="s">
        <v>40</v>
      </c>
      <c r="B4" t="s">
        <v>391</v>
      </c>
      <c r="C4">
        <v>900.09</v>
      </c>
      <c r="D4">
        <v>1.4997912007250001</v>
      </c>
    </row>
    <row r="5" spans="1:4" x14ac:dyDescent="0.25">
      <c r="A5" t="s">
        <v>40</v>
      </c>
      <c r="B5" t="s">
        <v>388</v>
      </c>
      <c r="C5">
        <v>2700.27</v>
      </c>
      <c r="D5">
        <v>0.999870569519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437</v>
      </c>
      <c r="D2" t="s">
        <v>438</v>
      </c>
    </row>
    <row r="3" spans="1:4" x14ac:dyDescent="0.25">
      <c r="A3" t="s">
        <v>40</v>
      </c>
      <c r="B3" t="s">
        <v>437</v>
      </c>
      <c r="D3" t="s">
        <v>438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5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Financial buildings, incl. banks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Retail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Saturdays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DHW Sch</v>
      </c>
      <c r="B7" s="39" t="str">
        <f>Raw_schedule!A5</f>
        <v>Retail</v>
      </c>
      <c r="C7" s="2" t="str">
        <f>Raw_schedule!C5</f>
        <v>AllOtherDays</v>
      </c>
      <c r="D7" s="2"/>
      <c r="E7" s="2">
        <f>Raw_schedule!D5</f>
        <v>7.0000000000000007E-2</v>
      </c>
      <c r="F7" s="2">
        <f>Raw_schedule!E5</f>
        <v>7.0000000000000007E-2</v>
      </c>
      <c r="G7" s="2">
        <f>Raw_schedule!F5</f>
        <v>7.0000000000000007E-2</v>
      </c>
      <c r="H7" s="2">
        <f>Raw_schedule!G5</f>
        <v>0.06</v>
      </c>
      <c r="I7" s="2">
        <f>Raw_schedule!H5</f>
        <v>0.06</v>
      </c>
      <c r="J7" s="2">
        <f>Raw_schedule!I5</f>
        <v>0.06</v>
      </c>
      <c r="K7" s="2">
        <f>Raw_schedule!J5</f>
        <v>7.0000000000000007E-2</v>
      </c>
      <c r="L7" s="2">
        <f>Raw_schedule!K5</f>
        <v>0.1</v>
      </c>
      <c r="M7" s="2">
        <f>Raw_schedule!L5</f>
        <v>0.12</v>
      </c>
      <c r="N7" s="2">
        <f>Raw_schedule!M5</f>
        <v>0.14000000000000001</v>
      </c>
      <c r="O7" s="2">
        <f>Raw_schedule!N5</f>
        <v>0.28999999999999998</v>
      </c>
      <c r="P7" s="2">
        <f>Raw_schedule!O5</f>
        <v>0.31</v>
      </c>
      <c r="Q7" s="2">
        <f>Raw_schedule!P5</f>
        <v>0.36</v>
      </c>
      <c r="R7" s="2">
        <f>Raw_schedule!Q5</f>
        <v>0.36</v>
      </c>
      <c r="S7" s="2">
        <f>Raw_schedule!R5</f>
        <v>0.34</v>
      </c>
      <c r="T7" s="2">
        <f>Raw_schedule!S5</f>
        <v>0.35</v>
      </c>
      <c r="U7" s="2">
        <f>Raw_schedule!T5</f>
        <v>0.37</v>
      </c>
      <c r="V7" s="2">
        <f>Raw_schedule!U5</f>
        <v>0.34</v>
      </c>
      <c r="W7" s="2">
        <f>Raw_schedule!V5</f>
        <v>0.25</v>
      </c>
      <c r="X7" s="2">
        <f>Raw_schedule!W5</f>
        <v>0.27</v>
      </c>
      <c r="Y7" s="2">
        <f>Raw_schedule!X5</f>
        <v>0.21</v>
      </c>
      <c r="Z7" s="2">
        <f>Raw_schedule!Y5</f>
        <v>0.16</v>
      </c>
      <c r="AA7" s="2">
        <f>Raw_schedule!Z5</f>
        <v>0.1</v>
      </c>
      <c r="AB7" s="2">
        <f>Raw_schedule!AA5</f>
        <v>0.06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Saturday</v>
      </c>
      <c r="D8" s="2"/>
      <c r="E8" s="2">
        <f>Raw_schedule!D6</f>
        <v>0.11</v>
      </c>
      <c r="F8" s="2">
        <f>Raw_schedule!E6</f>
        <v>0.1</v>
      </c>
      <c r="G8" s="2">
        <f>Raw_schedule!F6</f>
        <v>0.08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0.2</v>
      </c>
      <c r="M8" s="2">
        <f>Raw_schedule!L6</f>
        <v>0.24</v>
      </c>
      <c r="N8" s="2">
        <f>Raw_schedule!M6</f>
        <v>0.27</v>
      </c>
      <c r="O8" s="2">
        <f>Raw_schedule!N6</f>
        <v>0.42</v>
      </c>
      <c r="P8" s="2">
        <f>Raw_schedule!O6</f>
        <v>0.54</v>
      </c>
      <c r="Q8" s="2">
        <f>Raw_schedule!P6</f>
        <v>0.59</v>
      </c>
      <c r="R8" s="2">
        <f>Raw_schedule!Q6</f>
        <v>0.6</v>
      </c>
      <c r="S8" s="2">
        <f>Raw_schedule!R6</f>
        <v>0.49</v>
      </c>
      <c r="T8" s="2">
        <f>Raw_schedule!S6</f>
        <v>0.48</v>
      </c>
      <c r="U8" s="2">
        <f>Raw_schedule!T6</f>
        <v>0.47</v>
      </c>
      <c r="V8" s="2">
        <f>Raw_schedule!U6</f>
        <v>0.46</v>
      </c>
      <c r="W8" s="2">
        <f>Raw_schedule!V6</f>
        <v>0.44</v>
      </c>
      <c r="X8" s="2">
        <f>Raw_schedule!W6</f>
        <v>0.36</v>
      </c>
      <c r="Y8" s="2">
        <f>Raw_schedule!X6</f>
        <v>0.28999999999999998</v>
      </c>
      <c r="Z8" s="2">
        <f>Raw_schedule!Y6</f>
        <v>0.22</v>
      </c>
      <c r="AA8" s="2">
        <f>Raw_schedule!Z6</f>
        <v>0.16</v>
      </c>
      <c r="AB8" s="2">
        <f>Raw_schedule!AA6</f>
        <v>0.13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Weekdays</v>
      </c>
      <c r="D9" s="2"/>
      <c r="E9" s="2">
        <f>Raw_schedule!D7</f>
        <v>0.04</v>
      </c>
      <c r="F9" s="2">
        <f>Raw_schedule!E7</f>
        <v>0.05</v>
      </c>
      <c r="G9" s="2">
        <f>Raw_schedule!F7</f>
        <v>0.05</v>
      </c>
      <c r="H9" s="2">
        <f>Raw_schedule!G7</f>
        <v>0.04</v>
      </c>
      <c r="I9" s="2">
        <f>Raw_schedule!H7</f>
        <v>0.04</v>
      </c>
      <c r="J9" s="2">
        <f>Raw_schedule!I7</f>
        <v>0.04</v>
      </c>
      <c r="K9" s="2">
        <f>Raw_schedule!J7</f>
        <v>0.04</v>
      </c>
      <c r="L9" s="2">
        <f>Raw_schedule!K7</f>
        <v>0.15</v>
      </c>
      <c r="M9" s="2">
        <f>Raw_schedule!L7</f>
        <v>0.23</v>
      </c>
      <c r="N9" s="2">
        <f>Raw_schedule!M7</f>
        <v>0.32</v>
      </c>
      <c r="O9" s="2">
        <f>Raw_schedule!N7</f>
        <v>0.41</v>
      </c>
      <c r="P9" s="2">
        <f>Raw_schedule!O7</f>
        <v>0.56999999999999995</v>
      </c>
      <c r="Q9" s="2">
        <f>Raw_schedule!P7</f>
        <v>0.62</v>
      </c>
      <c r="R9" s="2">
        <f>Raw_schedule!Q7</f>
        <v>0.61</v>
      </c>
      <c r="S9" s="2">
        <f>Raw_schedule!R7</f>
        <v>0.5</v>
      </c>
      <c r="T9" s="2">
        <f>Raw_schedule!S7</f>
        <v>0.45</v>
      </c>
      <c r="U9" s="2">
        <f>Raw_schedule!T7</f>
        <v>0.46</v>
      </c>
      <c r="V9" s="2">
        <f>Raw_schedule!U7</f>
        <v>0.47</v>
      </c>
      <c r="W9" s="2">
        <f>Raw_schedule!V7</f>
        <v>0.42</v>
      </c>
      <c r="X9" s="2">
        <f>Raw_schedule!W7</f>
        <v>0.34</v>
      </c>
      <c r="Y9" s="2">
        <f>Raw_schedule!X7</f>
        <v>0.33</v>
      </c>
      <c r="Z9" s="2">
        <f>Raw_schedule!Y7</f>
        <v>0.23</v>
      </c>
      <c r="AA9" s="2">
        <f>Raw_schedule!Z7</f>
        <v>0.13</v>
      </c>
      <c r="AB9" s="2">
        <f>Raw_schedule!AA7</f>
        <v>0.08</v>
      </c>
    </row>
    <row r="10" spans="1:28" x14ac:dyDescent="0.25">
      <c r="A10" s="39" t="str">
        <f>Raw_schedule!B8</f>
        <v>Elec Equip Sch</v>
      </c>
      <c r="B10" s="39" t="str">
        <f>Raw_schedule!A8</f>
        <v>Retail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0.1</v>
      </c>
      <c r="N10" s="2">
        <f>Raw_schedule!M8</f>
        <v>0.1</v>
      </c>
      <c r="O10" s="2">
        <f>Raw_schedule!N8</f>
        <v>0.4</v>
      </c>
      <c r="P10" s="2">
        <f>Raw_schedule!O8</f>
        <v>0.4</v>
      </c>
      <c r="Q10" s="2">
        <f>Raw_schedule!P8</f>
        <v>0.6</v>
      </c>
      <c r="R10" s="2">
        <f>Raw_schedule!Q8</f>
        <v>0.6</v>
      </c>
      <c r="S10" s="2">
        <f>Raw_schedule!R8</f>
        <v>0.6</v>
      </c>
      <c r="T10" s="2">
        <f>Raw_schedule!S8</f>
        <v>0.6</v>
      </c>
      <c r="U10" s="2">
        <f>Raw_schedule!T8</f>
        <v>0.6</v>
      </c>
      <c r="V10" s="2">
        <f>Raw_schedule!U8</f>
        <v>0.4</v>
      </c>
      <c r="W10" s="2">
        <f>Raw_schedule!V8</f>
        <v>0.2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0.1</v>
      </c>
      <c r="M11" s="2">
        <f>Raw_schedule!L9</f>
        <v>0.3</v>
      </c>
      <c r="N11" s="2">
        <f>Raw_schedule!M9</f>
        <v>0.6</v>
      </c>
      <c r="O11" s="2">
        <f>Raw_schedule!N9</f>
        <v>0.9</v>
      </c>
      <c r="P11" s="2">
        <f>Raw_schedule!O9</f>
        <v>0.9</v>
      </c>
      <c r="Q11" s="2">
        <f>Raw_schedule!P9</f>
        <v>0.9</v>
      </c>
      <c r="R11" s="2">
        <f>Raw_schedule!Q9</f>
        <v>0.9</v>
      </c>
      <c r="S11" s="2">
        <f>Raw_schedule!R9</f>
        <v>0.9</v>
      </c>
      <c r="T11" s="2">
        <f>Raw_schedule!S9</f>
        <v>0.9</v>
      </c>
      <c r="U11" s="2">
        <f>Raw_schedule!T9</f>
        <v>0.9</v>
      </c>
      <c r="V11" s="2">
        <f>Raw_schedule!U9</f>
        <v>0.9</v>
      </c>
      <c r="W11" s="2">
        <f>Raw_schedule!V9</f>
        <v>0.5</v>
      </c>
      <c r="X11" s="2">
        <f>Raw_schedule!W9</f>
        <v>0.3</v>
      </c>
      <c r="Y11" s="2">
        <f>Raw_schedule!X9</f>
        <v>0.3</v>
      </c>
      <c r="Z11" s="2">
        <f>Raw_schedule!Y9</f>
        <v>0.1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0.2</v>
      </c>
      <c r="M12" s="2">
        <f>Raw_schedule!L10</f>
        <v>0.5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0.6</v>
      </c>
      <c r="X12" s="2">
        <f>Raw_schedule!W10</f>
        <v>0.6</v>
      </c>
      <c r="Y12" s="2">
        <f>Raw_schedule!X10</f>
        <v>0.5</v>
      </c>
      <c r="Z12" s="2">
        <f>Raw_schedule!Y10</f>
        <v>0.2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Retail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69.98</v>
      </c>
      <c r="N13" s="2">
        <f>Raw_schedule!M11</f>
        <v>69.98</v>
      </c>
      <c r="O13" s="2">
        <f>Raw_schedule!N11</f>
        <v>69.98</v>
      </c>
      <c r="P13" s="2">
        <f>Raw_schedule!O11</f>
        <v>69.98</v>
      </c>
      <c r="Q13" s="2">
        <f>Raw_schedule!P11</f>
        <v>69.98</v>
      </c>
      <c r="R13" s="2">
        <f>Raw_schedule!Q11</f>
        <v>69.98</v>
      </c>
      <c r="S13" s="2">
        <f>Raw_schedule!R11</f>
        <v>69.98</v>
      </c>
      <c r="T13" s="2">
        <f>Raw_schedule!S11</f>
        <v>69.98</v>
      </c>
      <c r="U13" s="2">
        <f>Raw_schedule!T11</f>
        <v>69.98</v>
      </c>
      <c r="V13" s="2">
        <f>Raw_schedule!U11</f>
        <v>69.98</v>
      </c>
      <c r="W13" s="2">
        <f>Raw_schedule!V11</f>
        <v>69.98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Saturdays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60.08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Infiltration Schedule</v>
      </c>
      <c r="B16" s="39" t="str">
        <f>Raw_schedule!A14</f>
        <v>Retail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Retail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0.1</v>
      </c>
      <c r="N17" s="2">
        <f>Raw_schedule!M15</f>
        <v>0.1</v>
      </c>
      <c r="O17" s="2">
        <f>Raw_schedule!N15</f>
        <v>0.4</v>
      </c>
      <c r="P17" s="2">
        <f>Raw_schedule!O15</f>
        <v>0.4</v>
      </c>
      <c r="Q17" s="2">
        <f>Raw_schedule!P15</f>
        <v>0.55000000000000004</v>
      </c>
      <c r="R17" s="2">
        <f>Raw_schedule!Q15</f>
        <v>0.55000000000000004</v>
      </c>
      <c r="S17" s="2">
        <f>Raw_schedule!R15</f>
        <v>0.55000000000000004</v>
      </c>
      <c r="T17" s="2">
        <f>Raw_schedule!S15</f>
        <v>0.55000000000000004</v>
      </c>
      <c r="U17" s="2">
        <f>Raw_schedule!T15</f>
        <v>0.55000000000000004</v>
      </c>
      <c r="V17" s="2">
        <f>Raw_schedule!U15</f>
        <v>0.4</v>
      </c>
      <c r="W17" s="2">
        <f>Raw_schedule!V15</f>
        <v>0.2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0.1</v>
      </c>
      <c r="M18" s="2">
        <f>Raw_schedule!L16</f>
        <v>0.3</v>
      </c>
      <c r="N18" s="2">
        <f>Raw_schedule!M16</f>
        <v>0.55000000000000004</v>
      </c>
      <c r="O18" s="2">
        <f>Raw_schedule!N16</f>
        <v>0.85</v>
      </c>
      <c r="P18" s="2">
        <f>Raw_schedule!O16</f>
        <v>0.85</v>
      </c>
      <c r="Q18" s="2">
        <f>Raw_schedule!P16</f>
        <v>0.85</v>
      </c>
      <c r="R18" s="2">
        <f>Raw_schedule!Q16</f>
        <v>0.85</v>
      </c>
      <c r="S18" s="2">
        <f>Raw_schedule!R16</f>
        <v>0.85</v>
      </c>
      <c r="T18" s="2">
        <f>Raw_schedule!S16</f>
        <v>0.85</v>
      </c>
      <c r="U18" s="2">
        <f>Raw_schedule!T16</f>
        <v>0.85</v>
      </c>
      <c r="V18" s="2">
        <f>Raw_schedule!U16</f>
        <v>0.85</v>
      </c>
      <c r="W18" s="2">
        <f>Raw_schedule!V16</f>
        <v>0.5</v>
      </c>
      <c r="X18" s="2">
        <f>Raw_schedule!W16</f>
        <v>0.3</v>
      </c>
      <c r="Y18" s="2">
        <f>Raw_schedule!X16</f>
        <v>0.3</v>
      </c>
      <c r="Z18" s="2">
        <f>Raw_schedule!Y16</f>
        <v>0.1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0.2</v>
      </c>
      <c r="M19" s="2">
        <f>Raw_schedule!L17</f>
        <v>0.5</v>
      </c>
      <c r="N19" s="2">
        <f>Raw_schedule!M17</f>
        <v>0.85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0.55000000000000004</v>
      </c>
      <c r="X19" s="2">
        <f>Raw_schedule!W17</f>
        <v>0.55000000000000004</v>
      </c>
      <c r="Y19" s="2">
        <f>Raw_schedule!X17</f>
        <v>0.5</v>
      </c>
      <c r="Z19" s="2">
        <f>Raw_schedule!Y17</f>
        <v>0.2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Retail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Saturdays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Occupant Sch</v>
      </c>
      <c r="B23" s="39" t="str">
        <f>Raw_schedule!A21</f>
        <v>Retail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0.1</v>
      </c>
      <c r="O23" s="2">
        <f>Raw_schedule!N21</f>
        <v>0.2</v>
      </c>
      <c r="P23" s="2">
        <f>Raw_schedule!O21</f>
        <v>0.2</v>
      </c>
      <c r="Q23" s="2">
        <f>Raw_schedule!P21</f>
        <v>0.4</v>
      </c>
      <c r="R23" s="2">
        <f>Raw_schedule!Q21</f>
        <v>0.4</v>
      </c>
      <c r="S23" s="2">
        <f>Raw_schedule!R21</f>
        <v>0.4</v>
      </c>
      <c r="T23" s="2">
        <f>Raw_schedule!S21</f>
        <v>0.4</v>
      </c>
      <c r="U23" s="2">
        <f>Raw_schedule!T21</f>
        <v>0.4</v>
      </c>
      <c r="V23" s="2">
        <f>Raw_schedule!U21</f>
        <v>0.2</v>
      </c>
      <c r="W23" s="2">
        <f>Raw_schedule!V21</f>
        <v>0.1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0.1</v>
      </c>
      <c r="M24" s="2">
        <f>Raw_schedule!L22</f>
        <v>0.2</v>
      </c>
      <c r="N24" s="2">
        <f>Raw_schedule!M22</f>
        <v>0.5</v>
      </c>
      <c r="O24" s="2">
        <f>Raw_schedule!N22</f>
        <v>0.6</v>
      </c>
      <c r="P24" s="2">
        <f>Raw_schedule!O22</f>
        <v>0.8</v>
      </c>
      <c r="Q24" s="2">
        <f>Raw_schedule!P22</f>
        <v>0.8</v>
      </c>
      <c r="R24" s="2">
        <f>Raw_schedule!Q22</f>
        <v>0.8</v>
      </c>
      <c r="S24" s="2">
        <f>Raw_schedule!R22</f>
        <v>0.8</v>
      </c>
      <c r="T24" s="2">
        <f>Raw_schedule!S22</f>
        <v>0.8</v>
      </c>
      <c r="U24" s="2">
        <f>Raw_schedule!T22</f>
        <v>0.8</v>
      </c>
      <c r="V24" s="2">
        <f>Raw_schedule!U22</f>
        <v>0.6</v>
      </c>
      <c r="W24" s="2">
        <f>Raw_schedule!V22</f>
        <v>0.2</v>
      </c>
      <c r="X24" s="2">
        <f>Raw_schedule!W22</f>
        <v>0.2</v>
      </c>
      <c r="Y24" s="2">
        <f>Raw_schedule!X22</f>
        <v>0.2</v>
      </c>
      <c r="Z24" s="2">
        <f>Raw_schedule!Y22</f>
        <v>0.1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0.5</v>
      </c>
      <c r="P25" s="2">
        <f>Raw_schedule!O23</f>
        <v>0.7</v>
      </c>
      <c r="Q25" s="2">
        <f>Raw_schedule!P23</f>
        <v>0.7</v>
      </c>
      <c r="R25" s="2">
        <f>Raw_schedule!Q23</f>
        <v>0.7</v>
      </c>
      <c r="S25" s="2">
        <f>Raw_schedule!R23</f>
        <v>0.7</v>
      </c>
      <c r="T25" s="2">
        <f>Raw_schedule!S23</f>
        <v>0.8</v>
      </c>
      <c r="U25" s="2">
        <f>Raw_schedule!T23</f>
        <v>0.7</v>
      </c>
      <c r="V25" s="2">
        <f>Raw_schedule!U23</f>
        <v>0.5</v>
      </c>
      <c r="W25" s="2">
        <f>Raw_schedule!V23</f>
        <v>0.5</v>
      </c>
      <c r="X25" s="2">
        <f>Raw_schedule!W23</f>
        <v>0.3</v>
      </c>
      <c r="Y25" s="2">
        <f>Raw_schedule!X23</f>
        <v>0.3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BC8B5-49DA-44FC-8426-60F817D3BC9B}">
  <dimension ref="A1"/>
  <sheetViews>
    <sheetView workbookViewId="0"/>
  </sheetViews>
  <sheetFormatPr defaultRowHeight="15" x14ac:dyDescent="0.25"/>
  <sheetData>
    <row r="1" spans="1:1" x14ac:dyDescent="0.25">
      <c r="A1" t="s">
        <v>439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3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389</v>
      </c>
      <c r="B2" t="s">
        <v>424</v>
      </c>
      <c r="C2" t="s">
        <v>425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389</v>
      </c>
      <c r="B3" t="s">
        <v>424</v>
      </c>
      <c r="C3" t="s">
        <v>426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84.92</v>
      </c>
      <c r="AA3">
        <v>84.92</v>
      </c>
    </row>
    <row r="4" spans="1:27" x14ac:dyDescent="0.25">
      <c r="A4" t="s">
        <v>389</v>
      </c>
      <c r="B4" t="s">
        <v>424</v>
      </c>
      <c r="C4" t="s">
        <v>427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84.92</v>
      </c>
      <c r="Z4">
        <v>84.92</v>
      </c>
      <c r="AA4">
        <v>84.92</v>
      </c>
    </row>
    <row r="5" spans="1:27" x14ac:dyDescent="0.25">
      <c r="A5" t="s">
        <v>389</v>
      </c>
      <c r="B5" t="s">
        <v>428</v>
      </c>
      <c r="C5" t="s">
        <v>425</v>
      </c>
      <c r="D5">
        <v>7.0000000000000007E-2</v>
      </c>
      <c r="E5">
        <v>7.0000000000000007E-2</v>
      </c>
      <c r="F5">
        <v>7.0000000000000007E-2</v>
      </c>
      <c r="G5">
        <v>0.06</v>
      </c>
      <c r="H5">
        <v>0.06</v>
      </c>
      <c r="I5">
        <v>0.06</v>
      </c>
      <c r="J5">
        <v>7.0000000000000007E-2</v>
      </c>
      <c r="K5">
        <v>0.1</v>
      </c>
      <c r="L5">
        <v>0.12</v>
      </c>
      <c r="M5">
        <v>0.14000000000000001</v>
      </c>
      <c r="N5">
        <v>0.28999999999999998</v>
      </c>
      <c r="O5">
        <v>0.31</v>
      </c>
      <c r="P5">
        <v>0.36</v>
      </c>
      <c r="Q5">
        <v>0.36</v>
      </c>
      <c r="R5">
        <v>0.34</v>
      </c>
      <c r="S5">
        <v>0.35</v>
      </c>
      <c r="T5">
        <v>0.37</v>
      </c>
      <c r="U5">
        <v>0.34</v>
      </c>
      <c r="V5">
        <v>0.25</v>
      </c>
      <c r="W5">
        <v>0.27</v>
      </c>
      <c r="X5">
        <v>0.21</v>
      </c>
      <c r="Y5">
        <v>0.16</v>
      </c>
      <c r="Z5">
        <v>0.1</v>
      </c>
      <c r="AA5">
        <v>0.06</v>
      </c>
    </row>
    <row r="6" spans="1:27" x14ac:dyDescent="0.25">
      <c r="A6" t="s">
        <v>389</v>
      </c>
      <c r="B6" t="s">
        <v>428</v>
      </c>
      <c r="C6" t="s">
        <v>429</v>
      </c>
      <c r="D6">
        <v>0.11</v>
      </c>
      <c r="E6">
        <v>0.1</v>
      </c>
      <c r="F6">
        <v>0.08</v>
      </c>
      <c r="G6">
        <v>0.06</v>
      </c>
      <c r="H6">
        <v>0.06</v>
      </c>
      <c r="I6">
        <v>0.06</v>
      </c>
      <c r="J6">
        <v>7.0000000000000007E-2</v>
      </c>
      <c r="K6">
        <v>0.2</v>
      </c>
      <c r="L6">
        <v>0.24</v>
      </c>
      <c r="M6">
        <v>0.27</v>
      </c>
      <c r="N6">
        <v>0.42</v>
      </c>
      <c r="O6">
        <v>0.54</v>
      </c>
      <c r="P6">
        <v>0.59</v>
      </c>
      <c r="Q6">
        <v>0.6</v>
      </c>
      <c r="R6">
        <v>0.49</v>
      </c>
      <c r="S6">
        <v>0.48</v>
      </c>
      <c r="T6">
        <v>0.47</v>
      </c>
      <c r="U6">
        <v>0.46</v>
      </c>
      <c r="V6">
        <v>0.44</v>
      </c>
      <c r="W6">
        <v>0.36</v>
      </c>
      <c r="X6">
        <v>0.28999999999999998</v>
      </c>
      <c r="Y6">
        <v>0.22</v>
      </c>
      <c r="Z6">
        <v>0.16</v>
      </c>
      <c r="AA6">
        <v>0.13</v>
      </c>
    </row>
    <row r="7" spans="1:27" x14ac:dyDescent="0.25">
      <c r="A7" t="s">
        <v>389</v>
      </c>
      <c r="B7" t="s">
        <v>428</v>
      </c>
      <c r="C7" t="s">
        <v>427</v>
      </c>
      <c r="D7">
        <v>0.04</v>
      </c>
      <c r="E7">
        <v>0.05</v>
      </c>
      <c r="F7">
        <v>0.05</v>
      </c>
      <c r="G7">
        <v>0.04</v>
      </c>
      <c r="H7">
        <v>0.04</v>
      </c>
      <c r="I7">
        <v>0.04</v>
      </c>
      <c r="J7">
        <v>0.04</v>
      </c>
      <c r="K7">
        <v>0.15</v>
      </c>
      <c r="L7">
        <v>0.23</v>
      </c>
      <c r="M7">
        <v>0.32</v>
      </c>
      <c r="N7">
        <v>0.41</v>
      </c>
      <c r="O7">
        <v>0.56999999999999995</v>
      </c>
      <c r="P7">
        <v>0.62</v>
      </c>
      <c r="Q7">
        <v>0.61</v>
      </c>
      <c r="R7">
        <v>0.5</v>
      </c>
      <c r="S7">
        <v>0.45</v>
      </c>
      <c r="T7">
        <v>0.46</v>
      </c>
      <c r="U7">
        <v>0.47</v>
      </c>
      <c r="V7">
        <v>0.42</v>
      </c>
      <c r="W7">
        <v>0.34</v>
      </c>
      <c r="X7">
        <v>0.33</v>
      </c>
      <c r="Y7">
        <v>0.23</v>
      </c>
      <c r="Z7">
        <v>0.13</v>
      </c>
      <c r="AA7">
        <v>0.08</v>
      </c>
    </row>
    <row r="8" spans="1:27" x14ac:dyDescent="0.25">
      <c r="A8" t="s">
        <v>389</v>
      </c>
      <c r="B8" t="s">
        <v>430</v>
      </c>
      <c r="C8" t="s">
        <v>425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0.1</v>
      </c>
      <c r="M8">
        <v>0.1</v>
      </c>
      <c r="N8">
        <v>0.4</v>
      </c>
      <c r="O8">
        <v>0.4</v>
      </c>
      <c r="P8">
        <v>0.6</v>
      </c>
      <c r="Q8">
        <v>0.6</v>
      </c>
      <c r="R8">
        <v>0.6</v>
      </c>
      <c r="S8">
        <v>0.6</v>
      </c>
      <c r="T8">
        <v>0.6</v>
      </c>
      <c r="U8">
        <v>0.4</v>
      </c>
      <c r="V8">
        <v>0.2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389</v>
      </c>
      <c r="B9" t="s">
        <v>430</v>
      </c>
      <c r="C9" t="s">
        <v>429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0.1</v>
      </c>
      <c r="L9">
        <v>0.3</v>
      </c>
      <c r="M9">
        <v>0.6</v>
      </c>
      <c r="N9">
        <v>0.9</v>
      </c>
      <c r="O9">
        <v>0.9</v>
      </c>
      <c r="P9">
        <v>0.9</v>
      </c>
      <c r="Q9">
        <v>0.9</v>
      </c>
      <c r="R9">
        <v>0.9</v>
      </c>
      <c r="S9">
        <v>0.9</v>
      </c>
      <c r="T9">
        <v>0.9</v>
      </c>
      <c r="U9">
        <v>0.9</v>
      </c>
      <c r="V9">
        <v>0.5</v>
      </c>
      <c r="W9">
        <v>0.3</v>
      </c>
      <c r="X9">
        <v>0.3</v>
      </c>
      <c r="Y9">
        <v>0.1</v>
      </c>
      <c r="Z9">
        <v>0.05</v>
      </c>
      <c r="AA9">
        <v>0.05</v>
      </c>
    </row>
    <row r="10" spans="1:27" x14ac:dyDescent="0.25">
      <c r="A10" t="s">
        <v>389</v>
      </c>
      <c r="B10" t="s">
        <v>430</v>
      </c>
      <c r="C10" t="s">
        <v>427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0.2</v>
      </c>
      <c r="L10">
        <v>0.5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0.6</v>
      </c>
      <c r="W10">
        <v>0.6</v>
      </c>
      <c r="X10">
        <v>0.5</v>
      </c>
      <c r="Y10">
        <v>0.2</v>
      </c>
      <c r="Z10">
        <v>0.05</v>
      </c>
      <c r="AA10">
        <v>0.05</v>
      </c>
    </row>
    <row r="11" spans="1:27" x14ac:dyDescent="0.25">
      <c r="A11" t="s">
        <v>389</v>
      </c>
      <c r="B11" t="s">
        <v>431</v>
      </c>
      <c r="C11" t="s">
        <v>425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69.98</v>
      </c>
      <c r="M11">
        <v>69.98</v>
      </c>
      <c r="N11">
        <v>69.98</v>
      </c>
      <c r="O11">
        <v>69.98</v>
      </c>
      <c r="P11">
        <v>69.98</v>
      </c>
      <c r="Q11">
        <v>69.98</v>
      </c>
      <c r="R11">
        <v>69.98</v>
      </c>
      <c r="S11">
        <v>69.98</v>
      </c>
      <c r="T11">
        <v>69.98</v>
      </c>
      <c r="U11">
        <v>69.98</v>
      </c>
      <c r="V11">
        <v>69.98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389</v>
      </c>
      <c r="B12" t="s">
        <v>431</v>
      </c>
      <c r="C12" t="s">
        <v>426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60.08</v>
      </c>
      <c r="AA12">
        <v>60.08</v>
      </c>
    </row>
    <row r="13" spans="1:27" x14ac:dyDescent="0.25">
      <c r="A13" t="s">
        <v>389</v>
      </c>
      <c r="B13" t="s">
        <v>431</v>
      </c>
      <c r="C13" t="s">
        <v>427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60.08</v>
      </c>
      <c r="Z13">
        <v>60.08</v>
      </c>
      <c r="AA13">
        <v>60.08</v>
      </c>
    </row>
    <row r="14" spans="1:27" x14ac:dyDescent="0.25">
      <c r="A14" t="s">
        <v>389</v>
      </c>
      <c r="B14" t="s">
        <v>432</v>
      </c>
      <c r="C14" t="s">
        <v>433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389</v>
      </c>
      <c r="B15" t="s">
        <v>434</v>
      </c>
      <c r="C15" t="s">
        <v>425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0.1</v>
      </c>
      <c r="M15">
        <v>0.1</v>
      </c>
      <c r="N15">
        <v>0.4</v>
      </c>
      <c r="O15">
        <v>0.4</v>
      </c>
      <c r="P15">
        <v>0.55000000000000004</v>
      </c>
      <c r="Q15">
        <v>0.55000000000000004</v>
      </c>
      <c r="R15">
        <v>0.55000000000000004</v>
      </c>
      <c r="S15">
        <v>0.55000000000000004</v>
      </c>
      <c r="T15">
        <v>0.55000000000000004</v>
      </c>
      <c r="U15">
        <v>0.4</v>
      </c>
      <c r="V15">
        <v>0.2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389</v>
      </c>
      <c r="B16" t="s">
        <v>434</v>
      </c>
      <c r="C16" t="s">
        <v>429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0.1</v>
      </c>
      <c r="L16">
        <v>0.3</v>
      </c>
      <c r="M16">
        <v>0.55000000000000004</v>
      </c>
      <c r="N16">
        <v>0.85</v>
      </c>
      <c r="O16">
        <v>0.85</v>
      </c>
      <c r="P16">
        <v>0.85</v>
      </c>
      <c r="Q16">
        <v>0.85</v>
      </c>
      <c r="R16">
        <v>0.85</v>
      </c>
      <c r="S16">
        <v>0.85</v>
      </c>
      <c r="T16">
        <v>0.85</v>
      </c>
      <c r="U16">
        <v>0.85</v>
      </c>
      <c r="V16">
        <v>0.5</v>
      </c>
      <c r="W16">
        <v>0.3</v>
      </c>
      <c r="X16">
        <v>0.3</v>
      </c>
      <c r="Y16">
        <v>0.1</v>
      </c>
      <c r="Z16">
        <v>0.05</v>
      </c>
      <c r="AA16">
        <v>0.05</v>
      </c>
    </row>
    <row r="17" spans="1:27" x14ac:dyDescent="0.25">
      <c r="A17" t="s">
        <v>389</v>
      </c>
      <c r="B17" t="s">
        <v>434</v>
      </c>
      <c r="C17" t="s">
        <v>427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0.2</v>
      </c>
      <c r="L17">
        <v>0.5</v>
      </c>
      <c r="M17">
        <v>0.85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0.55000000000000004</v>
      </c>
      <c r="W17">
        <v>0.55000000000000004</v>
      </c>
      <c r="X17">
        <v>0.5</v>
      </c>
      <c r="Y17">
        <v>0.2</v>
      </c>
      <c r="Z17">
        <v>0.05</v>
      </c>
      <c r="AA17">
        <v>0.05</v>
      </c>
    </row>
    <row r="18" spans="1:27" x14ac:dyDescent="0.25">
      <c r="A18" t="s">
        <v>389</v>
      </c>
      <c r="B18" t="s">
        <v>435</v>
      </c>
      <c r="C18" t="s">
        <v>425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389</v>
      </c>
      <c r="B19" t="s">
        <v>435</v>
      </c>
      <c r="C19" t="s">
        <v>426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0</v>
      </c>
      <c r="AA19">
        <v>0</v>
      </c>
    </row>
    <row r="20" spans="1:27" x14ac:dyDescent="0.25">
      <c r="A20" t="s">
        <v>389</v>
      </c>
      <c r="B20" t="s">
        <v>435</v>
      </c>
      <c r="C20" t="s">
        <v>427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0</v>
      </c>
      <c r="Z20">
        <v>0</v>
      </c>
      <c r="AA20">
        <v>0</v>
      </c>
    </row>
    <row r="21" spans="1:27" x14ac:dyDescent="0.25">
      <c r="A21" t="s">
        <v>389</v>
      </c>
      <c r="B21" t="s">
        <v>436</v>
      </c>
      <c r="C21" t="s">
        <v>425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0.1</v>
      </c>
      <c r="N21">
        <v>0.2</v>
      </c>
      <c r="O21">
        <v>0.2</v>
      </c>
      <c r="P21">
        <v>0.4</v>
      </c>
      <c r="Q21">
        <v>0.4</v>
      </c>
      <c r="R21">
        <v>0.4</v>
      </c>
      <c r="S21">
        <v>0.4</v>
      </c>
      <c r="T21">
        <v>0.4</v>
      </c>
      <c r="U21">
        <v>0.2</v>
      </c>
      <c r="V21">
        <v>0.1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389</v>
      </c>
      <c r="B22" t="s">
        <v>436</v>
      </c>
      <c r="C22" t="s">
        <v>429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0.1</v>
      </c>
      <c r="L22">
        <v>0.2</v>
      </c>
      <c r="M22">
        <v>0.5</v>
      </c>
      <c r="N22">
        <v>0.6</v>
      </c>
      <c r="O22">
        <v>0.8</v>
      </c>
      <c r="P22">
        <v>0.8</v>
      </c>
      <c r="Q22">
        <v>0.8</v>
      </c>
      <c r="R22">
        <v>0.8</v>
      </c>
      <c r="S22">
        <v>0.8</v>
      </c>
      <c r="T22">
        <v>0.8</v>
      </c>
      <c r="U22">
        <v>0.6</v>
      </c>
      <c r="V22">
        <v>0.2</v>
      </c>
      <c r="W22">
        <v>0.2</v>
      </c>
      <c r="X22">
        <v>0.2</v>
      </c>
      <c r="Y22">
        <v>0.1</v>
      </c>
      <c r="Z22">
        <v>0</v>
      </c>
      <c r="AA22">
        <v>0</v>
      </c>
    </row>
    <row r="23" spans="1:27" x14ac:dyDescent="0.25">
      <c r="A23" t="s">
        <v>389</v>
      </c>
      <c r="B23" t="s">
        <v>436</v>
      </c>
      <c r="C23" t="s">
        <v>427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0.5</v>
      </c>
      <c r="O23">
        <v>0.7</v>
      </c>
      <c r="P23">
        <v>0.7</v>
      </c>
      <c r="Q23">
        <v>0.7</v>
      </c>
      <c r="R23">
        <v>0.7</v>
      </c>
      <c r="S23">
        <v>0.8</v>
      </c>
      <c r="T23">
        <v>0.7</v>
      </c>
      <c r="U23">
        <v>0.5</v>
      </c>
      <c r="V23">
        <v>0.5</v>
      </c>
      <c r="W23">
        <v>0.3</v>
      </c>
      <c r="X23">
        <v>0.3</v>
      </c>
      <c r="Y23">
        <v>0</v>
      </c>
      <c r="Z23">
        <v>0</v>
      </c>
      <c r="AA23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Financial buildings, incl. banks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3600.36</v>
      </c>
      <c r="E3" s="38">
        <f>SUMIFS(Raw_totalendusesannual!$D:$D,
        Raw_totalendusesannual!$B:$B,$A3,
        Raw_totalendusesannual!$C:$C,$B3,
        Raw_totalendusesannual!$A:$A,$C3) / $D3</f>
        <v>38.125562443755626</v>
      </c>
      <c r="F3" s="38">
        <f>SUMIFS(Raw_totalendusesannual!$E:$E,
        Raw_totalendusesannual!$B:$B,$A3,
        Raw_totalendusesannual!$C:$C,$B3,
        Raw_totalendusesannual!$A:$A,$C3) / $D3</f>
        <v>20.57679787576798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3600.36</v>
      </c>
      <c r="E4" s="38">
        <f>SUMIFS(Raw_totalendusesannual!$D:$D,
        Raw_totalendusesannual!$B:$B,$A4,
        Raw_totalendusesannual!$C:$C,$B4,
        Raw_totalendusesannual!$A:$A,$C4) / $D4</f>
        <v>27.862530413625304</v>
      </c>
      <c r="F4" s="38">
        <f>SUMIFS(Raw_totalendusesannual!$E:$E,
        Raw_totalendusesannual!$B:$B,$A4,
        Raw_totalendusesannual!$C:$C,$B4,
        Raw_totalendusesannual!$A:$A,$C4) / $D4</f>
        <v>17.248236287482364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3600.36</v>
      </c>
      <c r="E5" s="38">
        <f>SUMIFS(Raw_totalendusesannual!$D:$D,
        Raw_totalendusesannual!$B:$B,$A5,
        Raw_totalendusesannual!$C:$C,$B5,
        Raw_totalendusesannual!$A:$A,$C5) / $D5</f>
        <v>49.956454354564542</v>
      </c>
      <c r="F5" s="38">
        <f>SUMIFS(Raw_totalendusesannual!$E:$E,
        Raw_totalendusesannual!$B:$B,$A5,
        Raw_totalendusesannual!$C:$C,$B5,
        Raw_totalendusesannual!$A:$A,$C5) / $D5</f>
        <v>12.428998766789988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3600.36</v>
      </c>
      <c r="E6" s="38">
        <f>SUMIFS(Raw_totalendusesannual!$D:$D,
        Raw_totalendusesannual!$B:$B,$A6,
        Raw_totalendusesannual!$C:$C,$B6,
        Raw_totalendusesannual!$A:$A,$C6) / $D6</f>
        <v>32.615399571153993</v>
      </c>
      <c r="F6" s="38">
        <f>SUMIFS(Raw_totalendusesannual!$E:$E,
        Raw_totalendusesannual!$B:$B,$A6,
        Raw_totalendusesannual!$C:$C,$B6,
        Raw_totalendusesannual!$A:$A,$C6) / $D6</f>
        <v>12.815360130653602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3600.36</v>
      </c>
      <c r="E7" s="38">
        <f>SUMIFS(Raw_totalendusesannual!$D:$D,
        Raw_totalendusesannual!$B:$B,$A7,
        Raw_totalendusesannual!$C:$C,$B7,
        Raw_totalendusesannual!$A:$A,$C7) / $D7</f>
        <v>51.651543179015427</v>
      </c>
      <c r="F7" s="38">
        <f>SUMIFS(Raw_totalendusesannual!$E:$E,
        Raw_totalendusesannual!$B:$B,$A7,
        Raw_totalendusesannual!$C:$C,$B7,
        Raw_totalendusesannual!$A:$A,$C7) / $D7</f>
        <v>5.4948227399482272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3600.36</v>
      </c>
      <c r="E8" s="38">
        <f>SUMIFS(Raw_totalendusesannual!$D:$D,
        Raw_totalendusesannual!$B:$B,$A8,
        Raw_totalendusesannual!$C:$C,$B8,
        Raw_totalendusesannual!$A:$A,$C8) / $D8</f>
        <v>34.389555488895553</v>
      </c>
      <c r="F8" s="38">
        <f>SUMIFS(Raw_totalendusesannual!$E:$E,
        Raw_totalendusesannual!$B:$B,$A8,
        Raw_totalendusesannual!$C:$C,$B8,
        Raw_totalendusesannual!$A:$A,$C8) / $D8</f>
        <v>5.493295114932951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3600.36</v>
      </c>
      <c r="E9" s="38">
        <f>SUMIFS(Raw_totalendusesannual!$D:$D,
        Raw_totalendusesannual!$B:$B,$A9,
        Raw_totalendusesannual!$C:$C,$B9,
        Raw_totalendusesannual!$A:$A,$C9) / $D9</f>
        <v>50.211995467119955</v>
      </c>
      <c r="F9" s="38">
        <f>SUMIFS(Raw_totalendusesannual!$E:$E,
        Raw_totalendusesannual!$B:$B,$A9,
        Raw_totalendusesannual!$C:$C,$B9,
        Raw_totalendusesannual!$A:$A,$C9) / $D9</f>
        <v>5.4948977324489769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3600.36</v>
      </c>
      <c r="E10" s="38">
        <f>SUMIFS(Raw_totalendusesannual!$D:$D,
        Raw_totalendusesannual!$B:$B,$A10,
        Raw_totalendusesannual!$C:$C,$B10,
        Raw_totalendusesannual!$A:$A,$C10) / $D10</f>
        <v>32.661883811618836</v>
      </c>
      <c r="F10" s="38">
        <f>SUMIFS(Raw_totalendusesannual!$E:$E,
        Raw_totalendusesannual!$B:$B,$A10,
        Raw_totalendusesannual!$C:$C,$B10,
        Raw_totalendusesannual!$A:$A,$C10) / $D10</f>
        <v>5.4932256774322568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3600.36</v>
      </c>
      <c r="E11" s="38">
        <f>SUMIFS(Raw_totalendusesannual!$D:$D,
        Raw_totalendusesannual!$B:$B,$A11,
        Raw_totalendusesannual!$C:$C,$B11,
        Raw_totalendusesannual!$A:$A,$C11) / $D11</f>
        <v>40.100973236009729</v>
      </c>
      <c r="F11" s="38">
        <f>SUMIFS(Raw_totalendusesannual!$E:$E,
        Raw_totalendusesannual!$B:$B,$A11,
        Raw_totalendusesannual!$C:$C,$B11,
        Raw_totalendusesannual!$A:$A,$C11) / $D11</f>
        <v>16.605894966058948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3600.36</v>
      </c>
      <c r="E12" s="38">
        <f>SUMIFS(Raw_totalendusesannual!$D:$D,
        Raw_totalendusesannual!$B:$B,$A12,
        Raw_totalendusesannual!$C:$C,$B12,
        Raw_totalendusesannual!$A:$A,$C12) / $D12</f>
        <v>27.268323167683231</v>
      </c>
      <c r="F12" s="38">
        <f>SUMIFS(Raw_totalendusesannual!$E:$E,
        Raw_totalendusesannual!$B:$B,$A12,
        Raw_totalendusesannual!$C:$C,$B12,
        Raw_totalendusesannual!$A:$A,$C12) / $D12</f>
        <v>16.044259462942595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3600.36</v>
      </c>
      <c r="E13" s="38">
        <f>SUMIFS(Raw_totalendusesannual!$D:$D,
        Raw_totalendusesannual!$B:$B,$A13,
        Raw_totalendusesannual!$C:$C,$B13,
        Raw_totalendusesannual!$A:$A,$C13) / $D13</f>
        <v>49.398524036485242</v>
      </c>
      <c r="F13" s="38">
        <f>SUMIFS(Raw_totalendusesannual!$E:$E,
        Raw_totalendusesannual!$B:$B,$A13,
        Raw_totalendusesannual!$C:$C,$B13,
        Raw_totalendusesannual!$A:$A,$C13) / $D13</f>
        <v>15.955135042051351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3600.36</v>
      </c>
      <c r="E14" s="38">
        <f>SUMIFS(Raw_totalendusesannual!$D:$D,
        Raw_totalendusesannual!$B:$B,$A14,
        Raw_totalendusesannual!$C:$C,$B14,
        Raw_totalendusesannual!$A:$A,$C14) / $D14</f>
        <v>32.597165283471654</v>
      </c>
      <c r="F14" s="38">
        <f>SUMIFS(Raw_totalendusesannual!$E:$E,
        Raw_totalendusesannual!$B:$B,$A14,
        Raw_totalendusesannual!$C:$C,$B14,
        Raw_totalendusesannual!$A:$A,$C14) / $D14</f>
        <v>12.74015098490151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3600.36</v>
      </c>
      <c r="E15" s="38">
        <f>SUMIFS(Raw_totalendusesannual!$D:$D,
        Raw_totalendusesannual!$B:$B,$A15,
        Raw_totalendusesannual!$C:$C,$B15,
        Raw_totalendusesannual!$A:$A,$C15) / $D15</f>
        <v>59.961417747114176</v>
      </c>
      <c r="F15" s="38">
        <f>SUMIFS(Raw_totalendusesannual!$E:$E,
        Raw_totalendusesannual!$B:$B,$A15,
        Raw_totalendusesannual!$C:$C,$B15,
        Raw_totalendusesannual!$A:$A,$C15) / $D15</f>
        <v>9.3827672788276715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3600.36</v>
      </c>
      <c r="E16" s="38">
        <f>SUMIFS(Raw_totalendusesannual!$D:$D,
        Raw_totalendusesannual!$B:$B,$A16,
        Raw_totalendusesannual!$C:$C,$B16,
        Raw_totalendusesannual!$A:$A,$C16) / $D16</f>
        <v>37.793267895432678</v>
      </c>
      <c r="F16" s="38">
        <f>SUMIFS(Raw_totalendusesannual!$E:$E,
        Raw_totalendusesannual!$B:$B,$A16,
        Raw_totalendusesannual!$C:$C,$B16,
        Raw_totalendusesannual!$A:$A,$C16) / $D16</f>
        <v>9.2962842604628424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3600.36</v>
      </c>
      <c r="E17" s="38">
        <f>SUMIFS(Raw_totalendusesannual!$D:$D,
        Raw_totalendusesannual!$B:$B,$A17,
        Raw_totalendusesannual!$C:$C,$B17,
        Raw_totalendusesannual!$A:$A,$C17) / $D17</f>
        <v>61.140783143907825</v>
      </c>
      <c r="F17" s="38">
        <f>SUMIFS(Raw_totalendusesannual!$E:$E,
        Raw_totalendusesannual!$B:$B,$A17,
        Raw_totalendusesannual!$C:$C,$B17,
        Raw_totalendusesannual!$A:$A,$C17) / $D17</f>
        <v>5.095273805952738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3600.36</v>
      </c>
      <c r="E18" s="38">
        <f>SUMIFS(Raw_totalendusesannual!$D:$D,
        Raw_totalendusesannual!$B:$B,$A18,
        Raw_totalendusesannual!$C:$C,$B18,
        Raw_totalendusesannual!$A:$A,$C18) / $D18</f>
        <v>38.890785921407854</v>
      </c>
      <c r="F18" s="38">
        <f>SUMIFS(Raw_totalendusesannual!$E:$E,
        Raw_totalendusesannual!$B:$B,$A18,
        Raw_totalendusesannual!$C:$C,$B18,
        Raw_totalendusesannual!$A:$A,$C18) / $D18</f>
        <v>5.0936822984368231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3600.36</v>
      </c>
      <c r="E19" s="38">
        <f>SUMIFS(Raw_totalendusesannual!$D:$D,
        Raw_totalendusesannual!$B:$B,$A19,
        Raw_totalendusesannual!$C:$C,$B19,
        Raw_totalendusesannual!$A:$A,$C19) / $D19</f>
        <v>60.048195180481947</v>
      </c>
      <c r="F19" s="38">
        <f>SUMIFS(Raw_totalendusesannual!$E:$E,
        Raw_totalendusesannual!$B:$B,$A19,
        Raw_totalendusesannual!$C:$C,$B19,
        Raw_totalendusesannual!$A:$A,$C19) / $D19</f>
        <v>5.0953015809530156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3600.36</v>
      </c>
      <c r="E20" s="38">
        <f>SUMIFS(Raw_totalendusesannual!$D:$D,
        Raw_totalendusesannual!$B:$B,$A20,
        Raw_totalendusesannual!$C:$C,$B20,
        Raw_totalendusesannual!$A:$A,$C20) / $D20</f>
        <v>37.79491217544912</v>
      </c>
      <c r="F20" s="38">
        <f>SUMIFS(Raw_totalendusesannual!$E:$E,
        Raw_totalendusesannual!$B:$B,$A20,
        Raw_totalendusesannual!$C:$C,$B20,
        Raw_totalendusesannual!$A:$A,$C20) / $D20</f>
        <v>5.093737848437379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3600.36</v>
      </c>
      <c r="E21" s="38">
        <f>SUMIFS(Raw_totalendusesannual!$D:$D,
        Raw_totalendusesannual!$B:$B,$A21,
        Raw_totalendusesannual!$C:$C,$B21,
        Raw_totalendusesannual!$A:$A,$C21) / $D21</f>
        <v>48.834316568343162</v>
      </c>
      <c r="F21" s="38">
        <f>SUMIFS(Raw_totalendusesannual!$E:$E,
        Raw_totalendusesannual!$B:$B,$A21,
        Raw_totalendusesannual!$C:$C,$B21,
        Raw_totalendusesannual!$A:$A,$C21) / $D21</f>
        <v>12.330614160806142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3600.36</v>
      </c>
      <c r="E22" s="38">
        <f>SUMIFS(Raw_totalendusesannual!$D:$D,
        Raw_totalendusesannual!$B:$B,$A22,
        Raw_totalendusesannual!$C:$C,$B22,
        Raw_totalendusesannual!$A:$A,$C22) / $D22</f>
        <v>31.826211823262121</v>
      </c>
      <c r="F22" s="38">
        <f>SUMIFS(Raw_totalendusesannual!$E:$E,
        Raw_totalendusesannual!$B:$B,$A22,
        Raw_totalendusesannual!$C:$C,$B22,
        Raw_totalendusesannual!$A:$A,$C22) / $D22</f>
        <v>11.350076103500761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3600.36</v>
      </c>
      <c r="E23" s="38">
        <f>SUMIFS(Raw_totalendusesannual!$D:$D,
        Raw_totalendusesannual!$B:$B,$A23,
        Raw_totalendusesannual!$C:$C,$B23,
        Raw_totalendusesannual!$A:$A,$C23) / $D23</f>
        <v>44.620990678709909</v>
      </c>
      <c r="F23" s="38">
        <f>SUMIFS(Raw_totalendusesannual!$E:$E,
        Raw_totalendusesannual!$B:$B,$A23,
        Raw_totalendusesannual!$C:$C,$B23,
        Raw_totalendusesannual!$A:$A,$C23) / $D23</f>
        <v>11.5222699952227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3600.36</v>
      </c>
      <c r="E24" s="38">
        <f>SUMIFS(Raw_totalendusesannual!$D:$D,
        Raw_totalendusesannual!$B:$B,$A24,
        Raw_totalendusesannual!$C:$C,$B24,
        Raw_totalendusesannual!$A:$A,$C24) / $D24</f>
        <v>30.015187370151871</v>
      </c>
      <c r="F24" s="38">
        <f>SUMIFS(Raw_totalendusesannual!$E:$E,
        Raw_totalendusesannual!$B:$B,$A24,
        Raw_totalendusesannual!$C:$C,$B24,
        Raw_totalendusesannual!$A:$A,$C24) / $D24</f>
        <v>10.060893910608938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3600.36</v>
      </c>
      <c r="E25" s="38">
        <f>SUMIFS(Raw_totalendusesannual!$D:$D,
        Raw_totalendusesannual!$B:$B,$A25,
        Raw_totalendusesannual!$C:$C,$B25,
        Raw_totalendusesannual!$A:$A,$C25) / $D25</f>
        <v>56.041265317912654</v>
      </c>
      <c r="F25" s="38">
        <f>SUMIFS(Raw_totalendusesannual!$E:$E,
        Raw_totalendusesannual!$B:$B,$A25,
        Raw_totalendusesannual!$C:$C,$B25,
        Raw_totalendusesannual!$A:$A,$C25) / $D25</f>
        <v>7.3835588663355889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3600.36</v>
      </c>
      <c r="E26" s="38">
        <f>SUMIFS(Raw_totalendusesannual!$D:$D,
        Raw_totalendusesannual!$B:$B,$A26,
        Raw_totalendusesannual!$C:$C,$B26,
        Raw_totalendusesannual!$A:$A,$C26) / $D26</f>
        <v>35.808341388083413</v>
      </c>
      <c r="F26" s="38">
        <f>SUMIFS(Raw_totalendusesannual!$E:$E,
        Raw_totalendusesannual!$B:$B,$A26,
        Raw_totalendusesannual!$C:$C,$B26,
        Raw_totalendusesannual!$A:$A,$C26) / $D26</f>
        <v>7.5081630725816302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3600.36</v>
      </c>
      <c r="E27" s="38">
        <f>SUMIFS(Raw_totalendusesannual!$D:$D,
        Raw_totalendusesannual!$B:$B,$A27,
        Raw_totalendusesannual!$C:$C,$B27,
        Raw_totalendusesannual!$A:$A,$C27) / $D27</f>
        <v>56.586671888366723</v>
      </c>
      <c r="F27" s="38">
        <f>SUMIFS(Raw_totalendusesannual!$E:$E,
        Raw_totalendusesannual!$B:$B,$A27,
        Raw_totalendusesannual!$C:$C,$B27,
        Raw_totalendusesannual!$A:$A,$C27) / $D27</f>
        <v>5.0775255807752551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3600.36</v>
      </c>
      <c r="E28" s="38">
        <f>SUMIFS(Raw_totalendusesannual!$D:$D,
        Raw_totalendusesannual!$B:$B,$A28,
        Raw_totalendusesannual!$C:$C,$B28,
        Raw_totalendusesannual!$A:$A,$C28) / $D28</f>
        <v>36.390405403904055</v>
      </c>
      <c r="F28" s="38">
        <f>SUMIFS(Raw_totalendusesannual!$E:$E,
        Raw_totalendusesannual!$B:$B,$A28,
        Raw_totalendusesannual!$C:$C,$B28,
        Raw_totalendusesannual!$A:$A,$C28) / $D28</f>
        <v>5.0758868557588688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3600.36</v>
      </c>
      <c r="E29" s="38">
        <f>SUMIFS(Raw_totalendusesannual!$D:$D,
        Raw_totalendusesannual!$B:$B,$A29,
        Raw_totalendusesannual!$C:$C,$B29,
        Raw_totalendusesannual!$A:$A,$C29) / $D29</f>
        <v>56.075131375751312</v>
      </c>
      <c r="F29" s="38">
        <f>SUMIFS(Raw_totalendusesannual!$E:$E,
        Raw_totalendusesannual!$B:$B,$A29,
        Raw_totalendusesannual!$C:$C,$B29,
        Raw_totalendusesannual!$A:$A,$C29) / $D29</f>
        <v>5.0775339132753388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3600.36</v>
      </c>
      <c r="E30" s="38">
        <f>SUMIFS(Raw_totalendusesannual!$D:$D,
        Raw_totalendusesannual!$B:$B,$A30,
        Raw_totalendusesannual!$C:$C,$B30,
        Raw_totalendusesannual!$A:$A,$C30) / $D30</f>
        <v>35.805630548056307</v>
      </c>
      <c r="F30" s="38">
        <f>SUMIFS(Raw_totalendusesannual!$E:$E,
        Raw_totalendusesannual!$B:$B,$A30,
        Raw_totalendusesannual!$C:$C,$B30,
        Raw_totalendusesannual!$A:$A,$C30) / $D30</f>
        <v>5.0759146307591463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3600.36</v>
      </c>
      <c r="E31" s="38">
        <f>SUMIFS(Raw_totalendusesannual!$D:$D,
        Raw_totalendusesannual!$B:$B,$A31,
        Raw_totalendusesannual!$C:$C,$B31,
        Raw_totalendusesannual!$A:$A,$C31) / $D31</f>
        <v>45.503074692530745</v>
      </c>
      <c r="F31" s="38">
        <f>SUMIFS(Raw_totalendusesannual!$E:$E,
        Raw_totalendusesannual!$B:$B,$A31,
        Raw_totalendusesannual!$C:$C,$B31,
        Raw_totalendusesannual!$A:$A,$C31) / $D31</f>
        <v>9.3502316435023154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3600.36</v>
      </c>
      <c r="E32" s="38">
        <f>SUMIFS(Raw_totalendusesannual!$D:$D,
        Raw_totalendusesannual!$B:$B,$A32,
        Raw_totalendusesannual!$C:$C,$B32,
        Raw_totalendusesannual!$A:$A,$C32) / $D32</f>
        <v>29.987634569876345</v>
      </c>
      <c r="F32" s="38">
        <f>SUMIFS(Raw_totalendusesannual!$E:$E,
        Raw_totalendusesannual!$B:$B,$A32,
        Raw_totalendusesannual!$C:$C,$B32,
        Raw_totalendusesannual!$A:$A,$C32) / $D32</f>
        <v>9.0824806408248069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3600.36</v>
      </c>
      <c r="E33" s="38">
        <f>SUMIFS(Raw_totalendusesannual!$D:$D,
        Raw_totalendusesannual!$B:$B,$A33,
        Raw_totalendusesannual!$C:$C,$B33,
        Raw_totalendusesannual!$A:$A,$C33) / $D33</f>
        <v>51.870065771200657</v>
      </c>
      <c r="F33" s="38">
        <f>SUMIFS(Raw_totalendusesannual!$E:$E,
        Raw_totalendusesannual!$B:$B,$A33,
        Raw_totalendusesannual!$C:$C,$B33,
        Raw_totalendusesannual!$A:$A,$C33) / $D33</f>
        <v>11.051086558010866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3600.36</v>
      </c>
      <c r="E34" s="38">
        <f>SUMIFS(Raw_totalendusesannual!$D:$D,
        Raw_totalendusesannual!$B:$B,$A34,
        Raw_totalendusesannual!$C:$C,$B34,
        Raw_totalendusesannual!$A:$A,$C34) / $D34</f>
        <v>33.689564376895639</v>
      </c>
      <c r="F34" s="38">
        <f>SUMIFS(Raw_totalendusesannual!$E:$E,
        Raw_totalendusesannual!$B:$B,$A34,
        Raw_totalendusesannual!$C:$C,$B34,
        Raw_totalendusesannual!$A:$A,$C34) / $D34</f>
        <v>9.229829794798297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3600.36</v>
      </c>
      <c r="E35" s="38">
        <f>SUMIFS(Raw_totalendusesannual!$D:$D,
        Raw_totalendusesannual!$B:$B,$A35,
        Raw_totalendusesannual!$C:$C,$B35,
        Raw_totalendusesannual!$A:$A,$C35) / $D35</f>
        <v>61.525891855258912</v>
      </c>
      <c r="F35" s="38">
        <f>SUMIFS(Raw_totalendusesannual!$E:$E,
        Raw_totalendusesannual!$B:$B,$A35,
        Raw_totalendusesannual!$C:$C,$B35,
        Raw_totalendusesannual!$A:$A,$C35) / $D35</f>
        <v>6.9667311046673115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3600.36</v>
      </c>
      <c r="E36" s="38">
        <f>SUMIFS(Raw_totalendusesannual!$D:$D,
        Raw_totalendusesannual!$B:$B,$A36,
        Raw_totalendusesannual!$C:$C,$B36,
        Raw_totalendusesannual!$A:$A,$C36) / $D36</f>
        <v>38.759649035096487</v>
      </c>
      <c r="F36" s="38">
        <f>SUMIFS(Raw_totalendusesannual!$E:$E,
        Raw_totalendusesannual!$B:$B,$A36,
        Raw_totalendusesannual!$C:$C,$B36,
        Raw_totalendusesannual!$A:$A,$C36) / $D36</f>
        <v>6.9253019142530192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3600.36</v>
      </c>
      <c r="E37" s="38">
        <f>SUMIFS(Raw_totalendusesannual!$D:$D,
        Raw_totalendusesannual!$B:$B,$A37,
        Raw_totalendusesannual!$C:$C,$B37,
        Raw_totalendusesannual!$A:$A,$C37) / $D37</f>
        <v>62.046317590463168</v>
      </c>
      <c r="F37" s="38">
        <f>SUMIFS(Raw_totalendusesannual!$E:$E,
        Raw_totalendusesannual!$B:$B,$A37,
        Raw_totalendusesannual!$C:$C,$B37,
        Raw_totalendusesannual!$A:$A,$C37) / $D37</f>
        <v>4.9228854892288547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3600.36</v>
      </c>
      <c r="E38" s="38">
        <f>SUMIFS(Raw_totalendusesannual!$D:$D,
        Raw_totalendusesannual!$B:$B,$A38,
        Raw_totalendusesannual!$C:$C,$B38,
        Raw_totalendusesannual!$A:$A,$C38) / $D38</f>
        <v>39.247519692475201</v>
      </c>
      <c r="F38" s="38">
        <f>SUMIFS(Raw_totalendusesannual!$E:$E,
        Raw_totalendusesannual!$B:$B,$A38,
        Raw_totalendusesannual!$C:$C,$B38,
        Raw_totalendusesannual!$A:$A,$C38) / $D38</f>
        <v>4.9212495417124957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3600.36</v>
      </c>
      <c r="E39" s="38">
        <f>SUMIFS(Raw_totalendusesannual!$D:$D,
        Raw_totalendusesannual!$B:$B,$A39,
        Raw_totalendusesannual!$C:$C,$B39,
        Raw_totalendusesannual!$A:$A,$C39) / $D39</f>
        <v>61.55582497305825</v>
      </c>
      <c r="F39" s="38">
        <f>SUMIFS(Raw_totalendusesannual!$E:$E,
        Raw_totalendusesannual!$B:$B,$A39,
        Raw_totalendusesannual!$C:$C,$B39,
        Raw_totalendusesannual!$A:$A,$C39) / $D39</f>
        <v>4.9227466142274663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3600.36</v>
      </c>
      <c r="E40" s="38">
        <f>SUMIFS(Raw_totalendusesannual!$D:$D,
        Raw_totalendusesannual!$B:$B,$A40,
        Raw_totalendusesannual!$C:$C,$B40,
        Raw_totalendusesannual!$A:$A,$C40) / $D40</f>
        <v>38.74796686997967</v>
      </c>
      <c r="F40" s="38">
        <f>SUMIFS(Raw_totalendusesannual!$E:$E,
        Raw_totalendusesannual!$B:$B,$A40,
        Raw_totalendusesannual!$C:$C,$B40,
        Raw_totalendusesannual!$A:$A,$C40) / $D40</f>
        <v>4.9212800942128014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3600.36</v>
      </c>
      <c r="E41" s="38">
        <f>SUMIFS(Raw_totalendusesannual!$D:$D,
        Raw_totalendusesannual!$B:$B,$A41,
        Raw_totalendusesannual!$C:$C,$B41,
        Raw_totalendusesannual!$A:$A,$C41) / $D41</f>
        <v>50.576434023264341</v>
      </c>
      <c r="F41" s="38">
        <f>SUMIFS(Raw_totalendusesannual!$E:$E,
        Raw_totalendusesannual!$B:$B,$A41,
        Raw_totalendusesannual!$C:$C,$B41,
        Raw_totalendusesannual!$A:$A,$C41) / $D41</f>
        <v>8.8439072759390722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3600.36</v>
      </c>
      <c r="E42" s="38">
        <f>SUMIFS(Raw_totalendusesannual!$D:$D,
        Raw_totalendusesannual!$B:$B,$A42,
        Raw_totalendusesannual!$C:$C,$B42,
        Raw_totalendusesannual!$A:$A,$C42) / $D42</f>
        <v>32.810496728104965</v>
      </c>
      <c r="F42" s="38">
        <f>SUMIFS(Raw_totalendusesannual!$E:$E,
        Raw_totalendusesannual!$B:$B,$A42,
        Raw_totalendusesannual!$C:$C,$B42,
        Raw_totalendusesannual!$A:$A,$C42) / $D42</f>
        <v>8.2930873579308724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3600.36</v>
      </c>
      <c r="E43" s="38">
        <f>SUMIFS(Raw_totalendusesannual!$D:$D,
        Raw_totalendusesannual!$B:$B,$A43,
        Raw_totalendusesannual!$C:$C,$B43,
        Raw_totalendusesannual!$A:$A,$C43) / $D43</f>
        <v>45.927037851770379</v>
      </c>
      <c r="F43" s="38">
        <f>SUMIFS(Raw_totalendusesannual!$E:$E,
        Raw_totalendusesannual!$B:$B,$A43,
        Raw_totalendusesannual!$C:$C,$B43,
        Raw_totalendusesannual!$A:$A,$C43) / $D43</f>
        <v>10.688686686886868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3600.36</v>
      </c>
      <c r="E44" s="38">
        <f>SUMIFS(Raw_totalendusesannual!$D:$D,
        Raw_totalendusesannual!$B:$B,$A44,
        Raw_totalendusesannual!$C:$C,$B44,
        Raw_totalendusesannual!$A:$A,$C44) / $D44</f>
        <v>30.525405792754057</v>
      </c>
      <c r="F44" s="38">
        <f>SUMIFS(Raw_totalendusesannual!$E:$E,
        Raw_totalendusesannual!$B:$B,$A44,
        Raw_totalendusesannual!$C:$C,$B44,
        Raw_totalendusesannual!$A:$A,$C44) / $D44</f>
        <v>9.0951210434512095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3600.36</v>
      </c>
      <c r="E45" s="38">
        <f>SUMIFS(Raw_totalendusesannual!$D:$D,
        Raw_totalendusesannual!$B:$B,$A45,
        Raw_totalendusesannual!$C:$C,$B45,
        Raw_totalendusesannual!$A:$A,$C45) / $D45</f>
        <v>57.192125231921246</v>
      </c>
      <c r="F45" s="38">
        <f>SUMIFS(Raw_totalendusesannual!$E:$E,
        Raw_totalendusesannual!$B:$B,$A45,
        Raw_totalendusesannual!$C:$C,$B45,
        Raw_totalendusesannual!$A:$A,$C45) / $D45</f>
        <v>7.1604256241042563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3600.36</v>
      </c>
      <c r="E46" s="38">
        <f>SUMIFS(Raw_totalendusesannual!$D:$D,
        Raw_totalendusesannual!$B:$B,$A46,
        Raw_totalendusesannual!$C:$C,$B46,
        Raw_totalendusesannual!$A:$A,$C46) / $D46</f>
        <v>36.138263951382633</v>
      </c>
      <c r="F46" s="38">
        <f>SUMIFS(Raw_totalendusesannual!$E:$E,
        Raw_totalendusesannual!$B:$B,$A46,
        Raw_totalendusesannual!$C:$C,$B46,
        Raw_totalendusesannual!$A:$A,$C46) / $D46</f>
        <v>7.0285193702851938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3600.36</v>
      </c>
      <c r="E47" s="38">
        <f>SUMIFS(Raw_totalendusesannual!$D:$D,
        Raw_totalendusesannual!$B:$B,$A47,
        Raw_totalendusesannual!$C:$C,$B47,
        Raw_totalendusesannual!$A:$A,$C47) / $D47</f>
        <v>57.701871479518715</v>
      </c>
      <c r="F47" s="38">
        <f>SUMIFS(Raw_totalendusesannual!$E:$E,
        Raw_totalendusesannual!$B:$B,$A47,
        Raw_totalendusesannual!$C:$C,$B47,
        Raw_totalendusesannual!$A:$A,$C47) / $D47</f>
        <v>5.0775950182759493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3600.36</v>
      </c>
      <c r="E48" s="38">
        <f>SUMIFS(Raw_totalendusesannual!$D:$D,
        Raw_totalendusesannual!$B:$B,$A48,
        Raw_totalendusesannual!$C:$C,$B48,
        Raw_totalendusesannual!$A:$A,$C48) / $D48</f>
        <v>36.623040473730406</v>
      </c>
      <c r="F48" s="38">
        <f>SUMIFS(Raw_totalendusesannual!$E:$E,
        Raw_totalendusesannual!$B:$B,$A48,
        Raw_totalendusesannual!$C:$C,$B48,
        Raw_totalendusesannual!$A:$A,$C48) / $D48</f>
        <v>5.0760868357608686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3600.36</v>
      </c>
      <c r="E49" s="38">
        <f>SUMIFS(Raw_totalendusesannual!$D:$D,
        Raw_totalendusesannual!$B:$B,$A49,
        Raw_totalendusesannual!$C:$C,$B49,
        Raw_totalendusesannual!$A:$A,$C49) / $D49</f>
        <v>57.18317890433179</v>
      </c>
      <c r="F49" s="38">
        <f>SUMIFS(Raw_totalendusesannual!$E:$E,
        Raw_totalendusesannual!$B:$B,$A49,
        Raw_totalendusesannual!$C:$C,$B49,
        Raw_totalendusesannual!$A:$A,$C49) / $D49</f>
        <v>5.0776672332766726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3600.36</v>
      </c>
      <c r="E50" s="38">
        <f>SUMIFS(Raw_totalendusesannual!$D:$D,
        Raw_totalendusesannual!$B:$B,$A50,
        Raw_totalendusesannual!$C:$C,$B50,
        Raw_totalendusesannual!$A:$A,$C50) / $D50</f>
        <v>36.113477541134777</v>
      </c>
      <c r="F50" s="38">
        <f>SUMIFS(Raw_totalendusesannual!$E:$E,
        Raw_totalendusesannual!$B:$B,$A50,
        Raw_totalendusesannual!$C:$C,$B50,
        Raw_totalendusesannual!$A:$A,$C50) / $D50</f>
        <v>5.076181270761813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3600.36</v>
      </c>
      <c r="E51" s="38">
        <f>SUMIFS(Raw_totalendusesannual!$D:$D,
        Raw_totalendusesannual!$B:$B,$A51,
        Raw_totalendusesannual!$C:$C,$B51,
        Raw_totalendusesannual!$A:$A,$C51) / $D51</f>
        <v>46.963389772133894</v>
      </c>
      <c r="F51" s="38">
        <f>SUMIFS(Raw_totalendusesannual!$E:$E,
        Raw_totalendusesannual!$B:$B,$A51,
        Raw_totalendusesannual!$C:$C,$B51,
        Raw_totalendusesannual!$A:$A,$C51) / $D51</f>
        <v>8.724863624748636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3600.36</v>
      </c>
      <c r="E52" s="38">
        <f>SUMIFS(Raw_totalendusesannual!$D:$D,
        Raw_totalendusesannual!$B:$B,$A52,
        Raw_totalendusesannual!$C:$C,$B52,
        Raw_totalendusesannual!$A:$A,$C52) / $D52</f>
        <v>30.554602873046029</v>
      </c>
      <c r="F52" s="38">
        <f>SUMIFS(Raw_totalendusesannual!$E:$E,
        Raw_totalendusesannual!$B:$B,$A52,
        Raw_totalendusesannual!$C:$C,$B52,
        Raw_totalendusesannual!$A:$A,$C52) / $D52</f>
        <v>8.2278077747780767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3600.36</v>
      </c>
      <c r="E53" s="38">
        <f>SUMIFS(Raw_totalendusesannual!$D:$D,
        Raw_totalendusesannual!$B:$B,$A53,
        Raw_totalendusesannual!$C:$C,$B53,
        Raw_totalendusesannual!$A:$A,$C53) / $D53</f>
        <v>53.927204501772046</v>
      </c>
      <c r="F53" s="38">
        <f>SUMIFS(Raw_totalendusesannual!$E:$E,
        Raw_totalendusesannual!$B:$B,$A53,
        Raw_totalendusesannual!$C:$C,$B53,
        Raw_totalendusesannual!$A:$A,$C53) / $D53</f>
        <v>6.3934995389349956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3600.36</v>
      </c>
      <c r="E54" s="38">
        <f>SUMIFS(Raw_totalendusesannual!$D:$D,
        Raw_totalendusesannual!$B:$B,$A54,
        Raw_totalendusesannual!$C:$C,$B54,
        Raw_totalendusesannual!$A:$A,$C54) / $D54</f>
        <v>35.417491584174918</v>
      </c>
      <c r="F54" s="38">
        <f>SUMIFS(Raw_totalendusesannual!$E:$E,
        Raw_totalendusesannual!$B:$B,$A54,
        Raw_totalendusesannual!$C:$C,$B54,
        Raw_totalendusesannual!$A:$A,$C54) / $D54</f>
        <v>6.0720372407203724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3600.36</v>
      </c>
      <c r="E55" s="38">
        <f>SUMIFS(Raw_totalendusesannual!$D:$D,
        Raw_totalendusesannual!$B:$B,$A55,
        Raw_totalendusesannual!$C:$C,$B55,
        Raw_totalendusesannual!$A:$A,$C55) / $D55</f>
        <v>61.051417080514163</v>
      </c>
      <c r="F55" s="38">
        <f>SUMIFS(Raw_totalendusesannual!$E:$E,
        Raw_totalendusesannual!$B:$B,$A55,
        Raw_totalendusesannual!$C:$C,$B55,
        Raw_totalendusesannual!$A:$A,$C55) / $D55</f>
        <v>5.0987012409870118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3600.36</v>
      </c>
      <c r="E56" s="38">
        <f>SUMIFS(Raw_totalendusesannual!$D:$D,
        Raw_totalendusesannual!$B:$B,$A56,
        Raw_totalendusesannual!$C:$C,$B56,
        Raw_totalendusesannual!$A:$A,$C56) / $D56</f>
        <v>39.394913286449132</v>
      </c>
      <c r="F56" s="38">
        <f>SUMIFS(Raw_totalendusesannual!$E:$E,
        Raw_totalendusesannual!$B:$B,$A56,
        Raw_totalendusesannual!$C:$C,$B56,
        Raw_totalendusesannual!$A:$A,$C56) / $D56</f>
        <v>5.1148996211489957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3600.36</v>
      </c>
      <c r="E57" s="38">
        <f>SUMIFS(Raw_totalendusesannual!$D:$D,
        Raw_totalendusesannual!$B:$B,$A57,
        Raw_totalendusesannual!$C:$C,$B57,
        Raw_totalendusesannual!$A:$A,$C57) / $D57</f>
        <v>60.976388472263885</v>
      </c>
      <c r="F57" s="38">
        <f>SUMIFS(Raw_totalendusesannual!$E:$E,
        Raw_totalendusesannual!$B:$B,$A57,
        Raw_totalendusesannual!$C:$C,$B57,
        Raw_totalendusesannual!$A:$A,$C57) / $D57</f>
        <v>4.7220777922207775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3600.36</v>
      </c>
      <c r="E58" s="38">
        <f>SUMIFS(Raw_totalendusesannual!$D:$D,
        Raw_totalendusesannual!$B:$B,$A58,
        Raw_totalendusesannual!$C:$C,$B58,
        Raw_totalendusesannual!$A:$A,$C58) / $D58</f>
        <v>39.271592285215917</v>
      </c>
      <c r="F58" s="38">
        <f>SUMIFS(Raw_totalendusesannual!$E:$E,
        Raw_totalendusesannual!$B:$B,$A58,
        Raw_totalendusesannual!$C:$C,$B58,
        Raw_totalendusesannual!$A:$A,$C58) / $D58</f>
        <v>4.7204307347043075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3600.36</v>
      </c>
      <c r="E59" s="38">
        <f>SUMIFS(Raw_totalendusesannual!$D:$D,
        Raw_totalendusesannual!$B:$B,$A59,
        Raw_totalendusesannual!$C:$C,$B59,
        Raw_totalendusesannual!$A:$A,$C59) / $D59</f>
        <v>61.048975657989757</v>
      </c>
      <c r="F59" s="38">
        <f>SUMIFS(Raw_totalendusesannual!$E:$E,
        Raw_totalendusesannual!$B:$B,$A59,
        Raw_totalendusesannual!$C:$C,$B59,
        Raw_totalendusesannual!$A:$A,$C59) / $D59</f>
        <v>4.7220777922207775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3600.36</v>
      </c>
      <c r="E60" s="38">
        <f>SUMIFS(Raw_totalendusesannual!$D:$D,
        Raw_totalendusesannual!$B:$B,$A60,
        Raw_totalendusesannual!$C:$C,$B60,
        Raw_totalendusesannual!$A:$A,$C60) / $D60</f>
        <v>39.390905353909055</v>
      </c>
      <c r="F60" s="38">
        <f>SUMIFS(Raw_totalendusesannual!$E:$E,
        Raw_totalendusesannual!$B:$B,$A60,
        Raw_totalendusesannual!$C:$C,$B60,
        Raw_totalendusesannual!$A:$A,$C60) / $D60</f>
        <v>4.720436289704363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3600.36</v>
      </c>
      <c r="E61" s="38">
        <f>SUMIFS(Raw_totalendusesannual!$D:$D,
        Raw_totalendusesannual!$B:$B,$A61,
        Raw_totalendusesannual!$C:$C,$B61,
        Raw_totalendusesannual!$A:$A,$C61) / $D61</f>
        <v>51.392482973924828</v>
      </c>
      <c r="F61" s="38">
        <f>SUMIFS(Raw_totalendusesannual!$E:$E,
        Raw_totalendusesannual!$B:$B,$A61,
        Raw_totalendusesannual!$C:$C,$B61,
        Raw_totalendusesannual!$A:$A,$C61) / $D61</f>
        <v>5.6309091313090907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3600.36</v>
      </c>
      <c r="E62" s="38">
        <f>SUMIFS(Raw_totalendusesannual!$D:$D,
        Raw_totalendusesannual!$B:$B,$A62,
        Raw_totalendusesannual!$C:$C,$B62,
        Raw_totalendusesannual!$A:$A,$C62) / $D62</f>
        <v>33.687334044373337</v>
      </c>
      <c r="F62" s="38">
        <f>SUMIFS(Raw_totalendusesannual!$E:$E,
        Raw_totalendusesannual!$B:$B,$A62,
        Raw_totalendusesannual!$C:$C,$B62,
        Raw_totalendusesannual!$A:$A,$C62) / $D62</f>
        <v>5.5686986856869867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3600.36</v>
      </c>
      <c r="E63" s="38">
        <f>SUMIFS(Raw_totalendusesannual!$D:$D,
        Raw_totalendusesannual!$B:$B,$A63,
        Raw_totalendusesannual!$C:$C,$B63,
        Raw_totalendusesannual!$A:$A,$C63) / $D63</f>
        <v>56.299625592996257</v>
      </c>
      <c r="F63" s="38">
        <f>SUMIFS(Raw_totalendusesannual!$E:$E,
        Raw_totalendusesannual!$B:$B,$A63,
        Raw_totalendusesannual!$C:$C,$B63,
        Raw_totalendusesannual!$A:$A,$C63) / $D63</f>
        <v>6.3525564110255646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3600.36</v>
      </c>
      <c r="E64" s="38">
        <f>SUMIFS(Raw_totalendusesannual!$D:$D,
        Raw_totalendusesannual!$B:$B,$A64,
        Raw_totalendusesannual!$C:$C,$B64,
        Raw_totalendusesannual!$A:$A,$C64) / $D64</f>
        <v>37.105133931051334</v>
      </c>
      <c r="F64" s="38">
        <f>SUMIFS(Raw_totalendusesannual!$E:$E,
        Raw_totalendusesannual!$B:$B,$A64,
        Raw_totalendusesannual!$C:$C,$B64,
        Raw_totalendusesannual!$A:$A,$C64) / $D64</f>
        <v>5.9996611449966109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3600.36</v>
      </c>
      <c r="E65" s="38">
        <f>SUMIFS(Raw_totalendusesannual!$D:$D,
        Raw_totalendusesannual!$B:$B,$A65,
        Raw_totalendusesannual!$C:$C,$B65,
        Raw_totalendusesannual!$A:$A,$C65) / $D65</f>
        <v>61.560505060605053</v>
      </c>
      <c r="F65" s="38">
        <f>SUMIFS(Raw_totalendusesannual!$E:$E,
        Raw_totalendusesannual!$B:$B,$A65,
        Raw_totalendusesannual!$C:$C,$B65,
        Raw_totalendusesannual!$A:$A,$C65) / $D65</f>
        <v>4.9822878823228782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3600.36</v>
      </c>
      <c r="E66" s="38">
        <f>SUMIFS(Raw_totalendusesannual!$D:$D,
        Raw_totalendusesannual!$B:$B,$A66,
        Raw_totalendusesannual!$C:$C,$B66,
        Raw_totalendusesannual!$A:$A,$C66) / $D66</f>
        <v>39.906925974069253</v>
      </c>
      <c r="F66" s="38">
        <f>SUMIFS(Raw_totalendusesannual!$E:$E,
        Raw_totalendusesannual!$B:$B,$A66,
        Raw_totalendusesannual!$C:$C,$B66,
        Raw_totalendusesannual!$A:$A,$C66) / $D66</f>
        <v>5.0135403126354028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3600.36</v>
      </c>
      <c r="E67" s="38">
        <f>SUMIFS(Raw_totalendusesannual!$D:$D,
        Raw_totalendusesannual!$B:$B,$A67,
        Raw_totalendusesannual!$C:$C,$B67,
        Raw_totalendusesannual!$A:$A,$C67) / $D67</f>
        <v>61.553508538035082</v>
      </c>
      <c r="F67" s="38">
        <f>SUMIFS(Raw_totalendusesannual!$E:$E,
        Raw_totalendusesannual!$B:$B,$A67,
        Raw_totalendusesannual!$C:$C,$B67,
        Raw_totalendusesannual!$A:$A,$C67) / $D67</f>
        <v>4.669210856692108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3600.36</v>
      </c>
      <c r="E68" s="38">
        <f>SUMIFS(Raw_totalendusesannual!$D:$D,
        Raw_totalendusesannual!$B:$B,$A68,
        Raw_totalendusesannual!$C:$C,$B68,
        Raw_totalendusesannual!$A:$A,$C68) / $D68</f>
        <v>39.853059138530583</v>
      </c>
      <c r="F68" s="38">
        <f>SUMIFS(Raw_totalendusesannual!$E:$E,
        Raw_totalendusesannual!$B:$B,$A68,
        Raw_totalendusesannual!$C:$C,$B68,
        Raw_totalendusesannual!$A:$A,$C68) / $D68</f>
        <v>4.6675526891755261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3600.36</v>
      </c>
      <c r="E69" s="38">
        <f>SUMIFS(Raw_totalendusesannual!$D:$D,
        Raw_totalendusesannual!$B:$B,$A69,
        Raw_totalendusesannual!$C:$C,$B69,
        Raw_totalendusesannual!$A:$A,$C69) / $D69</f>
        <v>61.557999755579992</v>
      </c>
      <c r="F69" s="38">
        <f>SUMIFS(Raw_totalendusesannual!$E:$E,
        Raw_totalendusesannual!$B:$B,$A69,
        Raw_totalendusesannual!$C:$C,$B69,
        Raw_totalendusesannual!$A:$A,$C69) / $D69</f>
        <v>4.669210856692108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3600.36</v>
      </c>
      <c r="E70" s="38">
        <f>SUMIFS(Raw_totalendusesannual!$D:$D,
        Raw_totalendusesannual!$B:$B,$A70,
        Raw_totalendusesannual!$C:$C,$B70,
        Raw_totalendusesannual!$A:$A,$C70) / $D70</f>
        <v>39.902937484029373</v>
      </c>
      <c r="F70" s="38">
        <f>SUMIFS(Raw_totalendusesannual!$E:$E,
        Raw_totalendusesannual!$B:$B,$A70,
        Raw_totalendusesannual!$C:$C,$B70,
        Raw_totalendusesannual!$A:$A,$C70) / $D70</f>
        <v>4.6675499116754988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3600.36</v>
      </c>
      <c r="E71" s="38">
        <f>SUMIFS(Raw_totalendusesannual!$D:$D,
        Raw_totalendusesannual!$B:$B,$A71,
        Raw_totalendusesannual!$C:$C,$B71,
        Raw_totalendusesannual!$A:$A,$C71) / $D71</f>
        <v>51.911594951615946</v>
      </c>
      <c r="F71" s="38">
        <f>SUMIFS(Raw_totalendusesannual!$E:$E,
        Raw_totalendusesannual!$B:$B,$A71,
        Raw_totalendusesannual!$C:$C,$B71,
        Raw_totalendusesannual!$A:$A,$C71) / $D71</f>
        <v>5.451579842015799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3600.36</v>
      </c>
      <c r="E72" s="38">
        <f>SUMIFS(Raw_totalendusesannual!$D:$D,
        Raw_totalendusesannual!$B:$B,$A72,
        Raw_totalendusesannual!$C:$C,$B72,
        Raw_totalendusesannual!$A:$A,$C72) / $D72</f>
        <v>34.102970258529702</v>
      </c>
      <c r="F72" s="38">
        <f>SUMIFS(Raw_totalendusesannual!$E:$E,
        Raw_totalendusesannual!$B:$B,$A72,
        Raw_totalendusesannual!$C:$C,$B72,
        Raw_totalendusesannual!$A:$A,$C72) / $D72</f>
        <v>5.4114894066148942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3600.36</v>
      </c>
      <c r="E73" s="38">
        <f>SUMIFS(Raw_totalendusesannual!$D:$D,
        Raw_totalendusesannual!$B:$B,$A73,
        Raw_totalendusesannual!$C:$C,$B73,
        Raw_totalendusesannual!$A:$A,$C73) / $D73</f>
        <v>58.817151618171515</v>
      </c>
      <c r="F73" s="38">
        <f>SUMIFS(Raw_totalendusesannual!$E:$E,
        Raw_totalendusesannual!$B:$B,$A73,
        Raw_totalendusesannual!$C:$C,$B73,
        Raw_totalendusesannual!$A:$A,$C73) / $D73</f>
        <v>7.1496211489962107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3600.36</v>
      </c>
      <c r="E74" s="38">
        <f>SUMIFS(Raw_totalendusesannual!$D:$D,
        Raw_totalendusesannual!$B:$B,$A74,
        Raw_totalendusesannual!$C:$C,$B74,
        Raw_totalendusesannual!$A:$A,$C74) / $D74</f>
        <v>37.921657834216575</v>
      </c>
      <c r="F74" s="38">
        <f>SUMIFS(Raw_totalendusesannual!$E:$E,
        Raw_totalendusesannual!$B:$B,$A74,
        Raw_totalendusesannual!$C:$C,$B74,
        Raw_totalendusesannual!$A:$A,$C74) / $D74</f>
        <v>6.7103734071037335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3600.36</v>
      </c>
      <c r="E75" s="38">
        <f>SUMIFS(Raw_totalendusesannual!$D:$D,
        Raw_totalendusesannual!$B:$B,$A75,
        Raw_totalendusesannual!$C:$C,$B75,
        Raw_totalendusesannual!$A:$A,$C75) / $D75</f>
        <v>64.734451554844512</v>
      </c>
      <c r="F75" s="38">
        <f>SUMIFS(Raw_totalendusesannual!$E:$E,
        Raw_totalendusesannual!$B:$B,$A75,
        Raw_totalendusesannual!$C:$C,$B75,
        Raw_totalendusesannual!$A:$A,$C75) / $D75</f>
        <v>5.299642257996422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3600.36</v>
      </c>
      <c r="E76" s="38">
        <f>SUMIFS(Raw_totalendusesannual!$D:$D,
        Raw_totalendusesannual!$B:$B,$A76,
        Raw_totalendusesannual!$C:$C,$B76,
        Raw_totalendusesannual!$A:$A,$C76) / $D76</f>
        <v>41.544390005443901</v>
      </c>
      <c r="F76" s="38">
        <f>SUMIFS(Raw_totalendusesannual!$E:$E,
        Raw_totalendusesannual!$B:$B,$A76,
        Raw_totalendusesannual!$C:$C,$B76,
        Raw_totalendusesannual!$A:$A,$C76) / $D76</f>
        <v>5.309352398093524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3600.36</v>
      </c>
      <c r="E77" s="38">
        <f>SUMIFS(Raw_totalendusesannual!$D:$D,
        Raw_totalendusesannual!$B:$B,$A77,
        Raw_totalendusesannual!$C:$C,$B77,
        Raw_totalendusesannual!$A:$A,$C77) / $D77</f>
        <v>64.854395116043946</v>
      </c>
      <c r="F77" s="38">
        <f>SUMIFS(Raw_totalendusesannual!$E:$E,
        Raw_totalendusesannual!$B:$B,$A77,
        Raw_totalendusesannual!$C:$C,$B77,
        Raw_totalendusesannual!$A:$A,$C77) / $D77</f>
        <v>4.6633919941339199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3600.36</v>
      </c>
      <c r="E78" s="38">
        <f>SUMIFS(Raw_totalendusesannual!$D:$D,
        Raw_totalendusesannual!$B:$B,$A78,
        Raw_totalendusesannual!$C:$C,$B78,
        Raw_totalendusesannual!$A:$A,$C78) / $D78</f>
        <v>41.633989378839892</v>
      </c>
      <c r="F78" s="38">
        <f>SUMIFS(Raw_totalendusesannual!$E:$E,
        Raw_totalendusesannual!$B:$B,$A78,
        Raw_totalendusesannual!$C:$C,$B78,
        Raw_totalendusesannual!$A:$A,$C78) / $D78</f>
        <v>4.661922696619226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3600.36</v>
      </c>
      <c r="E79" s="38">
        <f>SUMIFS(Raw_totalendusesannual!$D:$D,
        Raw_totalendusesannual!$B:$B,$A79,
        Raw_totalendusesannual!$C:$C,$B79,
        Raw_totalendusesannual!$A:$A,$C79) / $D79</f>
        <v>64.727402259774024</v>
      </c>
      <c r="F79" s="38">
        <f>SUMIFS(Raw_totalendusesannual!$E:$E,
        Raw_totalendusesannual!$B:$B,$A79,
        Raw_totalendusesannual!$C:$C,$B79,
        Raw_totalendusesannual!$A:$A,$C79) / $D79</f>
        <v>4.6633919941339199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3600.36</v>
      </c>
      <c r="E80" s="38">
        <f>SUMIFS(Raw_totalendusesannual!$D:$D,
        Raw_totalendusesannual!$B:$B,$A80,
        Raw_totalendusesannual!$C:$C,$B80,
        Raw_totalendusesannual!$A:$A,$C80) / $D80</f>
        <v>41.534163250341635</v>
      </c>
      <c r="F80" s="38">
        <f>SUMIFS(Raw_totalendusesannual!$E:$E,
        Raw_totalendusesannual!$B:$B,$A80,
        Raw_totalendusesannual!$C:$C,$B80,
        Raw_totalendusesannual!$A:$A,$C80) / $D80</f>
        <v>4.6619504716195044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3600.36</v>
      </c>
      <c r="E81" s="38">
        <f>SUMIFS(Raw_totalendusesannual!$D:$D,
        Raw_totalendusesannual!$B:$B,$A81,
        Raw_totalendusesannual!$C:$C,$B81,
        Raw_totalendusesannual!$A:$A,$C81) / $D81</f>
        <v>54.266170605161705</v>
      </c>
      <c r="F81" s="38">
        <f>SUMIFS(Raw_totalendusesannual!$E:$E,
        Raw_totalendusesannual!$B:$B,$A81,
        Raw_totalendusesannual!$C:$C,$B81,
        Raw_totalendusesannual!$A:$A,$C81) / $D81</f>
        <v>6.010504505105045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3600.36</v>
      </c>
      <c r="E82" s="38">
        <f>SUMIFS(Raw_totalendusesannual!$D:$D,
        Raw_totalendusesannual!$B:$B,$A82,
        Raw_totalendusesannual!$C:$C,$B82,
        Raw_totalendusesannual!$A:$A,$C82) / $D82</f>
        <v>35.369765801197659</v>
      </c>
      <c r="F82" s="38">
        <f>SUMIFS(Raw_totalendusesannual!$E:$E,
        Raw_totalendusesannual!$B:$B,$A82,
        Raw_totalendusesannual!$C:$C,$B82,
        Raw_totalendusesannual!$A:$A,$C82) / $D82</f>
        <v>5.8966936639669365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3600.36</v>
      </c>
      <c r="E83" s="38">
        <f>SUMIFS(Raw_totalendusesannual!$D:$D,
        Raw_totalendusesannual!$B:$B,$A83,
        Raw_totalendusesannual!$C:$C,$B83,
        Raw_totalendusesannual!$A:$A,$C83) / $D83</f>
        <v>62.112797053627965</v>
      </c>
      <c r="F83" s="38">
        <f>SUMIFS(Raw_totalendusesannual!$E:$E,
        Raw_totalendusesannual!$B:$B,$A83,
        Raw_totalendusesannual!$C:$C,$B83,
        Raw_totalendusesannual!$A:$A,$C83) / $D83</f>
        <v>6.9349342843493424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3600.36</v>
      </c>
      <c r="E84" s="38">
        <f>SUMIFS(Raw_totalendusesannual!$D:$D,
        Raw_totalendusesannual!$B:$B,$A84,
        Raw_totalendusesannual!$C:$C,$B84,
        Raw_totalendusesannual!$A:$A,$C84) / $D84</f>
        <v>39.088471708384716</v>
      </c>
      <c r="F84" s="38">
        <f>SUMIFS(Raw_totalendusesannual!$E:$E,
        Raw_totalendusesannual!$B:$B,$A84,
        Raw_totalendusesannual!$C:$C,$B84,
        Raw_totalendusesannual!$A:$A,$C84) / $D84</f>
        <v>5.9893955048939551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3600.36</v>
      </c>
      <c r="E85" s="38">
        <f>SUMIFS(Raw_totalendusesannual!$D:$D,
        Raw_totalendusesannual!$B:$B,$A85,
        Raw_totalendusesannual!$C:$C,$B85,
        Raw_totalendusesannual!$A:$A,$C85) / $D85</f>
        <v>67.659664589096636</v>
      </c>
      <c r="F85" s="38">
        <f>SUMIFS(Raw_totalendusesannual!$E:$E,
        Raw_totalendusesannual!$B:$B,$A85,
        Raw_totalendusesannual!$C:$C,$B85,
        Raw_totalendusesannual!$A:$A,$C85) / $D85</f>
        <v>5.0736204157362037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3600.36</v>
      </c>
      <c r="E86" s="38">
        <f>SUMIFS(Raw_totalendusesannual!$D:$D,
        Raw_totalendusesannual!$B:$B,$A86,
        Raw_totalendusesannual!$C:$C,$B86,
        Raw_totalendusesannual!$A:$A,$C86) / $D86</f>
        <v>41.455443344554432</v>
      </c>
      <c r="F86" s="38">
        <f>SUMIFS(Raw_totalendusesannual!$E:$E,
        Raw_totalendusesannual!$B:$B,$A86,
        Raw_totalendusesannual!$C:$C,$B86,
        Raw_totalendusesannual!$A:$A,$C86) / $D86</f>
        <v>4.9957670899576714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3600.36</v>
      </c>
      <c r="E87" s="38">
        <f>SUMIFS(Raw_totalendusesannual!$D:$D,
        Raw_totalendusesannual!$B:$B,$A87,
        Raw_totalendusesannual!$C:$C,$B87,
        Raw_totalendusesannual!$A:$A,$C87) / $D87</f>
        <v>67.739909342399088</v>
      </c>
      <c r="F87" s="38">
        <f>SUMIFS(Raw_totalendusesannual!$E:$E,
        Raw_totalendusesannual!$B:$B,$A87,
        Raw_totalendusesannual!$C:$C,$B87,
        Raw_totalendusesannual!$A:$A,$C87) / $D87</f>
        <v>4.6066171160661709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3600.36</v>
      </c>
      <c r="E88" s="38">
        <f>SUMIFS(Raw_totalendusesannual!$D:$D,
        Raw_totalendusesannual!$B:$B,$A88,
        Raw_totalendusesannual!$C:$C,$B88,
        Raw_totalendusesannual!$A:$A,$C88) / $D88</f>
        <v>41.457676454576763</v>
      </c>
      <c r="F88" s="38">
        <f>SUMIFS(Raw_totalendusesannual!$E:$E,
        Raw_totalendusesannual!$B:$B,$A88,
        Raw_totalendusesannual!$C:$C,$B88,
        Raw_totalendusesannual!$A:$A,$C88) / $D88</f>
        <v>4.6050172760501731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3600.36</v>
      </c>
      <c r="E89" s="38">
        <f>SUMIFS(Raw_totalendusesannual!$D:$D,
        Raw_totalendusesannual!$B:$B,$A89,
        Raw_totalendusesannual!$C:$C,$B89,
        Raw_totalendusesannual!$A:$A,$C89) / $D89</f>
        <v>67.655053939050532</v>
      </c>
      <c r="F89" s="38">
        <f>SUMIFS(Raw_totalendusesannual!$E:$E,
        Raw_totalendusesannual!$B:$B,$A89,
        Raw_totalendusesannual!$C:$C,$B89,
        Raw_totalendusesannual!$A:$A,$C89) / $D89</f>
        <v>4.6066143385661436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3600.36</v>
      </c>
      <c r="E90" s="38">
        <f>SUMIFS(Raw_totalendusesannual!$D:$D,
        Raw_totalendusesannual!$B:$B,$A90,
        Raw_totalendusesannual!$C:$C,$B90,
        Raw_totalendusesannual!$A:$A,$C90) / $D90</f>
        <v>41.448344054483435</v>
      </c>
      <c r="F90" s="38">
        <f>SUMIFS(Raw_totalendusesannual!$E:$E,
        Raw_totalendusesannual!$B:$B,$A90,
        Raw_totalendusesannual!$C:$C,$B90,
        Raw_totalendusesannual!$A:$A,$C90) / $D90</f>
        <v>4.6049895010498947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3600.36</v>
      </c>
      <c r="E91" s="38">
        <f>SUMIFS(Raw_totalendusesannual!$D:$D,
        Raw_totalendusesannual!$B:$B,$A91,
        Raw_totalendusesannual!$C:$C,$B91,
        Raw_totalendusesannual!$A:$A,$C91) / $D91</f>
        <v>56.669402504194025</v>
      </c>
      <c r="F91" s="38">
        <f>SUMIFS(Raw_totalendusesannual!$E:$E,
        Raw_totalendusesannual!$B:$B,$A91,
        Raw_totalendusesannual!$C:$C,$B91,
        Raw_totalendusesannual!$A:$A,$C91) / $D91</f>
        <v>5.7170894021708945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3600.36</v>
      </c>
      <c r="E92" s="38">
        <f>SUMIFS(Raw_totalendusesannual!$D:$D,
        Raw_totalendusesannual!$B:$B,$A92,
        Raw_totalendusesannual!$C:$C,$B92,
        Raw_totalendusesannual!$A:$A,$C92) / $D92</f>
        <v>35.683509426835094</v>
      </c>
      <c r="F92" s="38">
        <f>SUMIFS(Raw_totalendusesannual!$E:$E,
        Raw_totalendusesannual!$B:$B,$A92,
        Raw_totalendusesannual!$C:$C,$B92,
        Raw_totalendusesannual!$A:$A,$C92) / $D92</f>
        <v>5.4227938317279376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3600.36</v>
      </c>
      <c r="E93" s="38">
        <f>SUMIFS(Raw_totalendusesannual!$D:$D,
        Raw_totalendusesannual!$B:$B,$A93,
        Raw_totalendusesannual!$C:$C,$B93,
        Raw_totalendusesannual!$A:$A,$C93) / $D93</f>
        <v>63.758874112588735</v>
      </c>
      <c r="F93" s="38">
        <f>SUMIFS(Raw_totalendusesannual!$E:$E,
        Raw_totalendusesannual!$B:$B,$A93,
        Raw_totalendusesannual!$C:$C,$B93,
        Raw_totalendusesannual!$A:$A,$C93) / $D93</f>
        <v>8.5480896354808955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3600.36</v>
      </c>
      <c r="E94" s="38">
        <f>SUMIFS(Raw_totalendusesannual!$D:$D,
        Raw_totalendusesannual!$B:$B,$A94,
        Raw_totalendusesannual!$C:$C,$B94,
        Raw_totalendusesannual!$A:$A,$C94) / $D94</f>
        <v>41.759735137597346</v>
      </c>
      <c r="F94" s="38">
        <f>SUMIFS(Raw_totalendusesannual!$E:$E,
        Raw_totalendusesannual!$B:$B,$A94,
        Raw_totalendusesannual!$C:$C,$B94,
        Raw_totalendusesannual!$A:$A,$C94) / $D94</f>
        <v>7.3773122687731227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3600.36</v>
      </c>
      <c r="E95" s="38">
        <f>SUMIFS(Raw_totalendusesannual!$D:$D,
        Raw_totalendusesannual!$B:$B,$A95,
        Raw_totalendusesannual!$C:$C,$B95,
        Raw_totalendusesannual!$A:$A,$C95) / $D95</f>
        <v>68.687728449377275</v>
      </c>
      <c r="F95" s="38">
        <f>SUMIFS(Raw_totalendusesannual!$E:$E,
        Raw_totalendusesannual!$B:$B,$A95,
        Raw_totalendusesannual!$C:$C,$B95,
        Raw_totalendusesannual!$A:$A,$C95) / $D95</f>
        <v>5.7531469075314696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3600.36</v>
      </c>
      <c r="E96" s="38">
        <f>SUMIFS(Raw_totalendusesannual!$D:$D,
        Raw_totalendusesannual!$B:$B,$A96,
        Raw_totalendusesannual!$C:$C,$B96,
        Raw_totalendusesannual!$A:$A,$C96) / $D96</f>
        <v>44.587730115877299</v>
      </c>
      <c r="F96" s="38">
        <f>SUMIFS(Raw_totalendusesannual!$E:$E,
        Raw_totalendusesannual!$B:$B,$A96,
        Raw_totalendusesannual!$C:$C,$B96,
        Raw_totalendusesannual!$A:$A,$C96) / $D96</f>
        <v>5.6619199191191996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3600.36</v>
      </c>
      <c r="E97" s="38">
        <f>SUMIFS(Raw_totalendusesannual!$D:$D,
        Raw_totalendusesannual!$B:$B,$A97,
        Raw_totalendusesannual!$C:$C,$B97,
        Raw_totalendusesannual!$A:$A,$C97) / $D97</f>
        <v>69.027958315279577</v>
      </c>
      <c r="F97" s="38">
        <f>SUMIFS(Raw_totalendusesannual!$E:$E,
        Raw_totalendusesannual!$B:$B,$A97,
        Raw_totalendusesannual!$C:$C,$B97,
        Raw_totalendusesannual!$A:$A,$C97) / $D97</f>
        <v>4.5748508482485084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3600.36</v>
      </c>
      <c r="E98" s="38">
        <f>SUMIFS(Raw_totalendusesannual!$D:$D,
        Raw_totalendusesannual!$B:$B,$A98,
        Raw_totalendusesannual!$C:$C,$B98,
        Raw_totalendusesannual!$A:$A,$C98) / $D98</f>
        <v>44.884550433845504</v>
      </c>
      <c r="F98" s="38">
        <f>SUMIFS(Raw_totalendusesannual!$E:$E,
        Raw_totalendusesannual!$B:$B,$A98,
        Raw_totalendusesannual!$C:$C,$B98,
        Raw_totalendusesannual!$A:$A,$C98) / $D98</f>
        <v>4.5733593307335934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3600.36</v>
      </c>
      <c r="E99" s="38">
        <f>SUMIFS(Raw_totalendusesannual!$D:$D,
        Raw_totalendusesannual!$B:$B,$A99,
        Raw_totalendusesannual!$C:$C,$B99,
        Raw_totalendusesannual!$A:$A,$C99) / $D99</f>
        <v>68.673829839238294</v>
      </c>
      <c r="F99" s="38">
        <f>SUMIFS(Raw_totalendusesannual!$E:$E,
        Raw_totalendusesannual!$B:$B,$A99,
        Raw_totalendusesannual!$C:$C,$B99,
        Raw_totalendusesannual!$A:$A,$C99) / $D99</f>
        <v>4.5748758457487586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3600.36</v>
      </c>
      <c r="E100" s="38">
        <f>SUMIFS(Raw_totalendusesannual!$D:$D,
        Raw_totalendusesannual!$B:$B,$A100,
        Raw_totalendusesannual!$C:$C,$B100,
        Raw_totalendusesannual!$A:$A,$C100) / $D100</f>
        <v>44.563507538135077</v>
      </c>
      <c r="F100" s="38">
        <f>SUMIFS(Raw_totalendusesannual!$E:$E,
        Raw_totalendusesannual!$B:$B,$A100,
        Raw_totalendusesannual!$C:$C,$B100,
        Raw_totalendusesannual!$A:$A,$C100) / $D100</f>
        <v>4.5734037707340383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3600.36</v>
      </c>
      <c r="E101" s="38">
        <f>SUMIFS(Raw_totalendusesannual!$D:$D,
        Raw_totalendusesannual!$B:$B,$A101,
        Raw_totalendusesannual!$C:$C,$B101,
        Raw_totalendusesannual!$A:$A,$C101) / $D101</f>
        <v>58.00144707751447</v>
      </c>
      <c r="F101" s="38">
        <f>SUMIFS(Raw_totalendusesannual!$E:$E,
        Raw_totalendusesannual!$B:$B,$A101,
        Raw_totalendusesannual!$C:$C,$B101,
        Raw_totalendusesannual!$A:$A,$C101) / $D101</f>
        <v>6.8376162383761621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3600.36</v>
      </c>
      <c r="E102" s="38">
        <f>SUMIFS(Raw_totalendusesannual!$D:$D,
        Raw_totalendusesannual!$B:$B,$A102,
        Raw_totalendusesannual!$C:$C,$B102,
        Raw_totalendusesannual!$A:$A,$C102) / $D102</f>
        <v>38.308330278083304</v>
      </c>
      <c r="F102" s="38">
        <f>SUMIFS(Raw_totalendusesannual!$E:$E,
        Raw_totalendusesannual!$B:$B,$A102,
        Raw_totalendusesannual!$C:$C,$B102,
        Raw_totalendusesannual!$A:$A,$C102) / $D102</f>
        <v>6.4691141996911412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3600.36</v>
      </c>
      <c r="E103" s="38">
        <f>SUMIFS(Raw_totalendusesannual!$D:$D,
        Raw_totalendusesannual!$B:$B,$A103,
        Raw_totalendusesannual!$C:$C,$B103,
        Raw_totalendusesannual!$A:$A,$C103) / $D103</f>
        <v>64.85610883356108</v>
      </c>
      <c r="F103" s="38">
        <f>SUMIFS(Raw_totalendusesannual!$E:$E,
        Raw_totalendusesannual!$B:$B,$A103,
        Raw_totalendusesannual!$C:$C,$B103,
        Raw_totalendusesannual!$A:$A,$C103) / $D103</f>
        <v>16.441150329411503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3600.36</v>
      </c>
      <c r="E104" s="38">
        <f>SUMIFS(Raw_totalendusesannual!$D:$D,
        Raw_totalendusesannual!$B:$B,$A104,
        Raw_totalendusesannual!$C:$C,$B104,
        Raw_totalendusesannual!$A:$A,$C104) / $D104</f>
        <v>41.740898132408979</v>
      </c>
      <c r="F104" s="38">
        <f>SUMIFS(Raw_totalendusesannual!$E:$E,
        Raw_totalendusesannual!$B:$B,$A104,
        Raw_totalendusesannual!$C:$C,$B104,
        Raw_totalendusesannual!$A:$A,$C104) / $D104</f>
        <v>12.924604761746048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3600.36</v>
      </c>
      <c r="E105" s="38">
        <f>SUMIFS(Raw_totalendusesannual!$D:$D,
        Raw_totalendusesannual!$B:$B,$A105,
        Raw_totalendusesannual!$C:$C,$B105,
        Raw_totalendusesannual!$A:$A,$C105) / $D105</f>
        <v>71.621062893710629</v>
      </c>
      <c r="F105" s="38">
        <f>SUMIFS(Raw_totalendusesannual!$E:$E,
        Raw_totalendusesannual!$B:$B,$A105,
        Raw_totalendusesannual!$C:$C,$B105,
        Raw_totalendusesannual!$A:$A,$C105) / $D105</f>
        <v>8.751569287515693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3600.36</v>
      </c>
      <c r="E106" s="38">
        <f>SUMIFS(Raw_totalendusesannual!$D:$D,
        Raw_totalendusesannual!$B:$B,$A106,
        Raw_totalendusesannual!$C:$C,$B106,
        Raw_totalendusesannual!$A:$A,$C106) / $D106</f>
        <v>44.855183926051836</v>
      </c>
      <c r="F106" s="38">
        <f>SUMIFS(Raw_totalendusesannual!$E:$E,
        Raw_totalendusesannual!$B:$B,$A106,
        Raw_totalendusesannual!$C:$C,$B106,
        Raw_totalendusesannual!$A:$A,$C106) / $D106</f>
        <v>8.9551267095512674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3600.36</v>
      </c>
      <c r="E107" s="38">
        <f>SUMIFS(Raw_totalendusesannual!$D:$D,
        Raw_totalendusesannual!$B:$B,$A107,
        Raw_totalendusesannual!$C:$C,$B107,
        Raw_totalendusesannual!$A:$A,$C107) / $D107</f>
        <v>72.774889177748889</v>
      </c>
      <c r="F107" s="38">
        <f>SUMIFS(Raw_totalendusesannual!$E:$E,
        Raw_totalendusesannual!$B:$B,$A107,
        Raw_totalendusesannual!$C:$C,$B107,
        Raw_totalendusesannual!$A:$A,$C107) / $D107</f>
        <v>4.6646613116466131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3600.36</v>
      </c>
      <c r="E108" s="38">
        <f>SUMIFS(Raw_totalendusesannual!$D:$D,
        Raw_totalendusesannual!$B:$B,$A108,
        Raw_totalendusesannual!$C:$C,$B108,
        Raw_totalendusesannual!$A:$A,$C108) / $D108</f>
        <v>46.027572242775719</v>
      </c>
      <c r="F108" s="38">
        <f>SUMIFS(Raw_totalendusesannual!$E:$E,
        Raw_totalendusesannual!$B:$B,$A108,
        Raw_totalendusesannual!$C:$C,$B108,
        Raw_totalendusesannual!$A:$A,$C108) / $D108</f>
        <v>4.6629809241298092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3600.36</v>
      </c>
      <c r="E109" s="38">
        <f>SUMIFS(Raw_totalendusesannual!$D:$D,
        Raw_totalendusesannual!$B:$B,$A109,
        Raw_totalendusesannual!$C:$C,$B109,
        Raw_totalendusesannual!$A:$A,$C109) / $D109</f>
        <v>71.828214400782144</v>
      </c>
      <c r="F109" s="38">
        <f>SUMIFS(Raw_totalendusesannual!$E:$E,
        Raw_totalendusesannual!$B:$B,$A109,
        Raw_totalendusesannual!$C:$C,$B109,
        Raw_totalendusesannual!$A:$A,$C109) / $D109</f>
        <v>4.6647168616471681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3600.36</v>
      </c>
      <c r="E110" s="38">
        <f>SUMIFS(Raw_totalendusesannual!$D:$D,
        Raw_totalendusesannual!$B:$B,$A110,
        Raw_totalendusesannual!$C:$C,$B110,
        Raw_totalendusesannual!$A:$A,$C110) / $D110</f>
        <v>44.871165661211656</v>
      </c>
      <c r="F110" s="38">
        <f>SUMIFS(Raw_totalendusesannual!$E:$E,
        Raw_totalendusesannual!$B:$B,$A110,
        Raw_totalendusesannual!$C:$C,$B110,
        Raw_totalendusesannual!$A:$A,$C110) / $D110</f>
        <v>4.6631170216311704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3600.36</v>
      </c>
      <c r="E111" s="38">
        <f>SUMIFS(Raw_totalendusesannual!$D:$D,
        Raw_totalendusesannual!$B:$B,$A111,
        Raw_totalendusesannual!$C:$C,$B111,
        Raw_totalendusesannual!$A:$A,$C111) / $D111</f>
        <v>59.681723494317232</v>
      </c>
      <c r="F111" s="38">
        <f>SUMIFS(Raw_totalendusesannual!$E:$E,
        Raw_totalendusesannual!$B:$B,$A111,
        Raw_totalendusesannual!$C:$C,$B111,
        Raw_totalendusesannual!$A:$A,$C111) / $D111</f>
        <v>12.031794042817941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3600.36</v>
      </c>
      <c r="E112" s="38">
        <f>SUMIFS(Raw_totalendusesannual!$D:$D,
        Raw_totalendusesannual!$B:$B,$A112,
        Raw_totalendusesannual!$C:$C,$B112,
        Raw_totalendusesannual!$A:$A,$C112) / $D112</f>
        <v>38.499566709995662</v>
      </c>
      <c r="F112" s="38">
        <f>SUMIFS(Raw_totalendusesannual!$E:$E,
        Raw_totalendusesannual!$B:$B,$A112,
        Raw_totalendusesannual!$C:$C,$B112,
        Raw_totalendusesannual!$A:$A,$C112) / $D112</f>
        <v>11.163475319134752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3600.36</v>
      </c>
      <c r="E113" s="38">
        <f>SUMIFS(Raw_totalendusesannual!$D:$D,
        Raw_totalendusesannual!$B:$B,$A113,
        Raw_totalendusesannual!$C:$C,$B113,
        Raw_totalendusesannual!$A:$A,$C113) / $D113</f>
        <v>60.275925185259247</v>
      </c>
      <c r="F113" s="38">
        <f>SUMIFS(Raw_totalendusesannual!$E:$E,
        Raw_totalendusesannual!$B:$B,$A113,
        Raw_totalendusesannual!$C:$C,$B113,
        Raw_totalendusesannual!$A:$A,$C113) / $D113</f>
        <v>14.984954282349543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3600.36</v>
      </c>
      <c r="E114" s="38">
        <f>SUMIFS(Raw_totalendusesannual!$D:$D,
        Raw_totalendusesannual!$B:$B,$A114,
        Raw_totalendusesannual!$C:$C,$B114,
        Raw_totalendusesannual!$A:$A,$C114) / $D114</f>
        <v>39.030130320301296</v>
      </c>
      <c r="F114" s="38">
        <f>SUMIFS(Raw_totalendusesannual!$E:$E,
        Raw_totalendusesannual!$B:$B,$A114,
        Raw_totalendusesannual!$C:$C,$B114,
        Raw_totalendusesannual!$A:$A,$C114) / $D114</f>
        <v>12.101195436011954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3600.36</v>
      </c>
      <c r="E115" s="38">
        <f>SUMIFS(Raw_totalendusesannual!$D:$D,
        Raw_totalendusesannual!$B:$B,$A115,
        Raw_totalendusesannual!$C:$C,$B115,
        Raw_totalendusesannual!$A:$A,$C115) / $D115</f>
        <v>67.325370240753699</v>
      </c>
      <c r="F115" s="38">
        <f>SUMIFS(Raw_totalendusesannual!$E:$E,
        Raw_totalendusesannual!$B:$B,$A115,
        Raw_totalendusesannual!$C:$C,$B115,
        Raw_totalendusesannual!$A:$A,$C115) / $D115</f>
        <v>8.5998316834983175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3600.36</v>
      </c>
      <c r="E116" s="38">
        <f>SUMIFS(Raw_totalendusesannual!$D:$D,
        Raw_totalendusesannual!$B:$B,$A116,
        Raw_totalendusesannual!$C:$C,$B116,
        Raw_totalendusesannual!$A:$A,$C116) / $D116</f>
        <v>42.466522792165222</v>
      </c>
      <c r="F116" s="38">
        <f>SUMIFS(Raw_totalendusesannual!$E:$E,
        Raw_totalendusesannual!$B:$B,$A116,
        Raw_totalendusesannual!$C:$C,$B116,
        Raw_totalendusesannual!$A:$A,$C116) / $D116</f>
        <v>8.817301603173016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3600.36</v>
      </c>
      <c r="E117" s="38">
        <f>SUMIFS(Raw_totalendusesannual!$D:$D,
        Raw_totalendusesannual!$B:$B,$A117,
        Raw_totalendusesannual!$C:$C,$B117,
        Raw_totalendusesannual!$A:$A,$C117) / $D117</f>
        <v>68.425568554255676</v>
      </c>
      <c r="F117" s="38">
        <f>SUMIFS(Raw_totalendusesannual!$E:$E,
        Raw_totalendusesannual!$B:$B,$A117,
        Raw_totalendusesannual!$C:$C,$B117,
        Raw_totalendusesannual!$A:$A,$C117) / $D117</f>
        <v>4.7797359152973593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3600.36</v>
      </c>
      <c r="E118" s="38">
        <f>SUMIFS(Raw_totalendusesannual!$D:$D,
        Raw_totalendusesannual!$B:$B,$A118,
        Raw_totalendusesannual!$C:$C,$B118,
        Raw_totalendusesannual!$A:$A,$C118) / $D118</f>
        <v>43.559180193091805</v>
      </c>
      <c r="F118" s="38">
        <f>SUMIFS(Raw_totalendusesannual!$E:$E,
        Raw_totalendusesannual!$B:$B,$A118,
        Raw_totalendusesannual!$C:$C,$B118,
        Raw_totalendusesannual!$A:$A,$C118) / $D118</f>
        <v>4.7781471852814716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3600.36</v>
      </c>
      <c r="E119" s="38">
        <f>SUMIFS(Raw_totalendusesannual!$D:$D,
        Raw_totalendusesannual!$B:$B,$A119,
        Raw_totalendusesannual!$C:$C,$B119,
        Raw_totalendusesannual!$A:$A,$C119) / $D119</f>
        <v>67.507543690075437</v>
      </c>
      <c r="F119" s="38">
        <f>SUMIFS(Raw_totalendusesannual!$E:$E,
        Raw_totalendusesannual!$B:$B,$A119,
        Raw_totalendusesannual!$C:$C,$B119,
        Raw_totalendusesannual!$A:$A,$C119) / $D119</f>
        <v>4.7795775977957762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3600.36</v>
      </c>
      <c r="E120" s="38">
        <f>SUMIFS(Raw_totalendusesannual!$D:$D,
        Raw_totalendusesannual!$B:$B,$A120,
        Raw_totalendusesannual!$C:$C,$B120,
        Raw_totalendusesannual!$A:$A,$C120) / $D120</f>
        <v>42.501758157517578</v>
      </c>
      <c r="F120" s="38">
        <f>SUMIFS(Raw_totalendusesannual!$E:$E,
        Raw_totalendusesannual!$B:$B,$A120,
        Raw_totalendusesannual!$C:$C,$B120,
        Raw_totalendusesannual!$A:$A,$C120) / $D120</f>
        <v>4.7781832927818328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3600.36</v>
      </c>
      <c r="E121" s="38">
        <f>SUMIFS(Raw_totalendusesannual!$D:$D,
        Raw_totalendusesannual!$B:$B,$A121,
        Raw_totalendusesannual!$C:$C,$B121,
        Raw_totalendusesannual!$A:$A,$C121) / $D121</f>
        <v>56.214298014642978</v>
      </c>
      <c r="F121" s="38">
        <f>SUMIFS(Raw_totalendusesannual!$E:$E,
        Raw_totalendusesannual!$B:$B,$A121,
        Raw_totalendusesannual!$C:$C,$B121,
        Raw_totalendusesannual!$A:$A,$C121) / $D121</f>
        <v>11.371648946216489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3600.36</v>
      </c>
      <c r="E122" s="38">
        <f>SUMIFS(Raw_totalendusesannual!$D:$D,
        Raw_totalendusesannual!$B:$B,$A122,
        Raw_totalendusesannual!$C:$C,$B122,
        Raw_totalendusesannual!$A:$A,$C122) / $D122</f>
        <v>36.37685120376851</v>
      </c>
      <c r="F122" s="38">
        <f>SUMIFS(Raw_totalendusesannual!$E:$E,
        Raw_totalendusesannual!$B:$B,$A122,
        Raw_totalendusesannual!$C:$C,$B122,
        Raw_totalendusesannual!$A:$A,$C122) / $D122</f>
        <v>10.751469297514694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3600.36</v>
      </c>
      <c r="E123" s="38">
        <f>SUMIFS(Raw_totalendusesannual!$D:$D,
        Raw_totalendusesannual!$B:$B,$A123,
        Raw_totalendusesannual!$C:$C,$B123,
        Raw_totalendusesannual!$A:$A,$C123) / $D123</f>
        <v>67.291456965414568</v>
      </c>
      <c r="F123" s="38">
        <f>SUMIFS(Raw_totalendusesannual!$E:$E,
        Raw_totalendusesannual!$B:$B,$A123,
        Raw_totalendusesannual!$C:$C,$B123,
        Raw_totalendusesannual!$A:$A,$C123) / $D123</f>
        <v>12.936156384361563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3600.36</v>
      </c>
      <c r="E124" s="38">
        <f>SUMIFS(Raw_totalendusesannual!$D:$D,
        Raw_totalendusesannual!$B:$B,$A124,
        Raw_totalendusesannual!$C:$C,$B124,
        Raw_totalendusesannual!$A:$A,$C124) / $D124</f>
        <v>43.270978457709788</v>
      </c>
      <c r="F124" s="38">
        <f>SUMIFS(Raw_totalendusesannual!$E:$E,
        Raw_totalendusesannual!$B:$B,$A124,
        Raw_totalendusesannual!$C:$C,$B124,
        Raw_totalendusesannual!$A:$A,$C124) / $D124</f>
        <v>10.959470719594707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3600.36</v>
      </c>
      <c r="E125" s="38">
        <f>SUMIFS(Raw_totalendusesannual!$D:$D,
        Raw_totalendusesannual!$B:$B,$A125,
        Raw_totalendusesannual!$C:$C,$B125,
        Raw_totalendusesannual!$A:$A,$C125) / $D125</f>
        <v>72.652490306524896</v>
      </c>
      <c r="F125" s="38">
        <f>SUMIFS(Raw_totalendusesannual!$E:$E,
        Raw_totalendusesannual!$B:$B,$A125,
        Raw_totalendusesannual!$C:$C,$B125,
        Raw_totalendusesannual!$A:$A,$C125) / $D125</f>
        <v>7.3286004732860039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3600.36</v>
      </c>
      <c r="E126" s="38">
        <f>SUMIFS(Raw_totalendusesannual!$D:$D,
        Raw_totalendusesannual!$B:$B,$A126,
        Raw_totalendusesannual!$C:$C,$B126,
        Raw_totalendusesannual!$A:$A,$C126) / $D126</f>
        <v>45.759907342599078</v>
      </c>
      <c r="F126" s="38">
        <f>SUMIFS(Raw_totalendusesannual!$E:$E,
        Raw_totalendusesannual!$B:$B,$A126,
        Raw_totalendusesannual!$C:$C,$B126,
        Raw_totalendusesannual!$A:$A,$C126) / $D126</f>
        <v>7.8138963881389634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3600.36</v>
      </c>
      <c r="E127" s="38">
        <f>SUMIFS(Raw_totalendusesannual!$D:$D,
        Raw_totalendusesannual!$B:$B,$A127,
        Raw_totalendusesannual!$C:$C,$B127,
        Raw_totalendusesannual!$A:$A,$C127) / $D127</f>
        <v>73.444894399448941</v>
      </c>
      <c r="F127" s="38">
        <f>SUMIFS(Raw_totalendusesannual!$E:$E,
        Raw_totalendusesannual!$B:$B,$A127,
        Raw_totalendusesannual!$C:$C,$B127,
        Raw_totalendusesannual!$A:$A,$C127) / $D127</f>
        <v>4.5456759879567592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3600.36</v>
      </c>
      <c r="E128" s="38">
        <f>SUMIFS(Raw_totalendusesannual!$D:$D,
        Raw_totalendusesannual!$B:$B,$A128,
        Raw_totalendusesannual!$C:$C,$B128,
        Raw_totalendusesannual!$A:$A,$C128) / $D128</f>
        <v>46.642166338921662</v>
      </c>
      <c r="F128" s="38">
        <f>SUMIFS(Raw_totalendusesannual!$E:$E,
        Raw_totalendusesannual!$B:$B,$A128,
        Raw_totalendusesannual!$C:$C,$B128,
        Raw_totalendusesannual!$A:$A,$C128) / $D128</f>
        <v>4.544003932940039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3600.36</v>
      </c>
      <c r="E129" s="38">
        <f>SUMIFS(Raw_totalendusesannual!$D:$D,
        Raw_totalendusesannual!$B:$B,$A129,
        Raw_totalendusesannual!$C:$C,$B129,
        Raw_totalendusesannual!$A:$A,$C129) / $D129</f>
        <v>72.789301625393009</v>
      </c>
      <c r="F129" s="38">
        <f>SUMIFS(Raw_totalendusesannual!$E:$E,
        Raw_totalendusesannual!$B:$B,$A129,
        Raw_totalendusesannual!$C:$C,$B129,
        Raw_totalendusesannual!$A:$A,$C129) / $D129</f>
        <v>4.5457315379573151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3600.36</v>
      </c>
      <c r="E130" s="38">
        <f>SUMIFS(Raw_totalendusesannual!$D:$D,
        Raw_totalendusesannual!$B:$B,$A130,
        Raw_totalendusesannual!$C:$C,$B130,
        Raw_totalendusesannual!$A:$A,$C130) / $D130</f>
        <v>45.793090135430894</v>
      </c>
      <c r="F130" s="38">
        <f>SUMIFS(Raw_totalendusesannual!$E:$E,
        Raw_totalendusesannual!$B:$B,$A130,
        Raw_totalendusesannual!$C:$C,$B130,
        Raw_totalendusesannual!$A:$A,$C130) / $D130</f>
        <v>4.5440983679409834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3600.36</v>
      </c>
      <c r="E131" s="38">
        <f>SUMIFS(Raw_totalendusesannual!$D:$D,
        Raw_totalendusesannual!$B:$B,$A131,
        Raw_totalendusesannual!$C:$C,$B131,
        Raw_totalendusesannual!$A:$A,$C131) / $D131</f>
        <v>61.31944583319445</v>
      </c>
      <c r="F131" s="38">
        <f>SUMIFS(Raw_totalendusesannual!$E:$E,
        Raw_totalendusesannual!$B:$B,$A131,
        Raw_totalendusesannual!$C:$C,$B131,
        Raw_totalendusesannual!$A:$A,$C131) / $D131</f>
        <v>9.7153367996533682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3600.36</v>
      </c>
      <c r="E132" s="38">
        <f>SUMIFS(Raw_totalendusesannual!$D:$D,
        Raw_totalendusesannual!$B:$B,$A132,
        Raw_totalendusesannual!$C:$C,$B132,
        Raw_totalendusesannual!$A:$A,$C132) / $D132</f>
        <v>39.604936728549369</v>
      </c>
      <c r="F132" s="38">
        <f>SUMIFS(Raw_totalendusesannual!$E:$E,
        Raw_totalendusesannual!$B:$B,$A132,
        Raw_totalendusesannual!$C:$C,$B132,
        Raw_totalendusesannual!$A:$A,$C132) / $D132</f>
        <v>9.6361363863613629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3600.36</v>
      </c>
      <c r="E133" s="38">
        <f>SUMIFS(Raw_totalendusesannual!$D:$D,
        Raw_totalendusesannual!$B:$B,$A133,
        Raw_totalendusesannual!$C:$C,$B133,
        Raw_totalendusesannual!$A:$A,$C133) / $D133</f>
        <v>74.214370229643706</v>
      </c>
      <c r="F133" s="38">
        <f>SUMIFS(Raw_totalendusesannual!$E:$E,
        Raw_totalendusesannual!$B:$B,$A133,
        Raw_totalendusesannual!$C:$C,$B133,
        Raw_totalendusesannual!$A:$A,$C133) / $D133</f>
        <v>10.050547723005476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3600.36</v>
      </c>
      <c r="E134" s="38">
        <f>SUMIFS(Raw_totalendusesannual!$D:$D,
        Raw_totalendusesannual!$B:$B,$A134,
        Raw_totalendusesannual!$C:$C,$B134,
        Raw_totalendusesannual!$A:$A,$C134) / $D134</f>
        <v>48.246647557466474</v>
      </c>
      <c r="F134" s="38">
        <f>SUMIFS(Raw_totalendusesannual!$E:$E,
        Raw_totalendusesannual!$B:$B,$A134,
        Raw_totalendusesannual!$C:$C,$B134,
        Raw_totalendusesannual!$A:$A,$C134) / $D134</f>
        <v>8.5204285127042851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3600.36</v>
      </c>
      <c r="E135" s="38">
        <f>SUMIFS(Raw_totalendusesannual!$D:$D,
        Raw_totalendusesannual!$B:$B,$A135,
        Raw_totalendusesannual!$C:$C,$B135,
        Raw_totalendusesannual!$A:$A,$C135) / $D135</f>
        <v>79.147415813974149</v>
      </c>
      <c r="F135" s="38">
        <f>SUMIFS(Raw_totalendusesannual!$E:$E,
        Raw_totalendusesannual!$B:$B,$A135,
        Raw_totalendusesannual!$C:$C,$B135,
        Raw_totalendusesannual!$A:$A,$C135) / $D135</f>
        <v>5.9718055972180561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3600.36</v>
      </c>
      <c r="E136" s="38">
        <f>SUMIFS(Raw_totalendusesannual!$D:$D,
        Raw_totalendusesannual!$B:$B,$A136,
        Raw_totalendusesannual!$C:$C,$B136,
        Raw_totalendusesannual!$A:$A,$C136) / $D136</f>
        <v>49.900232199002318</v>
      </c>
      <c r="F136" s="38">
        <f>SUMIFS(Raw_totalendusesannual!$E:$E,
        Raw_totalendusesannual!$B:$B,$A136,
        Raw_totalendusesannual!$C:$C,$B136,
        Raw_totalendusesannual!$A:$A,$C136) / $D136</f>
        <v>6.0332577853325784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3600.36</v>
      </c>
      <c r="E137" s="38">
        <f>SUMIFS(Raw_totalendusesannual!$D:$D,
        Raw_totalendusesannual!$B:$B,$A137,
        Raw_totalendusesannual!$C:$C,$B137,
        Raw_totalendusesannual!$A:$A,$C137) / $D137</f>
        <v>79.624132031241317</v>
      </c>
      <c r="F137" s="38">
        <f>SUMIFS(Raw_totalendusesannual!$E:$E,
        Raw_totalendusesannual!$B:$B,$A137,
        Raw_totalendusesannual!$C:$C,$B137,
        Raw_totalendusesannual!$A:$A,$C137) / $D137</f>
        <v>4.3443377884433776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3600.36</v>
      </c>
      <c r="E138" s="38">
        <f>SUMIFS(Raw_totalendusesannual!$D:$D,
        Raw_totalendusesannual!$B:$B,$A138,
        Raw_totalendusesannual!$C:$C,$B138,
        Raw_totalendusesannual!$A:$A,$C138) / $D138</f>
        <v>50.349515048495149</v>
      </c>
      <c r="F138" s="38">
        <f>SUMIFS(Raw_totalendusesannual!$E:$E,
        Raw_totalendusesannual!$B:$B,$A138,
        Raw_totalendusesannual!$C:$C,$B138,
        Raw_totalendusesannual!$A:$A,$C138) / $D138</f>
        <v>4.3428212734282123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3600.36</v>
      </c>
      <c r="E139" s="38">
        <f>SUMIFS(Raw_totalendusesannual!$D:$D,
        Raw_totalendusesannual!$B:$B,$A139,
        Raw_totalendusesannual!$C:$C,$B139,
        Raw_totalendusesannual!$A:$A,$C139) / $D139</f>
        <v>79.168522036685218</v>
      </c>
      <c r="F139" s="38">
        <f>SUMIFS(Raw_totalendusesannual!$E:$E,
        Raw_totalendusesannual!$B:$B,$A139,
        Raw_totalendusesannual!$C:$C,$B139,
        Raw_totalendusesannual!$A:$A,$C139) / $D139</f>
        <v>4.3443711184437106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3600.36</v>
      </c>
      <c r="E140" s="38">
        <f>SUMIFS(Raw_totalendusesannual!$D:$D,
        Raw_totalendusesannual!$B:$B,$A140,
        Raw_totalendusesannual!$C:$C,$B140,
        Raw_totalendusesannual!$A:$A,$C140) / $D140</f>
        <v>49.893563421435637</v>
      </c>
      <c r="F140" s="38">
        <f>SUMIFS(Raw_totalendusesannual!$E:$E,
        Raw_totalendusesannual!$B:$B,$A140,
        Raw_totalendusesannual!$C:$C,$B140,
        Raw_totalendusesannual!$A:$A,$C140) / $D140</f>
        <v>4.3428962659289621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3600.36</v>
      </c>
      <c r="E141" s="38">
        <f>SUMIFS(Raw_totalendusesannual!$D:$D,
        Raw_totalendusesannual!$B:$B,$A141,
        Raw_totalendusesannual!$C:$C,$B141,
        Raw_totalendusesannual!$A:$A,$C141) / $D141</f>
        <v>66.870729593707296</v>
      </c>
      <c r="F141" s="38">
        <f>SUMIFS(Raw_totalendusesannual!$E:$E,
        Raw_totalendusesannual!$B:$B,$A141,
        Raw_totalendusesannual!$C:$C,$B141,
        Raw_totalendusesannual!$A:$A,$C141) / $D141</f>
        <v>7.4429723694297234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3600.36</v>
      </c>
      <c r="E142" s="38">
        <f>SUMIFS(Raw_totalendusesannual!$D:$D,
        Raw_totalendusesannual!$B:$B,$A142,
        Raw_totalendusesannual!$C:$C,$B142,
        Raw_totalendusesannual!$A:$A,$C142) / $D142</f>
        <v>43.301167105511674</v>
      </c>
      <c r="F142" s="38">
        <f>SUMIFS(Raw_totalendusesannual!$E:$E,
        Raw_totalendusesannual!$B:$B,$A142,
        Raw_totalendusesannual!$C:$C,$B142,
        Raw_totalendusesannual!$A:$A,$C142) / $D142</f>
        <v>7.2399593373995925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3600.36</v>
      </c>
      <c r="E143" s="38">
        <f>SUMIFS(Raw_totalendusesannual!$D:$D,
        Raw_totalendusesannual!$B:$B,$A143,
        Raw_totalendusesannual!$C:$C,$B143,
        Raw_totalendusesannual!$A:$A,$C143) / $D143</f>
        <v>85.282368985323686</v>
      </c>
      <c r="F143" s="38">
        <f>SUMIFS(Raw_totalendusesannual!$E:$E,
        Raw_totalendusesannual!$B:$B,$A143,
        Raw_totalendusesannual!$C:$C,$B143,
        Raw_totalendusesannual!$A:$A,$C143) / $D143</f>
        <v>6.6130859136308597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3600.36</v>
      </c>
      <c r="E144" s="38">
        <f>SUMIFS(Raw_totalendusesannual!$D:$D,
        Raw_totalendusesannual!$B:$B,$A144,
        Raw_totalendusesannual!$C:$C,$B144,
        Raw_totalendusesannual!$A:$A,$C144) / $D144</f>
        <v>56.139036096390356</v>
      </c>
      <c r="F144" s="38">
        <f>SUMIFS(Raw_totalendusesannual!$E:$E,
        Raw_totalendusesannual!$B:$B,$A144,
        Raw_totalendusesannual!$C:$C,$B144,
        Raw_totalendusesannual!$A:$A,$C144) / $D144</f>
        <v>5.8382217333822171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3600.36</v>
      </c>
      <c r="E145" s="38">
        <f>SUMIFS(Raw_totalendusesannual!$D:$D,
        Raw_totalendusesannual!$B:$B,$A145,
        Raw_totalendusesannual!$C:$C,$B145,
        Raw_totalendusesannual!$A:$A,$C145) / $D145</f>
        <v>85.766767767667673</v>
      </c>
      <c r="F145" s="38">
        <f>SUMIFS(Raw_totalendusesannual!$E:$E,
        Raw_totalendusesannual!$B:$B,$A145,
        Raw_totalendusesannual!$C:$C,$B145,
        Raw_totalendusesannual!$A:$A,$C145) / $D145</f>
        <v>4.3153323556533234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3600.36</v>
      </c>
      <c r="E146" s="38">
        <f>SUMIFS(Raw_totalendusesannual!$D:$D,
        Raw_totalendusesannual!$B:$B,$A146,
        Raw_totalendusesannual!$C:$C,$B146,
        Raw_totalendusesannual!$A:$A,$C146) / $D146</f>
        <v>54.798397937983978</v>
      </c>
      <c r="F146" s="38">
        <f>SUMIFS(Raw_totalendusesannual!$E:$E,
        Raw_totalendusesannual!$B:$B,$A146,
        Raw_totalendusesannual!$C:$C,$B146,
        Raw_totalendusesannual!$A:$A,$C146) / $D146</f>
        <v>4.3097690230976902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3600.36</v>
      </c>
      <c r="E147" s="38">
        <f>SUMIFS(Raw_totalendusesannual!$D:$D,
        Raw_totalendusesannual!$B:$B,$A147,
        Raw_totalendusesannual!$C:$C,$B147,
        Raw_totalendusesannual!$A:$A,$C147) / $D147</f>
        <v>85.871665611216642</v>
      </c>
      <c r="F147" s="38">
        <f>SUMIFS(Raw_totalendusesannual!$E:$E,
        Raw_totalendusesannual!$B:$B,$A147,
        Raw_totalendusesannual!$C:$C,$B147,
        Raw_totalendusesannual!$A:$A,$C147) / $D147</f>
        <v>3.9206079392060795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3600.36</v>
      </c>
      <c r="E148" s="38">
        <f>SUMIFS(Raw_totalendusesannual!$D:$D,
        Raw_totalendusesannual!$B:$B,$A148,
        Raw_totalendusesannual!$C:$C,$B148,
        Raw_totalendusesannual!$A:$A,$C148) / $D148</f>
        <v>54.90033774400338</v>
      </c>
      <c r="F148" s="38">
        <f>SUMIFS(Raw_totalendusesannual!$E:$E,
        Raw_totalendusesannual!$B:$B,$A148,
        Raw_totalendusesannual!$C:$C,$B148,
        Raw_totalendusesannual!$A:$A,$C148) / $D148</f>
        <v>3.9190775366907751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3600.36</v>
      </c>
      <c r="E149" s="38">
        <f>SUMIFS(Raw_totalendusesannual!$D:$D,
        Raw_totalendusesannual!$B:$B,$A149,
        Raw_totalendusesannual!$C:$C,$B149,
        Raw_totalendusesannual!$A:$A,$C149) / $D149</f>
        <v>85.75845471008455</v>
      </c>
      <c r="F149" s="38">
        <f>SUMIFS(Raw_totalendusesannual!$E:$E,
        Raw_totalendusesannual!$B:$B,$A149,
        Raw_totalendusesannual!$C:$C,$B149,
        Raw_totalendusesannual!$A:$A,$C149) / $D149</f>
        <v>3.9206107167061073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3600.36</v>
      </c>
      <c r="E150" s="38">
        <f>SUMIFS(Raw_totalendusesannual!$D:$D,
        Raw_totalendusesannual!$B:$B,$A150,
        Raw_totalendusesannual!$C:$C,$B150,
        Raw_totalendusesannual!$A:$A,$C150) / $D150</f>
        <v>54.783243897832435</v>
      </c>
      <c r="F150" s="38">
        <f>SUMIFS(Raw_totalendusesannual!$E:$E,
        Raw_totalendusesannual!$B:$B,$A150,
        Raw_totalendusesannual!$C:$C,$B150,
        Raw_totalendusesannual!$A:$A,$C150) / $D150</f>
        <v>3.9189192191891924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3600.36</v>
      </c>
      <c r="E151" s="38">
        <f>SUMIFS(Raw_totalendusesannual!$D:$D,
        Raw_totalendusesannual!$B:$B,$A151,
        Raw_totalendusesannual!$C:$C,$B151,
        Raw_totalendusesannual!$A:$A,$C151) / $D151</f>
        <v>74.487334599873336</v>
      </c>
      <c r="F151" s="38">
        <f>SUMIFS(Raw_totalendusesannual!$E:$E,
        Raw_totalendusesannual!$B:$B,$A151,
        Raw_totalendusesannual!$C:$C,$B151,
        Raw_totalendusesannual!$A:$A,$C151) / $D151</f>
        <v>4.802233665522337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3600.36</v>
      </c>
      <c r="E152" s="38">
        <f>SUMIFS(Raw_totalendusesannual!$D:$D,
        Raw_totalendusesannual!$B:$B,$A152,
        Raw_totalendusesannual!$C:$C,$B152,
        Raw_totalendusesannual!$A:$A,$C152) / $D152</f>
        <v>49.01794542767945</v>
      </c>
      <c r="F152" s="38">
        <f>SUMIFS(Raw_totalendusesannual!$E:$E,
        Raw_totalendusesannual!$B:$B,$A152,
        Raw_totalendusesannual!$C:$C,$B152,
        Raw_totalendusesannual!$A:$A,$C152) / $D152</f>
        <v>4.6534124365341238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3600.36</v>
      </c>
      <c r="E153" s="38">
        <f>SUMIFS(Raw_totalendusesannual!$D:$D,
        Raw_totalendusesannual!$B:$B,$A153,
        Raw_totalendusesannual!$C:$C,$B153,
        Raw_totalendusesannual!$A:$A,$C153) / $D153</f>
        <v>64.335583108355834</v>
      </c>
      <c r="F153" s="38">
        <f>SUMIFS(Raw_totalendusesannual!$E:$E,
        Raw_totalendusesannual!$B:$B,$A153,
        Raw_totalendusesannual!$C:$C,$B153,
        Raw_totalendusesannual!$A:$A,$C153) / $D153</f>
        <v>23.425793531757932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3600.36</v>
      </c>
      <c r="E154" s="38">
        <f>SUMIFS(Raw_totalendusesannual!$D:$D,
        Raw_totalendusesannual!$B:$B,$A154,
        Raw_totalendusesannual!$C:$C,$B154,
        Raw_totalendusesannual!$A:$A,$C154) / $D154</f>
        <v>41.76880923018809</v>
      </c>
      <c r="F154" s="38">
        <f>SUMIFS(Raw_totalendusesannual!$E:$E,
        Raw_totalendusesannual!$B:$B,$A154,
        Raw_totalendusesannual!$C:$C,$B154,
        Raw_totalendusesannual!$A:$A,$C154) / $D154</f>
        <v>16.612502638625024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3600.36</v>
      </c>
      <c r="E155" s="38">
        <f>SUMIFS(Raw_totalendusesannual!$D:$D,
        Raw_totalendusesannual!$B:$B,$A155,
        Raw_totalendusesannual!$C:$C,$B155,
        Raw_totalendusesannual!$A:$A,$C155) / $D155</f>
        <v>72.035127042851272</v>
      </c>
      <c r="F155" s="38">
        <f>SUMIFS(Raw_totalendusesannual!$E:$E,
        Raw_totalendusesannual!$B:$B,$A155,
        Raw_totalendusesannual!$C:$C,$B155,
        Raw_totalendusesannual!$A:$A,$C155) / $D155</f>
        <v>11.350842693508428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3600.36</v>
      </c>
      <c r="E156" s="38">
        <f>SUMIFS(Raw_totalendusesannual!$D:$D,
        Raw_totalendusesannual!$B:$B,$A156,
        Raw_totalendusesannual!$C:$C,$B156,
        Raw_totalendusesannual!$A:$A,$C156) / $D156</f>
        <v>45.721458409714579</v>
      </c>
      <c r="F156" s="38">
        <f>SUMIFS(Raw_totalendusesannual!$E:$E,
        Raw_totalendusesannual!$B:$B,$A156,
        Raw_totalendusesannual!$C:$C,$B156,
        Raw_totalendusesannual!$A:$A,$C156) / $D156</f>
        <v>11.559996778099968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3600.36</v>
      </c>
      <c r="E157" s="38">
        <f>SUMIFS(Raw_totalendusesannual!$D:$D,
        Raw_totalendusesannual!$B:$B,$A157,
        Raw_totalendusesannual!$C:$C,$B157,
        Raw_totalendusesannual!$A:$A,$C157) / $D157</f>
        <v>74.273236565232367</v>
      </c>
      <c r="F157" s="38">
        <f>SUMIFS(Raw_totalendusesannual!$E:$E,
        Raw_totalendusesannual!$B:$B,$A157,
        Raw_totalendusesannual!$C:$C,$B157,
        Raw_totalendusesannual!$A:$A,$C157) / $D157</f>
        <v>5.0217422702174233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3600.36</v>
      </c>
      <c r="E158" s="38">
        <f>SUMIFS(Raw_totalendusesannual!$D:$D,
        Raw_totalendusesannual!$B:$B,$A158,
        Raw_totalendusesannual!$C:$C,$B158,
        Raw_totalendusesannual!$A:$A,$C158) / $D158</f>
        <v>47.880623048806228</v>
      </c>
      <c r="F158" s="38">
        <f>SUMIFS(Raw_totalendusesannual!$E:$E,
        Raw_totalendusesannual!$B:$B,$A158,
        Raw_totalendusesannual!$C:$C,$B158,
        Raw_totalendusesannual!$A:$A,$C158) / $D158</f>
        <v>5.0202451977024518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3600.36</v>
      </c>
      <c r="E159" s="38">
        <f>SUMIFS(Raw_totalendusesannual!$D:$D,
        Raw_totalendusesannual!$B:$B,$A159,
        Raw_totalendusesannual!$C:$C,$B159,
        Raw_totalendusesannual!$A:$A,$C159) / $D159</f>
        <v>72.53781566287816</v>
      </c>
      <c r="F159" s="38">
        <f>SUMIFS(Raw_totalendusesannual!$E:$E,
        Raw_totalendusesannual!$B:$B,$A159,
        Raw_totalendusesannual!$C:$C,$B159,
        Raw_totalendusesannual!$A:$A,$C159) / $D159</f>
        <v>5.021839482718395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3600.36</v>
      </c>
      <c r="E160" s="38">
        <f>SUMIFS(Raw_totalendusesannual!$D:$D,
        Raw_totalendusesannual!$B:$B,$A160,
        Raw_totalendusesannual!$C:$C,$B160,
        Raw_totalendusesannual!$A:$A,$C160) / $D160</f>
        <v>46.010257307602572</v>
      </c>
      <c r="F160" s="38">
        <f>SUMIFS(Raw_totalendusesannual!$E:$E,
        Raw_totalendusesannual!$B:$B,$A160,
        Raw_totalendusesannual!$C:$C,$B160,
        Raw_totalendusesannual!$A:$A,$C160) / $D160</f>
        <v>5.0203896277038957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3600.36</v>
      </c>
      <c r="E161" s="38">
        <f>SUMIFS(Raw_totalendusesannual!$D:$D,
        Raw_totalendusesannual!$B:$B,$A161,
        Raw_totalendusesannual!$C:$C,$B161,
        Raw_totalendusesannual!$A:$A,$C161) / $D161</f>
        <v>59.288201735382017</v>
      </c>
      <c r="F161" s="38">
        <f>SUMIFS(Raw_totalendusesannual!$E:$E,
        Raw_totalendusesannual!$B:$B,$A161,
        Raw_totalendusesannual!$C:$C,$B161,
        Raw_totalendusesannual!$A:$A,$C161) / $D161</f>
        <v>15.278861002788609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3600.36</v>
      </c>
      <c r="E162" s="38">
        <f>SUMIFS(Raw_totalendusesannual!$D:$D,
        Raw_totalendusesannual!$B:$B,$A162,
        Raw_totalendusesannual!$C:$C,$B162,
        Raw_totalendusesannual!$A:$A,$C162) / $D162</f>
        <v>38.612435978624362</v>
      </c>
      <c r="F162" s="38">
        <f>SUMIFS(Raw_totalendusesannual!$E:$E,
        Raw_totalendusesannual!$B:$B,$A162,
        Raw_totalendusesannual!$C:$C,$B162,
        Raw_totalendusesannual!$A:$A,$C162) / $D162</f>
        <v>14.242361874923617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1574F-A4C6-4774-BA0A-3CBB7D19CC6E}">
  <dimension ref="A1:H140"/>
  <sheetViews>
    <sheetView workbookViewId="0"/>
  </sheetViews>
  <sheetFormatPr defaultRowHeight="15" x14ac:dyDescent="0.25"/>
  <sheetData>
    <row r="1" spans="1:8" x14ac:dyDescent="0.25">
      <c r="A1" t="s">
        <v>440</v>
      </c>
    </row>
    <row r="3" spans="1:8" x14ac:dyDescent="0.25">
      <c r="A3" s="114" t="s">
        <v>441</v>
      </c>
      <c r="B3" s="114"/>
      <c r="C3" s="114"/>
      <c r="F3" s="114" t="s">
        <v>442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38.125562443755626</v>
      </c>
      <c r="C5" s="114">
        <v>27.862530413625304</v>
      </c>
      <c r="F5" s="114" t="s">
        <v>73</v>
      </c>
      <c r="G5" s="114">
        <v>20.57679787576798</v>
      </c>
      <c r="H5" s="114">
        <v>17.248236287482364</v>
      </c>
    </row>
    <row r="6" spans="1:8" x14ac:dyDescent="0.25">
      <c r="A6" s="114" t="s">
        <v>74</v>
      </c>
      <c r="B6" s="114">
        <v>49.398524036485242</v>
      </c>
      <c r="C6" s="114">
        <v>32.597165283471654</v>
      </c>
      <c r="F6" s="114" t="s">
        <v>74</v>
      </c>
      <c r="G6" s="114">
        <v>15.955135042051351</v>
      </c>
      <c r="H6" s="114">
        <v>12.74015098490151</v>
      </c>
    </row>
    <row r="7" spans="1:8" x14ac:dyDescent="0.25">
      <c r="A7" s="114" t="s">
        <v>75</v>
      </c>
      <c r="B7" s="114">
        <v>44.620990678709909</v>
      </c>
      <c r="C7" s="114">
        <v>30.015187370151871</v>
      </c>
      <c r="F7" s="114" t="s">
        <v>75</v>
      </c>
      <c r="G7" s="114">
        <v>11.5222699952227</v>
      </c>
      <c r="H7" s="114">
        <v>10.060893910608938</v>
      </c>
    </row>
    <row r="8" spans="1:8" x14ac:dyDescent="0.25">
      <c r="A8" s="114" t="s">
        <v>76</v>
      </c>
      <c r="B8" s="114">
        <v>51.870065771200657</v>
      </c>
      <c r="C8" s="114">
        <v>33.689564376895639</v>
      </c>
      <c r="F8" s="114" t="s">
        <v>76</v>
      </c>
      <c r="G8" s="114">
        <v>11.051086558010866</v>
      </c>
      <c r="H8" s="114">
        <v>9.229829794798297</v>
      </c>
    </row>
    <row r="9" spans="1:8" x14ac:dyDescent="0.25">
      <c r="A9" s="114" t="s">
        <v>77</v>
      </c>
      <c r="B9" s="114">
        <v>45.927037851770379</v>
      </c>
      <c r="C9" s="114">
        <v>30.525405792754057</v>
      </c>
      <c r="F9" s="114" t="s">
        <v>77</v>
      </c>
      <c r="G9" s="114">
        <v>10.688686686886868</v>
      </c>
      <c r="H9" s="114">
        <v>9.0951210434512095</v>
      </c>
    </row>
    <row r="10" spans="1:8" x14ac:dyDescent="0.25">
      <c r="A10" s="114" t="s">
        <v>78</v>
      </c>
      <c r="B10" s="114">
        <v>53.927204501772046</v>
      </c>
      <c r="C10" s="114">
        <v>35.417491584174918</v>
      </c>
      <c r="F10" s="114" t="s">
        <v>78</v>
      </c>
      <c r="G10" s="114">
        <v>6.3934995389349956</v>
      </c>
      <c r="H10" s="114">
        <v>6.0720372407203724</v>
      </c>
    </row>
    <row r="11" spans="1:8" x14ac:dyDescent="0.25">
      <c r="A11" s="114" t="s">
        <v>79</v>
      </c>
      <c r="B11" s="114">
        <v>56.299625592996257</v>
      </c>
      <c r="C11" s="114">
        <v>37.105133931051334</v>
      </c>
      <c r="F11" s="114" t="s">
        <v>79</v>
      </c>
      <c r="G11" s="114">
        <v>6.3525564110255646</v>
      </c>
      <c r="H11" s="114">
        <v>5.9996611449966109</v>
      </c>
    </row>
    <row r="12" spans="1:8" x14ac:dyDescent="0.25">
      <c r="A12" s="114" t="s">
        <v>80</v>
      </c>
      <c r="B12" s="114">
        <v>58.817151618171515</v>
      </c>
      <c r="C12" s="114">
        <v>37.921657834216575</v>
      </c>
      <c r="F12" s="114" t="s">
        <v>80</v>
      </c>
      <c r="G12" s="114">
        <v>7.1496211489962107</v>
      </c>
      <c r="H12" s="114">
        <v>6.7103734071037335</v>
      </c>
    </row>
    <row r="13" spans="1:8" x14ac:dyDescent="0.25">
      <c r="A13" s="114" t="s">
        <v>81</v>
      </c>
      <c r="B13" s="114">
        <v>62.112797053627965</v>
      </c>
      <c r="C13" s="114">
        <v>39.088471708384716</v>
      </c>
      <c r="F13" s="114" t="s">
        <v>81</v>
      </c>
      <c r="G13" s="114">
        <v>6.9349342843493424</v>
      </c>
      <c r="H13" s="114">
        <v>5.9893955048939551</v>
      </c>
    </row>
    <row r="14" spans="1:8" x14ac:dyDescent="0.25">
      <c r="A14" s="114" t="s">
        <v>20</v>
      </c>
      <c r="B14" s="114">
        <v>63.758874112588735</v>
      </c>
      <c r="C14" s="114">
        <v>41.759735137597346</v>
      </c>
      <c r="F14" s="114" t="s">
        <v>20</v>
      </c>
      <c r="G14" s="114">
        <v>8.5480896354808955</v>
      </c>
      <c r="H14" s="114">
        <v>7.3773122687731227</v>
      </c>
    </row>
    <row r="15" spans="1:8" x14ac:dyDescent="0.25">
      <c r="A15" s="114" t="s">
        <v>21</v>
      </c>
      <c r="B15" s="114">
        <v>64.85610883356108</v>
      </c>
      <c r="C15" s="114">
        <v>41.740898132408979</v>
      </c>
      <c r="F15" s="114" t="s">
        <v>21</v>
      </c>
      <c r="G15" s="114">
        <v>16.441150329411503</v>
      </c>
      <c r="H15" s="114">
        <v>12.924604761746048</v>
      </c>
    </row>
    <row r="16" spans="1:8" x14ac:dyDescent="0.25">
      <c r="A16" s="114" t="s">
        <v>22</v>
      </c>
      <c r="B16" s="114">
        <v>60.275925185259247</v>
      </c>
      <c r="C16" s="114">
        <v>39.030130320301296</v>
      </c>
      <c r="F16" s="114" t="s">
        <v>22</v>
      </c>
      <c r="G16" s="114">
        <v>14.984954282349543</v>
      </c>
      <c r="H16" s="114">
        <v>12.101195436011954</v>
      </c>
    </row>
    <row r="17" spans="1:8" x14ac:dyDescent="0.25">
      <c r="A17" s="114" t="s">
        <v>23</v>
      </c>
      <c r="B17" s="114">
        <v>67.291456965414568</v>
      </c>
      <c r="C17" s="114">
        <v>43.270978457709788</v>
      </c>
      <c r="F17" s="114" t="s">
        <v>23</v>
      </c>
      <c r="G17" s="114">
        <v>12.936156384361563</v>
      </c>
      <c r="H17" s="114">
        <v>10.959470719594707</v>
      </c>
    </row>
    <row r="18" spans="1:8" x14ac:dyDescent="0.25">
      <c r="A18" s="114" t="s">
        <v>24</v>
      </c>
      <c r="B18" s="114">
        <v>74.214370229643706</v>
      </c>
      <c r="C18" s="114">
        <v>48.246647557466474</v>
      </c>
      <c r="F18" s="114" t="s">
        <v>24</v>
      </c>
      <c r="G18" s="114">
        <v>10.050547723005476</v>
      </c>
      <c r="H18" s="114">
        <v>8.5204285127042851</v>
      </c>
    </row>
    <row r="19" spans="1:8" x14ac:dyDescent="0.25">
      <c r="A19" s="114" t="s">
        <v>25</v>
      </c>
      <c r="B19" s="114">
        <v>85.282368985323686</v>
      </c>
      <c r="C19" s="114">
        <v>56.139036096390356</v>
      </c>
      <c r="F19" s="114" t="s">
        <v>25</v>
      </c>
      <c r="G19" s="114">
        <v>6.6130859136308597</v>
      </c>
      <c r="H19" s="114">
        <v>5.8382217333822171</v>
      </c>
    </row>
    <row r="20" spans="1:8" x14ac:dyDescent="0.25">
      <c r="A20" s="114" t="s">
        <v>26</v>
      </c>
      <c r="B20" s="114">
        <v>64.335583108355834</v>
      </c>
      <c r="C20" s="114">
        <v>41.76880923018809</v>
      </c>
      <c r="F20" s="114" t="s">
        <v>26</v>
      </c>
      <c r="G20" s="114">
        <v>23.425793531757932</v>
      </c>
      <c r="H20" s="114">
        <v>16.612502638625024</v>
      </c>
    </row>
    <row r="33" spans="1:8" x14ac:dyDescent="0.25">
      <c r="A33" s="114" t="s">
        <v>443</v>
      </c>
      <c r="B33" s="114"/>
      <c r="C33" s="114"/>
      <c r="F33" s="114" t="s">
        <v>444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49.956454354564542</v>
      </c>
      <c r="C35" s="114">
        <v>32.615399571153993</v>
      </c>
      <c r="F35" s="114" t="s">
        <v>73</v>
      </c>
      <c r="G35" s="114">
        <v>12.428998766789988</v>
      </c>
      <c r="H35" s="114">
        <v>12.815360130653602</v>
      </c>
    </row>
    <row r="36" spans="1:8" x14ac:dyDescent="0.25">
      <c r="A36" s="114" t="s">
        <v>74</v>
      </c>
      <c r="B36" s="114">
        <v>59.961417747114176</v>
      </c>
      <c r="C36" s="114">
        <v>37.793267895432678</v>
      </c>
      <c r="F36" s="114" t="s">
        <v>74</v>
      </c>
      <c r="G36" s="114">
        <v>9.3827672788276715</v>
      </c>
      <c r="H36" s="114">
        <v>9.2962842604628424</v>
      </c>
    </row>
    <row r="37" spans="1:8" x14ac:dyDescent="0.25">
      <c r="A37" s="114" t="s">
        <v>75</v>
      </c>
      <c r="B37" s="114">
        <v>56.041265317912654</v>
      </c>
      <c r="C37" s="114">
        <v>35.808341388083413</v>
      </c>
      <c r="F37" s="114" t="s">
        <v>75</v>
      </c>
      <c r="G37" s="114">
        <v>7.3835588663355889</v>
      </c>
      <c r="H37" s="114">
        <v>7.5081630725816302</v>
      </c>
    </row>
    <row r="38" spans="1:8" x14ac:dyDescent="0.25">
      <c r="A38" s="114" t="s">
        <v>76</v>
      </c>
      <c r="B38" s="114">
        <v>61.525891855258912</v>
      </c>
      <c r="C38" s="114">
        <v>38.759649035096487</v>
      </c>
      <c r="F38" s="114" t="s">
        <v>76</v>
      </c>
      <c r="G38" s="114">
        <v>6.9667311046673115</v>
      </c>
      <c r="H38" s="114">
        <v>6.9253019142530192</v>
      </c>
    </row>
    <row r="39" spans="1:8" x14ac:dyDescent="0.25">
      <c r="A39" s="114" t="s">
        <v>77</v>
      </c>
      <c r="B39" s="114">
        <v>57.192125231921246</v>
      </c>
      <c r="C39" s="114">
        <v>36.138263951382633</v>
      </c>
      <c r="F39" s="114" t="s">
        <v>77</v>
      </c>
      <c r="G39" s="114">
        <v>7.1604256241042563</v>
      </c>
      <c r="H39" s="114">
        <v>7.0285193702851938</v>
      </c>
    </row>
    <row r="40" spans="1:8" x14ac:dyDescent="0.25">
      <c r="A40" s="114" t="s">
        <v>78</v>
      </c>
      <c r="B40" s="114">
        <v>61.051417080514163</v>
      </c>
      <c r="C40" s="114">
        <v>39.394913286449132</v>
      </c>
      <c r="F40" s="114" t="s">
        <v>78</v>
      </c>
      <c r="G40" s="114">
        <v>5.0987012409870118</v>
      </c>
      <c r="H40" s="114">
        <v>5.1148996211489957</v>
      </c>
    </row>
    <row r="41" spans="1:8" x14ac:dyDescent="0.25">
      <c r="A41" s="114" t="s">
        <v>79</v>
      </c>
      <c r="B41" s="114">
        <v>61.560505060605053</v>
      </c>
      <c r="C41" s="114">
        <v>39.906925974069253</v>
      </c>
      <c r="F41" s="114" t="s">
        <v>79</v>
      </c>
      <c r="G41" s="114">
        <v>4.9822878823228782</v>
      </c>
      <c r="H41" s="114">
        <v>5.0135403126354028</v>
      </c>
    </row>
    <row r="42" spans="1:8" x14ac:dyDescent="0.25">
      <c r="A42" s="114" t="s">
        <v>80</v>
      </c>
      <c r="B42" s="114">
        <v>64.734451554844512</v>
      </c>
      <c r="C42" s="114">
        <v>41.544390005443901</v>
      </c>
      <c r="F42" s="114" t="s">
        <v>80</v>
      </c>
      <c r="G42" s="114">
        <v>5.299642257996422</v>
      </c>
      <c r="H42" s="114">
        <v>5.309352398093524</v>
      </c>
    </row>
    <row r="43" spans="1:8" x14ac:dyDescent="0.25">
      <c r="A43" s="114" t="s">
        <v>81</v>
      </c>
      <c r="B43" s="114">
        <v>67.659664589096636</v>
      </c>
      <c r="C43" s="114">
        <v>41.455443344554432</v>
      </c>
      <c r="F43" s="114" t="s">
        <v>81</v>
      </c>
      <c r="G43" s="114">
        <v>5.0736204157362037</v>
      </c>
      <c r="H43" s="114">
        <v>4.9957670899576714</v>
      </c>
    </row>
    <row r="44" spans="1:8" x14ac:dyDescent="0.25">
      <c r="A44" s="114" t="s">
        <v>20</v>
      </c>
      <c r="B44" s="114">
        <v>68.687728449377275</v>
      </c>
      <c r="C44" s="114">
        <v>44.587730115877299</v>
      </c>
      <c r="F44" s="114" t="s">
        <v>20</v>
      </c>
      <c r="G44" s="114">
        <v>5.7531469075314696</v>
      </c>
      <c r="H44" s="114">
        <v>5.6619199191191996</v>
      </c>
    </row>
    <row r="45" spans="1:8" x14ac:dyDescent="0.25">
      <c r="A45" s="114" t="s">
        <v>21</v>
      </c>
      <c r="B45" s="114">
        <v>71.621062893710629</v>
      </c>
      <c r="C45" s="114">
        <v>44.855183926051836</v>
      </c>
      <c r="F45" s="114" t="s">
        <v>21</v>
      </c>
      <c r="G45" s="114">
        <v>8.751569287515693</v>
      </c>
      <c r="H45" s="114">
        <v>8.9551267095512674</v>
      </c>
    </row>
    <row r="46" spans="1:8" x14ac:dyDescent="0.25">
      <c r="A46" s="114" t="s">
        <v>22</v>
      </c>
      <c r="B46" s="114">
        <v>67.325370240753699</v>
      </c>
      <c r="C46" s="114">
        <v>42.466522792165222</v>
      </c>
      <c r="F46" s="114" t="s">
        <v>22</v>
      </c>
      <c r="G46" s="114">
        <v>8.5998316834983175</v>
      </c>
      <c r="H46" s="114">
        <v>8.817301603173016</v>
      </c>
    </row>
    <row r="47" spans="1:8" x14ac:dyDescent="0.25">
      <c r="A47" s="114" t="s">
        <v>23</v>
      </c>
      <c r="B47" s="114">
        <v>72.652490306524896</v>
      </c>
      <c r="C47" s="114">
        <v>45.759907342599078</v>
      </c>
      <c r="F47" s="114" t="s">
        <v>23</v>
      </c>
      <c r="G47" s="114">
        <v>7.3286004732860039</v>
      </c>
      <c r="H47" s="114">
        <v>7.8138963881389634</v>
      </c>
    </row>
    <row r="48" spans="1:8" x14ac:dyDescent="0.25">
      <c r="A48" s="114" t="s">
        <v>24</v>
      </c>
      <c r="B48" s="114">
        <v>79.147415813974149</v>
      </c>
      <c r="C48" s="114">
        <v>49.900232199002318</v>
      </c>
      <c r="F48" s="114" t="s">
        <v>24</v>
      </c>
      <c r="G48" s="114">
        <v>5.9718055972180561</v>
      </c>
      <c r="H48" s="114">
        <v>6.0332577853325784</v>
      </c>
    </row>
    <row r="49" spans="1:8" x14ac:dyDescent="0.25">
      <c r="A49" s="114" t="s">
        <v>25</v>
      </c>
      <c r="B49" s="114">
        <v>85.766767767667673</v>
      </c>
      <c r="C49" s="114">
        <v>54.798397937983978</v>
      </c>
      <c r="F49" s="114" t="s">
        <v>25</v>
      </c>
      <c r="G49" s="114">
        <v>4.3153323556533234</v>
      </c>
      <c r="H49" s="114">
        <v>4.3097690230976902</v>
      </c>
    </row>
    <row r="50" spans="1:8" x14ac:dyDescent="0.25">
      <c r="A50" s="114" t="s">
        <v>26</v>
      </c>
      <c r="B50" s="114">
        <v>72.035127042851272</v>
      </c>
      <c r="C50" s="114">
        <v>45.721458409714579</v>
      </c>
      <c r="F50" s="114" t="s">
        <v>26</v>
      </c>
      <c r="G50" s="114">
        <v>11.350842693508428</v>
      </c>
      <c r="H50" s="114">
        <v>11.559996778099968</v>
      </c>
    </row>
    <row r="63" spans="1:8" x14ac:dyDescent="0.25">
      <c r="A63" s="114" t="s">
        <v>445</v>
      </c>
      <c r="B63" s="114"/>
      <c r="C63" s="114"/>
      <c r="F63" s="114" t="s">
        <v>446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51.651543179015427</v>
      </c>
      <c r="C65" s="114">
        <v>34.389555488895553</v>
      </c>
      <c r="F65" s="114" t="s">
        <v>73</v>
      </c>
      <c r="G65" s="114">
        <v>5.4948227399482272</v>
      </c>
      <c r="H65" s="114">
        <v>5.493295114932951</v>
      </c>
    </row>
    <row r="66" spans="1:8" x14ac:dyDescent="0.25">
      <c r="A66" s="114" t="s">
        <v>74</v>
      </c>
      <c r="B66" s="114">
        <v>61.140783143907825</v>
      </c>
      <c r="C66" s="114">
        <v>38.890785921407854</v>
      </c>
      <c r="F66" s="114" t="s">
        <v>74</v>
      </c>
      <c r="G66" s="114">
        <v>5.095273805952738</v>
      </c>
      <c r="H66" s="114">
        <v>5.0936822984368231</v>
      </c>
    </row>
    <row r="67" spans="1:8" x14ac:dyDescent="0.25">
      <c r="A67" s="114" t="s">
        <v>75</v>
      </c>
      <c r="B67" s="114">
        <v>56.586671888366723</v>
      </c>
      <c r="C67" s="114">
        <v>36.390405403904055</v>
      </c>
      <c r="F67" s="114" t="s">
        <v>75</v>
      </c>
      <c r="G67" s="114">
        <v>5.0775255807752551</v>
      </c>
      <c r="H67" s="114">
        <v>5.0758868557588688</v>
      </c>
    </row>
    <row r="68" spans="1:8" x14ac:dyDescent="0.25">
      <c r="A68" s="114" t="s">
        <v>76</v>
      </c>
      <c r="B68" s="114">
        <v>62.046317590463168</v>
      </c>
      <c r="C68" s="114">
        <v>39.247519692475201</v>
      </c>
      <c r="F68" s="114" t="s">
        <v>76</v>
      </c>
      <c r="G68" s="114">
        <v>4.9228854892288547</v>
      </c>
      <c r="H68" s="114">
        <v>4.9212495417124957</v>
      </c>
    </row>
    <row r="69" spans="1:8" x14ac:dyDescent="0.25">
      <c r="A69" s="114" t="s">
        <v>77</v>
      </c>
      <c r="B69" s="114">
        <v>57.701871479518715</v>
      </c>
      <c r="C69" s="114">
        <v>36.623040473730406</v>
      </c>
      <c r="F69" s="114" t="s">
        <v>77</v>
      </c>
      <c r="G69" s="114">
        <v>5.0775950182759493</v>
      </c>
      <c r="H69" s="114">
        <v>5.0760868357608686</v>
      </c>
    </row>
    <row r="70" spans="1:8" x14ac:dyDescent="0.25">
      <c r="A70" s="114" t="s">
        <v>78</v>
      </c>
      <c r="B70" s="114">
        <v>60.976388472263885</v>
      </c>
      <c r="C70" s="114">
        <v>39.271592285215917</v>
      </c>
      <c r="F70" s="114" t="s">
        <v>78</v>
      </c>
      <c r="G70" s="114">
        <v>4.7220777922207775</v>
      </c>
      <c r="H70" s="114">
        <v>4.7204307347043075</v>
      </c>
    </row>
    <row r="71" spans="1:8" x14ac:dyDescent="0.25">
      <c r="A71" s="114" t="s">
        <v>79</v>
      </c>
      <c r="B71" s="114">
        <v>61.553508538035082</v>
      </c>
      <c r="C71" s="114">
        <v>39.853059138530583</v>
      </c>
      <c r="F71" s="114" t="s">
        <v>79</v>
      </c>
      <c r="G71" s="114">
        <v>4.669210856692108</v>
      </c>
      <c r="H71" s="114">
        <v>4.6675526891755261</v>
      </c>
    </row>
    <row r="72" spans="1:8" x14ac:dyDescent="0.25">
      <c r="A72" s="114" t="s">
        <v>80</v>
      </c>
      <c r="B72" s="114">
        <v>64.854395116043946</v>
      </c>
      <c r="C72" s="114">
        <v>41.633989378839892</v>
      </c>
      <c r="F72" s="114" t="s">
        <v>80</v>
      </c>
      <c r="G72" s="114">
        <v>4.6633919941339199</v>
      </c>
      <c r="H72" s="114">
        <v>4.661922696619226</v>
      </c>
    </row>
    <row r="73" spans="1:8" x14ac:dyDescent="0.25">
      <c r="A73" s="114" t="s">
        <v>81</v>
      </c>
      <c r="B73" s="114">
        <v>67.739909342399088</v>
      </c>
      <c r="C73" s="114">
        <v>41.457676454576763</v>
      </c>
      <c r="F73" s="114" t="s">
        <v>81</v>
      </c>
      <c r="G73" s="114">
        <v>4.6066171160661709</v>
      </c>
      <c r="H73" s="114">
        <v>4.6050172760501731</v>
      </c>
    </row>
    <row r="74" spans="1:8" x14ac:dyDescent="0.25">
      <c r="A74" s="114" t="s">
        <v>20</v>
      </c>
      <c r="B74" s="114">
        <v>69.027958315279577</v>
      </c>
      <c r="C74" s="114">
        <v>44.884550433845504</v>
      </c>
      <c r="F74" s="114" t="s">
        <v>20</v>
      </c>
      <c r="G74" s="114">
        <v>4.5748508482485084</v>
      </c>
      <c r="H74" s="114">
        <v>4.5733593307335934</v>
      </c>
    </row>
    <row r="75" spans="1:8" x14ac:dyDescent="0.25">
      <c r="A75" s="114" t="s">
        <v>21</v>
      </c>
      <c r="B75" s="114">
        <v>72.774889177748889</v>
      </c>
      <c r="C75" s="114">
        <v>46.027572242775719</v>
      </c>
      <c r="F75" s="114" t="s">
        <v>21</v>
      </c>
      <c r="G75" s="114">
        <v>4.6646613116466131</v>
      </c>
      <c r="H75" s="114">
        <v>4.6629809241298092</v>
      </c>
    </row>
    <row r="76" spans="1:8" x14ac:dyDescent="0.25">
      <c r="A76" s="114" t="s">
        <v>22</v>
      </c>
      <c r="B76" s="114">
        <v>68.425568554255676</v>
      </c>
      <c r="C76" s="114">
        <v>43.559180193091805</v>
      </c>
      <c r="F76" s="114" t="s">
        <v>22</v>
      </c>
      <c r="G76" s="114">
        <v>4.7797359152973593</v>
      </c>
      <c r="H76" s="114">
        <v>4.7781471852814716</v>
      </c>
    </row>
    <row r="77" spans="1:8" x14ac:dyDescent="0.25">
      <c r="A77" s="114" t="s">
        <v>23</v>
      </c>
      <c r="B77" s="114">
        <v>73.444894399448941</v>
      </c>
      <c r="C77" s="114">
        <v>46.642166338921662</v>
      </c>
      <c r="F77" s="114" t="s">
        <v>23</v>
      </c>
      <c r="G77" s="114">
        <v>4.5456759879567592</v>
      </c>
      <c r="H77" s="114">
        <v>4.544003932940039</v>
      </c>
    </row>
    <row r="78" spans="1:8" x14ac:dyDescent="0.25">
      <c r="A78" s="114" t="s">
        <v>24</v>
      </c>
      <c r="B78" s="114">
        <v>79.624132031241317</v>
      </c>
      <c r="C78" s="114">
        <v>50.349515048495149</v>
      </c>
      <c r="F78" s="114" t="s">
        <v>24</v>
      </c>
      <c r="G78" s="114">
        <v>4.3443377884433776</v>
      </c>
      <c r="H78" s="114">
        <v>4.3428212734282123</v>
      </c>
    </row>
    <row r="79" spans="1:8" x14ac:dyDescent="0.25">
      <c r="A79" s="114" t="s">
        <v>25</v>
      </c>
      <c r="B79" s="114">
        <v>85.871665611216642</v>
      </c>
      <c r="C79" s="114">
        <v>54.90033774400338</v>
      </c>
      <c r="F79" s="114" t="s">
        <v>25</v>
      </c>
      <c r="G79" s="114">
        <v>3.9206079392060795</v>
      </c>
      <c r="H79" s="114">
        <v>3.9190775366907751</v>
      </c>
    </row>
    <row r="80" spans="1:8" x14ac:dyDescent="0.25">
      <c r="A80" s="114" t="s">
        <v>26</v>
      </c>
      <c r="B80" s="114">
        <v>74.273236565232367</v>
      </c>
      <c r="C80" s="114">
        <v>47.880623048806228</v>
      </c>
      <c r="F80" s="114" t="s">
        <v>26</v>
      </c>
      <c r="G80" s="114">
        <v>5.0217422702174233</v>
      </c>
      <c r="H80" s="114">
        <v>5.0202451977024518</v>
      </c>
    </row>
    <row r="93" spans="1:8" x14ac:dyDescent="0.25">
      <c r="A93" s="114" t="s">
        <v>447</v>
      </c>
      <c r="B93" s="114"/>
      <c r="C93" s="114"/>
      <c r="F93" s="114" t="s">
        <v>448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50.211995467119955</v>
      </c>
      <c r="C95" s="114">
        <v>32.661883811618836</v>
      </c>
      <c r="F95" s="114" t="s">
        <v>73</v>
      </c>
      <c r="G95" s="114">
        <v>5.4948977324489769</v>
      </c>
      <c r="H95" s="114">
        <v>5.4932256774322568</v>
      </c>
    </row>
    <row r="96" spans="1:8" x14ac:dyDescent="0.25">
      <c r="A96" s="114" t="s">
        <v>74</v>
      </c>
      <c r="B96" s="114">
        <v>60.048195180481947</v>
      </c>
      <c r="C96" s="114">
        <v>37.79491217544912</v>
      </c>
      <c r="F96" s="114" t="s">
        <v>74</v>
      </c>
      <c r="G96" s="114">
        <v>5.0953015809530156</v>
      </c>
      <c r="H96" s="114">
        <v>5.093737848437379</v>
      </c>
    </row>
    <row r="97" spans="1:8" x14ac:dyDescent="0.25">
      <c r="A97" s="114" t="s">
        <v>75</v>
      </c>
      <c r="B97" s="114">
        <v>56.075131375751312</v>
      </c>
      <c r="C97" s="114">
        <v>35.805630548056307</v>
      </c>
      <c r="F97" s="114" t="s">
        <v>75</v>
      </c>
      <c r="G97" s="114">
        <v>5.0775339132753388</v>
      </c>
      <c r="H97" s="114">
        <v>5.0759146307591463</v>
      </c>
    </row>
    <row r="98" spans="1:8" x14ac:dyDescent="0.25">
      <c r="A98" s="114" t="s">
        <v>76</v>
      </c>
      <c r="B98" s="114">
        <v>61.55582497305825</v>
      </c>
      <c r="C98" s="114">
        <v>38.74796686997967</v>
      </c>
      <c r="F98" s="114" t="s">
        <v>76</v>
      </c>
      <c r="G98" s="114">
        <v>4.9227466142274663</v>
      </c>
      <c r="H98" s="114">
        <v>4.9212800942128014</v>
      </c>
    </row>
    <row r="99" spans="1:8" x14ac:dyDescent="0.25">
      <c r="A99" s="114" t="s">
        <v>77</v>
      </c>
      <c r="B99" s="114">
        <v>57.18317890433179</v>
      </c>
      <c r="C99" s="114">
        <v>36.113477541134777</v>
      </c>
      <c r="F99" s="114" t="s">
        <v>77</v>
      </c>
      <c r="G99" s="114">
        <v>5.0776672332766726</v>
      </c>
      <c r="H99" s="114">
        <v>5.076181270761813</v>
      </c>
    </row>
    <row r="100" spans="1:8" x14ac:dyDescent="0.25">
      <c r="A100" s="114" t="s">
        <v>78</v>
      </c>
      <c r="B100" s="114">
        <v>61.048975657989757</v>
      </c>
      <c r="C100" s="114">
        <v>39.390905353909055</v>
      </c>
      <c r="F100" s="114" t="s">
        <v>78</v>
      </c>
      <c r="G100" s="114">
        <v>4.7220777922207775</v>
      </c>
      <c r="H100" s="114">
        <v>4.720436289704363</v>
      </c>
    </row>
    <row r="101" spans="1:8" x14ac:dyDescent="0.25">
      <c r="A101" s="114" t="s">
        <v>79</v>
      </c>
      <c r="B101" s="114">
        <v>61.557999755579992</v>
      </c>
      <c r="C101" s="114">
        <v>39.902937484029373</v>
      </c>
      <c r="F101" s="114" t="s">
        <v>79</v>
      </c>
      <c r="G101" s="114">
        <v>4.669210856692108</v>
      </c>
      <c r="H101" s="114">
        <v>4.6675499116754988</v>
      </c>
    </row>
    <row r="102" spans="1:8" x14ac:dyDescent="0.25">
      <c r="A102" s="114" t="s">
        <v>80</v>
      </c>
      <c r="B102" s="114">
        <v>64.727402259774024</v>
      </c>
      <c r="C102" s="114">
        <v>41.534163250341635</v>
      </c>
      <c r="F102" s="114" t="s">
        <v>80</v>
      </c>
      <c r="G102" s="114">
        <v>4.6633919941339199</v>
      </c>
      <c r="H102" s="114">
        <v>4.6619504716195044</v>
      </c>
    </row>
    <row r="103" spans="1:8" x14ac:dyDescent="0.25">
      <c r="A103" s="114" t="s">
        <v>81</v>
      </c>
      <c r="B103" s="114">
        <v>67.655053939050532</v>
      </c>
      <c r="C103" s="114">
        <v>41.448344054483435</v>
      </c>
      <c r="F103" s="114" t="s">
        <v>81</v>
      </c>
      <c r="G103" s="114">
        <v>4.6066143385661436</v>
      </c>
      <c r="H103" s="114">
        <v>4.6049895010498947</v>
      </c>
    </row>
    <row r="104" spans="1:8" x14ac:dyDescent="0.25">
      <c r="A104" s="114" t="s">
        <v>20</v>
      </c>
      <c r="B104" s="114">
        <v>68.673829839238294</v>
      </c>
      <c r="C104" s="114">
        <v>44.563507538135077</v>
      </c>
      <c r="F104" s="114" t="s">
        <v>20</v>
      </c>
      <c r="G104" s="114">
        <v>4.5748758457487586</v>
      </c>
      <c r="H104" s="114">
        <v>4.5734037707340383</v>
      </c>
    </row>
    <row r="105" spans="1:8" x14ac:dyDescent="0.25">
      <c r="A105" s="114" t="s">
        <v>21</v>
      </c>
      <c r="B105" s="114">
        <v>71.828214400782144</v>
      </c>
      <c r="C105" s="114">
        <v>44.871165661211656</v>
      </c>
      <c r="F105" s="114" t="s">
        <v>21</v>
      </c>
      <c r="G105" s="114">
        <v>4.6647168616471681</v>
      </c>
      <c r="H105" s="114">
        <v>4.6631170216311704</v>
      </c>
    </row>
    <row r="106" spans="1:8" x14ac:dyDescent="0.25">
      <c r="A106" s="114" t="s">
        <v>22</v>
      </c>
      <c r="B106" s="114">
        <v>67.507543690075437</v>
      </c>
      <c r="C106" s="114">
        <v>42.501758157517578</v>
      </c>
      <c r="F106" s="114" t="s">
        <v>22</v>
      </c>
      <c r="G106" s="114">
        <v>4.7795775977957762</v>
      </c>
      <c r="H106" s="114">
        <v>4.7781832927818328</v>
      </c>
    </row>
    <row r="107" spans="1:8" x14ac:dyDescent="0.25">
      <c r="A107" s="114" t="s">
        <v>23</v>
      </c>
      <c r="B107" s="114">
        <v>72.789301625393009</v>
      </c>
      <c r="C107" s="114">
        <v>45.793090135430894</v>
      </c>
      <c r="F107" s="114" t="s">
        <v>23</v>
      </c>
      <c r="G107" s="114">
        <v>4.5457315379573151</v>
      </c>
      <c r="H107" s="114">
        <v>4.5440983679409834</v>
      </c>
    </row>
    <row r="108" spans="1:8" x14ac:dyDescent="0.25">
      <c r="A108" s="114" t="s">
        <v>24</v>
      </c>
      <c r="B108" s="114">
        <v>79.168522036685218</v>
      </c>
      <c r="C108" s="114">
        <v>49.893563421435637</v>
      </c>
      <c r="F108" s="114" t="s">
        <v>24</v>
      </c>
      <c r="G108" s="114">
        <v>4.3443711184437106</v>
      </c>
      <c r="H108" s="114">
        <v>4.3428962659289621</v>
      </c>
    </row>
    <row r="109" spans="1:8" x14ac:dyDescent="0.25">
      <c r="A109" s="114" t="s">
        <v>25</v>
      </c>
      <c r="B109" s="114">
        <v>85.75845471008455</v>
      </c>
      <c r="C109" s="114">
        <v>54.783243897832435</v>
      </c>
      <c r="F109" s="114" t="s">
        <v>25</v>
      </c>
      <c r="G109" s="114">
        <v>3.9206107167061073</v>
      </c>
      <c r="H109" s="114">
        <v>3.9189192191891924</v>
      </c>
    </row>
    <row r="110" spans="1:8" x14ac:dyDescent="0.25">
      <c r="A110" s="114" t="s">
        <v>26</v>
      </c>
      <c r="B110" s="114">
        <v>72.53781566287816</v>
      </c>
      <c r="C110" s="114">
        <v>46.010257307602572</v>
      </c>
      <c r="F110" s="114" t="s">
        <v>26</v>
      </c>
      <c r="G110" s="114">
        <v>5.021839482718395</v>
      </c>
      <c r="H110" s="114">
        <v>5.0203896277038957</v>
      </c>
    </row>
    <row r="123" spans="1:8" x14ac:dyDescent="0.25">
      <c r="A123" s="114" t="s">
        <v>449</v>
      </c>
      <c r="B123" s="114"/>
      <c r="C123" s="114"/>
      <c r="F123" s="114" t="s">
        <v>450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40.100973236009729</v>
      </c>
      <c r="C125" s="114">
        <v>27.268323167683231</v>
      </c>
      <c r="F125" s="114" t="s">
        <v>73</v>
      </c>
      <c r="G125" s="114">
        <v>16.605894966058948</v>
      </c>
      <c r="H125" s="114">
        <v>16.044259462942595</v>
      </c>
    </row>
    <row r="126" spans="1:8" x14ac:dyDescent="0.25">
      <c r="A126" s="114" t="s">
        <v>74</v>
      </c>
      <c r="B126" s="114">
        <v>48.834316568343162</v>
      </c>
      <c r="C126" s="114">
        <v>31.826211823262121</v>
      </c>
      <c r="F126" s="114" t="s">
        <v>74</v>
      </c>
      <c r="G126" s="114">
        <v>12.330614160806142</v>
      </c>
      <c r="H126" s="114">
        <v>11.350076103500761</v>
      </c>
    </row>
    <row r="127" spans="1:8" x14ac:dyDescent="0.25">
      <c r="A127" s="114" t="s">
        <v>75</v>
      </c>
      <c r="B127" s="114">
        <v>45.503074692530745</v>
      </c>
      <c r="C127" s="114">
        <v>29.987634569876345</v>
      </c>
      <c r="F127" s="114" t="s">
        <v>75</v>
      </c>
      <c r="G127" s="114">
        <v>9.3502316435023154</v>
      </c>
      <c r="H127" s="114">
        <v>9.0824806408248069</v>
      </c>
    </row>
    <row r="128" spans="1:8" x14ac:dyDescent="0.25">
      <c r="A128" s="114" t="s">
        <v>76</v>
      </c>
      <c r="B128" s="114">
        <v>50.576434023264341</v>
      </c>
      <c r="C128" s="114">
        <v>32.810496728104965</v>
      </c>
      <c r="F128" s="114" t="s">
        <v>76</v>
      </c>
      <c r="G128" s="114">
        <v>8.8439072759390722</v>
      </c>
      <c r="H128" s="114">
        <v>8.2930873579308724</v>
      </c>
    </row>
    <row r="129" spans="1:8" x14ac:dyDescent="0.25">
      <c r="A129" s="114" t="s">
        <v>77</v>
      </c>
      <c r="B129" s="114">
        <v>46.963389772133894</v>
      </c>
      <c r="C129" s="114">
        <v>30.554602873046029</v>
      </c>
      <c r="F129" s="114" t="s">
        <v>77</v>
      </c>
      <c r="G129" s="114">
        <v>8.724863624748636</v>
      </c>
      <c r="H129" s="114">
        <v>8.2278077747780767</v>
      </c>
    </row>
    <row r="130" spans="1:8" x14ac:dyDescent="0.25">
      <c r="A130" s="114" t="s">
        <v>78</v>
      </c>
      <c r="B130" s="114">
        <v>51.392482973924828</v>
      </c>
      <c r="C130" s="114">
        <v>33.687334044373337</v>
      </c>
      <c r="F130" s="114" t="s">
        <v>78</v>
      </c>
      <c r="G130" s="114">
        <v>5.6309091313090907</v>
      </c>
      <c r="H130" s="114">
        <v>5.5686986856869867</v>
      </c>
    </row>
    <row r="131" spans="1:8" x14ac:dyDescent="0.25">
      <c r="A131" s="114" t="s">
        <v>79</v>
      </c>
      <c r="B131" s="114">
        <v>51.911594951615946</v>
      </c>
      <c r="C131" s="114">
        <v>34.102970258529702</v>
      </c>
      <c r="F131" s="114" t="s">
        <v>79</v>
      </c>
      <c r="G131" s="114">
        <v>5.451579842015799</v>
      </c>
      <c r="H131" s="114">
        <v>5.4114894066148942</v>
      </c>
    </row>
    <row r="132" spans="1:8" x14ac:dyDescent="0.25">
      <c r="A132" s="114" t="s">
        <v>80</v>
      </c>
      <c r="B132" s="114">
        <v>54.266170605161705</v>
      </c>
      <c r="C132" s="114">
        <v>35.369765801197659</v>
      </c>
      <c r="F132" s="114" t="s">
        <v>80</v>
      </c>
      <c r="G132" s="114">
        <v>6.010504505105045</v>
      </c>
      <c r="H132" s="114">
        <v>5.8966936639669365</v>
      </c>
    </row>
    <row r="133" spans="1:8" x14ac:dyDescent="0.25">
      <c r="A133" s="114" t="s">
        <v>81</v>
      </c>
      <c r="B133" s="114">
        <v>56.669402504194025</v>
      </c>
      <c r="C133" s="114">
        <v>35.683509426835094</v>
      </c>
      <c r="F133" s="114" t="s">
        <v>81</v>
      </c>
      <c r="G133" s="114">
        <v>5.7170894021708945</v>
      </c>
      <c r="H133" s="114">
        <v>5.4227938317279376</v>
      </c>
    </row>
    <row r="134" spans="1:8" x14ac:dyDescent="0.25">
      <c r="A134" s="114" t="s">
        <v>20</v>
      </c>
      <c r="B134" s="114">
        <v>58.00144707751447</v>
      </c>
      <c r="C134" s="114">
        <v>38.308330278083304</v>
      </c>
      <c r="F134" s="114" t="s">
        <v>20</v>
      </c>
      <c r="G134" s="114">
        <v>6.8376162383761621</v>
      </c>
      <c r="H134" s="114">
        <v>6.4691141996911412</v>
      </c>
    </row>
    <row r="135" spans="1:8" x14ac:dyDescent="0.25">
      <c r="A135" s="114" t="s">
        <v>21</v>
      </c>
      <c r="B135" s="114">
        <v>59.681723494317232</v>
      </c>
      <c r="C135" s="114">
        <v>38.499566709995662</v>
      </c>
      <c r="F135" s="114" t="s">
        <v>21</v>
      </c>
      <c r="G135" s="114">
        <v>12.031794042817941</v>
      </c>
      <c r="H135" s="114">
        <v>11.163475319134752</v>
      </c>
    </row>
    <row r="136" spans="1:8" x14ac:dyDescent="0.25">
      <c r="A136" s="114" t="s">
        <v>22</v>
      </c>
      <c r="B136" s="114">
        <v>56.214298014642978</v>
      </c>
      <c r="C136" s="114">
        <v>36.37685120376851</v>
      </c>
      <c r="F136" s="114" t="s">
        <v>22</v>
      </c>
      <c r="G136" s="114">
        <v>11.371648946216489</v>
      </c>
      <c r="H136" s="114">
        <v>10.751469297514694</v>
      </c>
    </row>
    <row r="137" spans="1:8" x14ac:dyDescent="0.25">
      <c r="A137" s="114" t="s">
        <v>23</v>
      </c>
      <c r="B137" s="114">
        <v>61.31944583319445</v>
      </c>
      <c r="C137" s="114">
        <v>39.604936728549369</v>
      </c>
      <c r="F137" s="114" t="s">
        <v>23</v>
      </c>
      <c r="G137" s="114">
        <v>9.7153367996533682</v>
      </c>
      <c r="H137" s="114">
        <v>9.6361363863613629</v>
      </c>
    </row>
    <row r="138" spans="1:8" x14ac:dyDescent="0.25">
      <c r="A138" s="114" t="s">
        <v>24</v>
      </c>
      <c r="B138" s="114">
        <v>66.870729593707296</v>
      </c>
      <c r="C138" s="114">
        <v>43.301167105511674</v>
      </c>
      <c r="F138" s="114" t="s">
        <v>24</v>
      </c>
      <c r="G138" s="114">
        <v>7.4429723694297234</v>
      </c>
      <c r="H138" s="114">
        <v>7.2399593373995925</v>
      </c>
    </row>
    <row r="139" spans="1:8" x14ac:dyDescent="0.25">
      <c r="A139" s="114" t="s">
        <v>25</v>
      </c>
      <c r="B139" s="114">
        <v>74.487334599873336</v>
      </c>
      <c r="C139" s="114">
        <v>49.01794542767945</v>
      </c>
      <c r="F139" s="114" t="s">
        <v>25</v>
      </c>
      <c r="G139" s="114">
        <v>4.802233665522337</v>
      </c>
      <c r="H139" s="114">
        <v>4.6534124365341238</v>
      </c>
    </row>
    <row r="140" spans="1:8" x14ac:dyDescent="0.25">
      <c r="A140" s="114" t="s">
        <v>26</v>
      </c>
      <c r="B140" s="114">
        <v>59.288201735382017</v>
      </c>
      <c r="C140" s="114">
        <v>38.612435978624362</v>
      </c>
      <c r="F140" s="114" t="s">
        <v>26</v>
      </c>
      <c r="G140" s="114">
        <v>15.278861002788609</v>
      </c>
      <c r="H140" s="114">
        <v>14.242361874923617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137265.75</v>
      </c>
      <c r="E2">
        <v>74083.88</v>
      </c>
    </row>
    <row r="3" spans="1:5" x14ac:dyDescent="0.25">
      <c r="A3" t="s">
        <v>39</v>
      </c>
      <c r="B3" t="s">
        <v>74</v>
      </c>
      <c r="C3" t="s">
        <v>67</v>
      </c>
      <c r="D3">
        <v>177852.47</v>
      </c>
      <c r="E3">
        <v>57444.23</v>
      </c>
    </row>
    <row r="4" spans="1:5" x14ac:dyDescent="0.25">
      <c r="A4" t="s">
        <v>39</v>
      </c>
      <c r="B4" t="s">
        <v>75</v>
      </c>
      <c r="C4" t="s">
        <v>67</v>
      </c>
      <c r="D4">
        <v>160651.63</v>
      </c>
      <c r="E4">
        <v>41484.32</v>
      </c>
    </row>
    <row r="5" spans="1:5" x14ac:dyDescent="0.25">
      <c r="A5" t="s">
        <v>39</v>
      </c>
      <c r="B5" t="s">
        <v>76</v>
      </c>
      <c r="C5" t="s">
        <v>67</v>
      </c>
      <c r="D5">
        <v>186750.91</v>
      </c>
      <c r="E5">
        <v>39787.89</v>
      </c>
    </row>
    <row r="6" spans="1:5" x14ac:dyDescent="0.25">
      <c r="A6" t="s">
        <v>39</v>
      </c>
      <c r="B6" t="s">
        <v>77</v>
      </c>
      <c r="C6" t="s">
        <v>67</v>
      </c>
      <c r="D6">
        <v>165353.87</v>
      </c>
      <c r="E6">
        <v>38483.120000000003</v>
      </c>
    </row>
    <row r="7" spans="1:5" x14ac:dyDescent="0.25">
      <c r="A7" t="s">
        <v>39</v>
      </c>
      <c r="B7" t="s">
        <v>78</v>
      </c>
      <c r="C7" t="s">
        <v>67</v>
      </c>
      <c r="D7">
        <v>194157.35</v>
      </c>
      <c r="E7">
        <v>23018.9</v>
      </c>
    </row>
    <row r="8" spans="1:5" x14ac:dyDescent="0.25">
      <c r="A8" t="s">
        <v>39</v>
      </c>
      <c r="B8" t="s">
        <v>79</v>
      </c>
      <c r="C8" t="s">
        <v>67</v>
      </c>
      <c r="D8">
        <v>202698.92</v>
      </c>
      <c r="E8">
        <v>22871.49</v>
      </c>
    </row>
    <row r="9" spans="1:5" x14ac:dyDescent="0.25">
      <c r="A9" t="s">
        <v>39</v>
      </c>
      <c r="B9" t="s">
        <v>80</v>
      </c>
      <c r="C9" t="s">
        <v>67</v>
      </c>
      <c r="D9">
        <v>211762.92</v>
      </c>
      <c r="E9">
        <v>25741.21</v>
      </c>
    </row>
    <row r="10" spans="1:5" x14ac:dyDescent="0.25">
      <c r="A10" t="s">
        <v>39</v>
      </c>
      <c r="B10" t="s">
        <v>81</v>
      </c>
      <c r="C10" t="s">
        <v>67</v>
      </c>
      <c r="D10">
        <v>223628.43</v>
      </c>
      <c r="E10">
        <v>24968.26</v>
      </c>
    </row>
    <row r="11" spans="1:5" x14ac:dyDescent="0.25">
      <c r="A11" t="s">
        <v>39</v>
      </c>
      <c r="B11" t="s">
        <v>20</v>
      </c>
      <c r="C11" t="s">
        <v>67</v>
      </c>
      <c r="D11">
        <v>229554.9</v>
      </c>
      <c r="E11">
        <v>30776.2</v>
      </c>
    </row>
    <row r="12" spans="1:5" x14ac:dyDescent="0.25">
      <c r="A12" t="s">
        <v>39</v>
      </c>
      <c r="B12" t="s">
        <v>21</v>
      </c>
      <c r="C12" t="s">
        <v>67</v>
      </c>
      <c r="D12">
        <v>233505.34</v>
      </c>
      <c r="E12">
        <v>59194.06</v>
      </c>
    </row>
    <row r="13" spans="1:5" x14ac:dyDescent="0.25">
      <c r="A13" t="s">
        <v>39</v>
      </c>
      <c r="B13" t="s">
        <v>22</v>
      </c>
      <c r="C13" t="s">
        <v>67</v>
      </c>
      <c r="D13">
        <v>217015.03</v>
      </c>
      <c r="E13">
        <v>53951.23</v>
      </c>
    </row>
    <row r="14" spans="1:5" x14ac:dyDescent="0.25">
      <c r="A14" t="s">
        <v>39</v>
      </c>
      <c r="B14" t="s">
        <v>23</v>
      </c>
      <c r="C14" t="s">
        <v>67</v>
      </c>
      <c r="D14">
        <v>242273.47</v>
      </c>
      <c r="E14">
        <v>46574.82</v>
      </c>
    </row>
    <row r="15" spans="1:5" x14ac:dyDescent="0.25">
      <c r="A15" t="s">
        <v>39</v>
      </c>
      <c r="B15" t="s">
        <v>24</v>
      </c>
      <c r="C15" t="s">
        <v>67</v>
      </c>
      <c r="D15">
        <v>267198.45</v>
      </c>
      <c r="E15">
        <v>36185.589999999997</v>
      </c>
    </row>
    <row r="16" spans="1:5" x14ac:dyDescent="0.25">
      <c r="A16" t="s">
        <v>39</v>
      </c>
      <c r="B16" t="s">
        <v>25</v>
      </c>
      <c r="C16" t="s">
        <v>67</v>
      </c>
      <c r="D16">
        <v>307047.23</v>
      </c>
      <c r="E16">
        <v>23809.49</v>
      </c>
    </row>
    <row r="17" spans="1:5" x14ac:dyDescent="0.25">
      <c r="A17" t="s">
        <v>39</v>
      </c>
      <c r="B17" t="s">
        <v>26</v>
      </c>
      <c r="C17" t="s">
        <v>67</v>
      </c>
      <c r="D17">
        <v>231631.26</v>
      </c>
      <c r="E17">
        <v>84341.29</v>
      </c>
    </row>
    <row r="18" spans="1:5" x14ac:dyDescent="0.25">
      <c r="A18" t="s">
        <v>40</v>
      </c>
      <c r="B18" t="s">
        <v>73</v>
      </c>
      <c r="C18" t="s">
        <v>67</v>
      </c>
      <c r="D18">
        <v>100315.14</v>
      </c>
      <c r="E18">
        <v>62099.86</v>
      </c>
    </row>
    <row r="19" spans="1:5" x14ac:dyDescent="0.25">
      <c r="A19" t="s">
        <v>40</v>
      </c>
      <c r="B19" t="s">
        <v>74</v>
      </c>
      <c r="C19" t="s">
        <v>67</v>
      </c>
      <c r="D19">
        <v>117361.53</v>
      </c>
      <c r="E19">
        <v>45869.13</v>
      </c>
    </row>
    <row r="20" spans="1:5" x14ac:dyDescent="0.25">
      <c r="A20" t="s">
        <v>40</v>
      </c>
      <c r="B20" t="s">
        <v>75</v>
      </c>
      <c r="C20" t="s">
        <v>67</v>
      </c>
      <c r="D20">
        <v>108065.48</v>
      </c>
      <c r="E20">
        <v>36222.839999999997</v>
      </c>
    </row>
    <row r="21" spans="1:5" x14ac:dyDescent="0.25">
      <c r="A21" t="s">
        <v>40</v>
      </c>
      <c r="B21" t="s">
        <v>76</v>
      </c>
      <c r="C21" t="s">
        <v>67</v>
      </c>
      <c r="D21">
        <v>121294.56</v>
      </c>
      <c r="E21">
        <v>33230.71</v>
      </c>
    </row>
    <row r="22" spans="1:5" x14ac:dyDescent="0.25">
      <c r="A22" t="s">
        <v>40</v>
      </c>
      <c r="B22" t="s">
        <v>77</v>
      </c>
      <c r="C22" t="s">
        <v>67</v>
      </c>
      <c r="D22">
        <v>109902.45</v>
      </c>
      <c r="E22">
        <v>32745.71</v>
      </c>
    </row>
    <row r="23" spans="1:5" x14ac:dyDescent="0.25">
      <c r="A23" t="s">
        <v>40</v>
      </c>
      <c r="B23" t="s">
        <v>78</v>
      </c>
      <c r="C23" t="s">
        <v>67</v>
      </c>
      <c r="D23">
        <v>127515.72</v>
      </c>
      <c r="E23">
        <v>21861.52</v>
      </c>
    </row>
    <row r="24" spans="1:5" x14ac:dyDescent="0.25">
      <c r="A24" t="s">
        <v>40</v>
      </c>
      <c r="B24" t="s">
        <v>79</v>
      </c>
      <c r="C24" t="s">
        <v>67</v>
      </c>
      <c r="D24">
        <v>133591.84</v>
      </c>
      <c r="E24">
        <v>21600.94</v>
      </c>
    </row>
    <row r="25" spans="1:5" x14ac:dyDescent="0.25">
      <c r="A25" t="s">
        <v>40</v>
      </c>
      <c r="B25" t="s">
        <v>80</v>
      </c>
      <c r="C25" t="s">
        <v>67</v>
      </c>
      <c r="D25">
        <v>136531.62</v>
      </c>
      <c r="E25">
        <v>24159.759999999998</v>
      </c>
    </row>
    <row r="26" spans="1:5" x14ac:dyDescent="0.25">
      <c r="A26" t="s">
        <v>40</v>
      </c>
      <c r="B26" t="s">
        <v>81</v>
      </c>
      <c r="C26" t="s">
        <v>67</v>
      </c>
      <c r="D26">
        <v>140732.57</v>
      </c>
      <c r="E26">
        <v>21563.98</v>
      </c>
    </row>
    <row r="27" spans="1:5" x14ac:dyDescent="0.25">
      <c r="A27" t="s">
        <v>40</v>
      </c>
      <c r="B27" t="s">
        <v>20</v>
      </c>
      <c r="C27" t="s">
        <v>67</v>
      </c>
      <c r="D27">
        <v>150350.07999999999</v>
      </c>
      <c r="E27">
        <v>26560.98</v>
      </c>
    </row>
    <row r="28" spans="1:5" x14ac:dyDescent="0.25">
      <c r="A28" t="s">
        <v>40</v>
      </c>
      <c r="B28" t="s">
        <v>21</v>
      </c>
      <c r="C28" t="s">
        <v>67</v>
      </c>
      <c r="D28">
        <v>150282.26</v>
      </c>
      <c r="E28">
        <v>46533.23</v>
      </c>
    </row>
    <row r="29" spans="1:5" x14ac:dyDescent="0.25">
      <c r="A29" t="s">
        <v>40</v>
      </c>
      <c r="B29" t="s">
        <v>22</v>
      </c>
      <c r="C29" t="s">
        <v>67</v>
      </c>
      <c r="D29">
        <v>140522.51999999999</v>
      </c>
      <c r="E29">
        <v>43568.66</v>
      </c>
    </row>
    <row r="30" spans="1:5" x14ac:dyDescent="0.25">
      <c r="A30" t="s">
        <v>40</v>
      </c>
      <c r="B30" t="s">
        <v>23</v>
      </c>
      <c r="C30" t="s">
        <v>67</v>
      </c>
      <c r="D30">
        <v>155791.1</v>
      </c>
      <c r="E30">
        <v>39458.04</v>
      </c>
    </row>
    <row r="31" spans="1:5" x14ac:dyDescent="0.25">
      <c r="A31" t="s">
        <v>40</v>
      </c>
      <c r="B31" t="s">
        <v>24</v>
      </c>
      <c r="C31" t="s">
        <v>67</v>
      </c>
      <c r="D31">
        <v>173705.3</v>
      </c>
      <c r="E31">
        <v>30676.61</v>
      </c>
    </row>
    <row r="32" spans="1:5" x14ac:dyDescent="0.25">
      <c r="A32" t="s">
        <v>40</v>
      </c>
      <c r="B32" t="s">
        <v>25</v>
      </c>
      <c r="C32" t="s">
        <v>67</v>
      </c>
      <c r="D32">
        <v>202120.74</v>
      </c>
      <c r="E32">
        <v>21019.7</v>
      </c>
    </row>
    <row r="33" spans="1:5" x14ac:dyDescent="0.25">
      <c r="A33" t="s">
        <v>40</v>
      </c>
      <c r="B33" t="s">
        <v>26</v>
      </c>
      <c r="C33" t="s">
        <v>67</v>
      </c>
      <c r="D33">
        <v>150382.75</v>
      </c>
      <c r="E33">
        <v>59810.99</v>
      </c>
    </row>
    <row r="34" spans="1:5" x14ac:dyDescent="0.25">
      <c r="A34" t="s">
        <v>39</v>
      </c>
      <c r="B34" t="s">
        <v>73</v>
      </c>
      <c r="C34" t="s">
        <v>48</v>
      </c>
      <c r="D34">
        <v>179861.22</v>
      </c>
      <c r="E34">
        <v>44748.87</v>
      </c>
    </row>
    <row r="35" spans="1:5" x14ac:dyDescent="0.25">
      <c r="A35" t="s">
        <v>39</v>
      </c>
      <c r="B35" t="s">
        <v>74</v>
      </c>
      <c r="C35" t="s">
        <v>48</v>
      </c>
      <c r="D35">
        <v>215882.69</v>
      </c>
      <c r="E35">
        <v>33781.339999999997</v>
      </c>
    </row>
    <row r="36" spans="1:5" x14ac:dyDescent="0.25">
      <c r="A36" t="s">
        <v>39</v>
      </c>
      <c r="B36" t="s">
        <v>75</v>
      </c>
      <c r="C36" t="s">
        <v>48</v>
      </c>
      <c r="D36">
        <v>201768.73</v>
      </c>
      <c r="E36">
        <v>26583.47</v>
      </c>
    </row>
    <row r="37" spans="1:5" x14ac:dyDescent="0.25">
      <c r="A37" t="s">
        <v>39</v>
      </c>
      <c r="B37" t="s">
        <v>76</v>
      </c>
      <c r="C37" t="s">
        <v>48</v>
      </c>
      <c r="D37">
        <v>221515.36</v>
      </c>
      <c r="E37">
        <v>25082.74</v>
      </c>
    </row>
    <row r="38" spans="1:5" x14ac:dyDescent="0.25">
      <c r="A38" t="s">
        <v>39</v>
      </c>
      <c r="B38" t="s">
        <v>77</v>
      </c>
      <c r="C38" t="s">
        <v>48</v>
      </c>
      <c r="D38">
        <v>205912.24</v>
      </c>
      <c r="E38">
        <v>25780.11</v>
      </c>
    </row>
    <row r="39" spans="1:5" x14ac:dyDescent="0.25">
      <c r="A39" t="s">
        <v>39</v>
      </c>
      <c r="B39" t="s">
        <v>78</v>
      </c>
      <c r="C39" t="s">
        <v>48</v>
      </c>
      <c r="D39">
        <v>219807.08</v>
      </c>
      <c r="E39">
        <v>18357.16</v>
      </c>
    </row>
    <row r="40" spans="1:5" x14ac:dyDescent="0.25">
      <c r="A40" t="s">
        <v>39</v>
      </c>
      <c r="B40" t="s">
        <v>79</v>
      </c>
      <c r="C40" t="s">
        <v>48</v>
      </c>
      <c r="D40">
        <v>221639.98</v>
      </c>
      <c r="E40">
        <v>17938.03</v>
      </c>
    </row>
    <row r="41" spans="1:5" x14ac:dyDescent="0.25">
      <c r="A41" t="s">
        <v>39</v>
      </c>
      <c r="B41" t="s">
        <v>80</v>
      </c>
      <c r="C41" t="s">
        <v>48</v>
      </c>
      <c r="D41">
        <v>233067.33</v>
      </c>
      <c r="E41">
        <v>19080.62</v>
      </c>
    </row>
    <row r="42" spans="1:5" x14ac:dyDescent="0.25">
      <c r="A42" t="s">
        <v>39</v>
      </c>
      <c r="B42" t="s">
        <v>81</v>
      </c>
      <c r="C42" t="s">
        <v>48</v>
      </c>
      <c r="D42">
        <v>243599.15</v>
      </c>
      <c r="E42">
        <v>18266.86</v>
      </c>
    </row>
    <row r="43" spans="1:5" x14ac:dyDescent="0.25">
      <c r="A43" t="s">
        <v>39</v>
      </c>
      <c r="B43" t="s">
        <v>20</v>
      </c>
      <c r="C43" t="s">
        <v>48</v>
      </c>
      <c r="D43">
        <v>247300.55</v>
      </c>
      <c r="E43">
        <v>20713.400000000001</v>
      </c>
    </row>
    <row r="44" spans="1:5" x14ac:dyDescent="0.25">
      <c r="A44" t="s">
        <v>39</v>
      </c>
      <c r="B44" t="s">
        <v>21</v>
      </c>
      <c r="C44" t="s">
        <v>48</v>
      </c>
      <c r="D44">
        <v>257861.61</v>
      </c>
      <c r="E44">
        <v>31508.799999999999</v>
      </c>
    </row>
    <row r="45" spans="1:5" x14ac:dyDescent="0.25">
      <c r="A45" t="s">
        <v>39</v>
      </c>
      <c r="B45" t="s">
        <v>22</v>
      </c>
      <c r="C45" t="s">
        <v>48</v>
      </c>
      <c r="D45">
        <v>242395.57</v>
      </c>
      <c r="E45">
        <v>30962.49</v>
      </c>
    </row>
    <row r="46" spans="1:5" x14ac:dyDescent="0.25">
      <c r="A46" t="s">
        <v>39</v>
      </c>
      <c r="B46" t="s">
        <v>23</v>
      </c>
      <c r="C46" t="s">
        <v>48</v>
      </c>
      <c r="D46">
        <v>261575.12</v>
      </c>
      <c r="E46">
        <v>26385.599999999999</v>
      </c>
    </row>
    <row r="47" spans="1:5" x14ac:dyDescent="0.25">
      <c r="A47" t="s">
        <v>39</v>
      </c>
      <c r="B47" t="s">
        <v>24</v>
      </c>
      <c r="C47" t="s">
        <v>48</v>
      </c>
      <c r="D47">
        <v>284959.19</v>
      </c>
      <c r="E47">
        <v>21500.65</v>
      </c>
    </row>
    <row r="48" spans="1:5" x14ac:dyDescent="0.25">
      <c r="A48" t="s">
        <v>39</v>
      </c>
      <c r="B48" t="s">
        <v>25</v>
      </c>
      <c r="C48" t="s">
        <v>48</v>
      </c>
      <c r="D48">
        <v>308791.24</v>
      </c>
      <c r="E48">
        <v>15536.75</v>
      </c>
    </row>
    <row r="49" spans="1:5" x14ac:dyDescent="0.25">
      <c r="A49" t="s">
        <v>39</v>
      </c>
      <c r="B49" t="s">
        <v>26</v>
      </c>
      <c r="C49" t="s">
        <v>48</v>
      </c>
      <c r="D49">
        <v>259352.39</v>
      </c>
      <c r="E49">
        <v>40867.120000000003</v>
      </c>
    </row>
    <row r="50" spans="1:5" x14ac:dyDescent="0.25">
      <c r="A50" t="s">
        <v>40</v>
      </c>
      <c r="B50" t="s">
        <v>73</v>
      </c>
      <c r="C50" t="s">
        <v>48</v>
      </c>
      <c r="D50">
        <v>117427.18</v>
      </c>
      <c r="E50">
        <v>46139.91</v>
      </c>
    </row>
    <row r="51" spans="1:5" x14ac:dyDescent="0.25">
      <c r="A51" t="s">
        <v>40</v>
      </c>
      <c r="B51" t="s">
        <v>74</v>
      </c>
      <c r="C51" t="s">
        <v>48</v>
      </c>
      <c r="D51">
        <v>136069.37</v>
      </c>
      <c r="E51">
        <v>33469.97</v>
      </c>
    </row>
    <row r="52" spans="1:5" x14ac:dyDescent="0.25">
      <c r="A52" t="s">
        <v>40</v>
      </c>
      <c r="B52" t="s">
        <v>75</v>
      </c>
      <c r="C52" t="s">
        <v>48</v>
      </c>
      <c r="D52">
        <v>128922.92</v>
      </c>
      <c r="E52">
        <v>27032.09</v>
      </c>
    </row>
    <row r="53" spans="1:5" x14ac:dyDescent="0.25">
      <c r="A53" t="s">
        <v>40</v>
      </c>
      <c r="B53" t="s">
        <v>76</v>
      </c>
      <c r="C53" t="s">
        <v>48</v>
      </c>
      <c r="D53">
        <v>139548.69</v>
      </c>
      <c r="E53">
        <v>24933.58</v>
      </c>
    </row>
    <row r="54" spans="1:5" x14ac:dyDescent="0.25">
      <c r="A54" t="s">
        <v>40</v>
      </c>
      <c r="B54" t="s">
        <v>77</v>
      </c>
      <c r="C54" t="s">
        <v>48</v>
      </c>
      <c r="D54">
        <v>130110.76</v>
      </c>
      <c r="E54">
        <v>25305.200000000001</v>
      </c>
    </row>
    <row r="55" spans="1:5" x14ac:dyDescent="0.25">
      <c r="A55" t="s">
        <v>40</v>
      </c>
      <c r="B55" t="s">
        <v>78</v>
      </c>
      <c r="C55" t="s">
        <v>48</v>
      </c>
      <c r="D55">
        <v>141835.87</v>
      </c>
      <c r="E55">
        <v>18415.48</v>
      </c>
    </row>
    <row r="56" spans="1:5" x14ac:dyDescent="0.25">
      <c r="A56" t="s">
        <v>40</v>
      </c>
      <c r="B56" t="s">
        <v>79</v>
      </c>
      <c r="C56" t="s">
        <v>48</v>
      </c>
      <c r="D56">
        <v>143679.29999999999</v>
      </c>
      <c r="E56">
        <v>18050.55</v>
      </c>
    </row>
    <row r="57" spans="1:5" x14ac:dyDescent="0.25">
      <c r="A57" t="s">
        <v>40</v>
      </c>
      <c r="B57" t="s">
        <v>80</v>
      </c>
      <c r="C57" t="s">
        <v>48</v>
      </c>
      <c r="D57">
        <v>149574.76</v>
      </c>
      <c r="E57">
        <v>19115.580000000002</v>
      </c>
    </row>
    <row r="58" spans="1:5" x14ac:dyDescent="0.25">
      <c r="A58" t="s">
        <v>40</v>
      </c>
      <c r="B58" t="s">
        <v>81</v>
      </c>
      <c r="C58" t="s">
        <v>48</v>
      </c>
      <c r="D58">
        <v>149254.51999999999</v>
      </c>
      <c r="E58">
        <v>17986.560000000001</v>
      </c>
    </row>
    <row r="59" spans="1:5" x14ac:dyDescent="0.25">
      <c r="A59" t="s">
        <v>40</v>
      </c>
      <c r="B59" t="s">
        <v>20</v>
      </c>
      <c r="C59" t="s">
        <v>48</v>
      </c>
      <c r="D59">
        <v>160531.88</v>
      </c>
      <c r="E59">
        <v>20384.95</v>
      </c>
    </row>
    <row r="60" spans="1:5" x14ac:dyDescent="0.25">
      <c r="A60" t="s">
        <v>40</v>
      </c>
      <c r="B60" t="s">
        <v>21</v>
      </c>
      <c r="C60" t="s">
        <v>48</v>
      </c>
      <c r="D60">
        <v>161494.81</v>
      </c>
      <c r="E60">
        <v>32241.68</v>
      </c>
    </row>
    <row r="61" spans="1:5" x14ac:dyDescent="0.25">
      <c r="A61" t="s">
        <v>40</v>
      </c>
      <c r="B61" t="s">
        <v>22</v>
      </c>
      <c r="C61" t="s">
        <v>48</v>
      </c>
      <c r="D61">
        <v>152894.76999999999</v>
      </c>
      <c r="E61">
        <v>31745.46</v>
      </c>
    </row>
    <row r="62" spans="1:5" x14ac:dyDescent="0.25">
      <c r="A62" t="s">
        <v>40</v>
      </c>
      <c r="B62" t="s">
        <v>23</v>
      </c>
      <c r="C62" t="s">
        <v>48</v>
      </c>
      <c r="D62">
        <v>164752.14000000001</v>
      </c>
      <c r="E62">
        <v>28132.84</v>
      </c>
    </row>
    <row r="63" spans="1:5" x14ac:dyDescent="0.25">
      <c r="A63" t="s">
        <v>40</v>
      </c>
      <c r="B63" t="s">
        <v>24</v>
      </c>
      <c r="C63" t="s">
        <v>48</v>
      </c>
      <c r="D63">
        <v>179658.8</v>
      </c>
      <c r="E63">
        <v>21721.9</v>
      </c>
    </row>
    <row r="64" spans="1:5" x14ac:dyDescent="0.25">
      <c r="A64" t="s">
        <v>40</v>
      </c>
      <c r="B64" t="s">
        <v>25</v>
      </c>
      <c r="C64" t="s">
        <v>48</v>
      </c>
      <c r="D64">
        <v>197293.96</v>
      </c>
      <c r="E64">
        <v>15516.72</v>
      </c>
    </row>
    <row r="65" spans="1:5" x14ac:dyDescent="0.25">
      <c r="A65" t="s">
        <v>40</v>
      </c>
      <c r="B65" t="s">
        <v>26</v>
      </c>
      <c r="C65" t="s">
        <v>48</v>
      </c>
      <c r="D65">
        <v>164613.71</v>
      </c>
      <c r="E65">
        <v>41620.15</v>
      </c>
    </row>
    <row r="66" spans="1:5" x14ac:dyDescent="0.25">
      <c r="A66" t="s">
        <v>39</v>
      </c>
      <c r="B66" t="s">
        <v>73</v>
      </c>
      <c r="C66" t="s">
        <v>65</v>
      </c>
      <c r="D66">
        <v>185964.15</v>
      </c>
      <c r="E66">
        <v>19783.34</v>
      </c>
    </row>
    <row r="67" spans="1:5" x14ac:dyDescent="0.25">
      <c r="A67" t="s">
        <v>39</v>
      </c>
      <c r="B67" t="s">
        <v>74</v>
      </c>
      <c r="C67" t="s">
        <v>65</v>
      </c>
      <c r="D67">
        <v>220128.83</v>
      </c>
      <c r="E67">
        <v>18344.82</v>
      </c>
    </row>
    <row r="68" spans="1:5" x14ac:dyDescent="0.25">
      <c r="A68" t="s">
        <v>39</v>
      </c>
      <c r="B68" t="s">
        <v>75</v>
      </c>
      <c r="C68" t="s">
        <v>65</v>
      </c>
      <c r="D68">
        <v>203732.39</v>
      </c>
      <c r="E68">
        <v>18280.919999999998</v>
      </c>
    </row>
    <row r="69" spans="1:5" x14ac:dyDescent="0.25">
      <c r="A69" t="s">
        <v>39</v>
      </c>
      <c r="B69" t="s">
        <v>76</v>
      </c>
      <c r="C69" t="s">
        <v>65</v>
      </c>
      <c r="D69">
        <v>223389.08</v>
      </c>
      <c r="E69">
        <v>17724.16</v>
      </c>
    </row>
    <row r="70" spans="1:5" x14ac:dyDescent="0.25">
      <c r="A70" t="s">
        <v>39</v>
      </c>
      <c r="B70" t="s">
        <v>77</v>
      </c>
      <c r="C70" t="s">
        <v>65</v>
      </c>
      <c r="D70">
        <v>207747.51</v>
      </c>
      <c r="E70">
        <v>18281.169999999998</v>
      </c>
    </row>
    <row r="71" spans="1:5" x14ac:dyDescent="0.25">
      <c r="A71" t="s">
        <v>39</v>
      </c>
      <c r="B71" t="s">
        <v>78</v>
      </c>
      <c r="C71" t="s">
        <v>65</v>
      </c>
      <c r="D71">
        <v>219536.95</v>
      </c>
      <c r="E71">
        <v>17001.18</v>
      </c>
    </row>
    <row r="72" spans="1:5" x14ac:dyDescent="0.25">
      <c r="A72" t="s">
        <v>39</v>
      </c>
      <c r="B72" t="s">
        <v>79</v>
      </c>
      <c r="C72" t="s">
        <v>65</v>
      </c>
      <c r="D72">
        <v>221614.79</v>
      </c>
      <c r="E72">
        <v>16810.84</v>
      </c>
    </row>
    <row r="73" spans="1:5" x14ac:dyDescent="0.25">
      <c r="A73" t="s">
        <v>39</v>
      </c>
      <c r="B73" t="s">
        <v>80</v>
      </c>
      <c r="C73" t="s">
        <v>65</v>
      </c>
      <c r="D73">
        <v>233499.17</v>
      </c>
      <c r="E73">
        <v>16789.89</v>
      </c>
    </row>
    <row r="74" spans="1:5" x14ac:dyDescent="0.25">
      <c r="A74" t="s">
        <v>39</v>
      </c>
      <c r="B74" t="s">
        <v>81</v>
      </c>
      <c r="C74" t="s">
        <v>65</v>
      </c>
      <c r="D74">
        <v>243888.06</v>
      </c>
      <c r="E74">
        <v>16585.48</v>
      </c>
    </row>
    <row r="75" spans="1:5" x14ac:dyDescent="0.25">
      <c r="A75" t="s">
        <v>39</v>
      </c>
      <c r="B75" t="s">
        <v>20</v>
      </c>
      <c r="C75" t="s">
        <v>65</v>
      </c>
      <c r="D75">
        <v>248525.5</v>
      </c>
      <c r="E75">
        <v>16471.11</v>
      </c>
    </row>
    <row r="76" spans="1:5" x14ac:dyDescent="0.25">
      <c r="A76" t="s">
        <v>39</v>
      </c>
      <c r="B76" t="s">
        <v>21</v>
      </c>
      <c r="C76" t="s">
        <v>65</v>
      </c>
      <c r="D76">
        <v>262015.8</v>
      </c>
      <c r="E76">
        <v>16794.46</v>
      </c>
    </row>
    <row r="77" spans="1:5" x14ac:dyDescent="0.25">
      <c r="A77" t="s">
        <v>39</v>
      </c>
      <c r="B77" t="s">
        <v>22</v>
      </c>
      <c r="C77" t="s">
        <v>65</v>
      </c>
      <c r="D77">
        <v>246356.68</v>
      </c>
      <c r="E77">
        <v>17208.77</v>
      </c>
    </row>
    <row r="78" spans="1:5" x14ac:dyDescent="0.25">
      <c r="A78" t="s">
        <v>39</v>
      </c>
      <c r="B78" t="s">
        <v>23</v>
      </c>
      <c r="C78" t="s">
        <v>65</v>
      </c>
      <c r="D78">
        <v>264428.06</v>
      </c>
      <c r="E78">
        <v>16366.07</v>
      </c>
    </row>
    <row r="79" spans="1:5" x14ac:dyDescent="0.25">
      <c r="A79" t="s">
        <v>39</v>
      </c>
      <c r="B79" t="s">
        <v>24</v>
      </c>
      <c r="C79" t="s">
        <v>65</v>
      </c>
      <c r="D79">
        <v>286675.53999999998</v>
      </c>
      <c r="E79">
        <v>15641.18</v>
      </c>
    </row>
    <row r="80" spans="1:5" x14ac:dyDescent="0.25">
      <c r="A80" t="s">
        <v>39</v>
      </c>
      <c r="B80" t="s">
        <v>25</v>
      </c>
      <c r="C80" t="s">
        <v>65</v>
      </c>
      <c r="D80">
        <v>309168.90999999997</v>
      </c>
      <c r="E80">
        <v>14115.6</v>
      </c>
    </row>
    <row r="81" spans="1:5" x14ac:dyDescent="0.25">
      <c r="A81" t="s">
        <v>39</v>
      </c>
      <c r="B81" t="s">
        <v>26</v>
      </c>
      <c r="C81" t="s">
        <v>65</v>
      </c>
      <c r="D81">
        <v>267410.39</v>
      </c>
      <c r="E81">
        <v>18080.080000000002</v>
      </c>
    </row>
    <row r="82" spans="1:5" x14ac:dyDescent="0.25">
      <c r="A82" t="s">
        <v>40</v>
      </c>
      <c r="B82" t="s">
        <v>73</v>
      </c>
      <c r="C82" t="s">
        <v>65</v>
      </c>
      <c r="D82">
        <v>123814.78</v>
      </c>
      <c r="E82">
        <v>19777.84</v>
      </c>
    </row>
    <row r="83" spans="1:5" x14ac:dyDescent="0.25">
      <c r="A83" t="s">
        <v>40</v>
      </c>
      <c r="B83" t="s">
        <v>74</v>
      </c>
      <c r="C83" t="s">
        <v>65</v>
      </c>
      <c r="D83">
        <v>140020.82999999999</v>
      </c>
      <c r="E83">
        <v>18339.09</v>
      </c>
    </row>
    <row r="84" spans="1:5" x14ac:dyDescent="0.25">
      <c r="A84" t="s">
        <v>40</v>
      </c>
      <c r="B84" t="s">
        <v>75</v>
      </c>
      <c r="C84" t="s">
        <v>65</v>
      </c>
      <c r="D84">
        <v>131018.56</v>
      </c>
      <c r="E84">
        <v>18275.02</v>
      </c>
    </row>
    <row r="85" spans="1:5" x14ac:dyDescent="0.25">
      <c r="A85" t="s">
        <v>40</v>
      </c>
      <c r="B85" t="s">
        <v>76</v>
      </c>
      <c r="C85" t="s">
        <v>65</v>
      </c>
      <c r="D85">
        <v>141305.20000000001</v>
      </c>
      <c r="E85">
        <v>17718.27</v>
      </c>
    </row>
    <row r="86" spans="1:5" x14ac:dyDescent="0.25">
      <c r="A86" t="s">
        <v>40</v>
      </c>
      <c r="B86" t="s">
        <v>77</v>
      </c>
      <c r="C86" t="s">
        <v>65</v>
      </c>
      <c r="D86">
        <v>131856.13</v>
      </c>
      <c r="E86">
        <v>18275.740000000002</v>
      </c>
    </row>
    <row r="87" spans="1:5" x14ac:dyDescent="0.25">
      <c r="A87" t="s">
        <v>40</v>
      </c>
      <c r="B87" t="s">
        <v>78</v>
      </c>
      <c r="C87" t="s">
        <v>65</v>
      </c>
      <c r="D87">
        <v>141391.87</v>
      </c>
      <c r="E87">
        <v>16995.25</v>
      </c>
    </row>
    <row r="88" spans="1:5" x14ac:dyDescent="0.25">
      <c r="A88" t="s">
        <v>40</v>
      </c>
      <c r="B88" t="s">
        <v>79</v>
      </c>
      <c r="C88" t="s">
        <v>65</v>
      </c>
      <c r="D88">
        <v>143485.35999999999</v>
      </c>
      <c r="E88">
        <v>16804.87</v>
      </c>
    </row>
    <row r="89" spans="1:5" x14ac:dyDescent="0.25">
      <c r="A89" t="s">
        <v>40</v>
      </c>
      <c r="B89" t="s">
        <v>80</v>
      </c>
      <c r="C89" t="s">
        <v>65</v>
      </c>
      <c r="D89">
        <v>149897.35</v>
      </c>
      <c r="E89">
        <v>16784.599999999999</v>
      </c>
    </row>
    <row r="90" spans="1:5" x14ac:dyDescent="0.25">
      <c r="A90" t="s">
        <v>40</v>
      </c>
      <c r="B90" t="s">
        <v>81</v>
      </c>
      <c r="C90" t="s">
        <v>65</v>
      </c>
      <c r="D90">
        <v>149262.56</v>
      </c>
      <c r="E90">
        <v>16579.72</v>
      </c>
    </row>
    <row r="91" spans="1:5" x14ac:dyDescent="0.25">
      <c r="A91" t="s">
        <v>40</v>
      </c>
      <c r="B91" t="s">
        <v>20</v>
      </c>
      <c r="C91" t="s">
        <v>65</v>
      </c>
      <c r="D91">
        <v>161600.54</v>
      </c>
      <c r="E91">
        <v>16465.740000000002</v>
      </c>
    </row>
    <row r="92" spans="1:5" x14ac:dyDescent="0.25">
      <c r="A92" t="s">
        <v>40</v>
      </c>
      <c r="B92" t="s">
        <v>21</v>
      </c>
      <c r="C92" t="s">
        <v>65</v>
      </c>
      <c r="D92">
        <v>165715.82999999999</v>
      </c>
      <c r="E92">
        <v>16788.41</v>
      </c>
    </row>
    <row r="93" spans="1:5" x14ac:dyDescent="0.25">
      <c r="A93" t="s">
        <v>40</v>
      </c>
      <c r="B93" t="s">
        <v>22</v>
      </c>
      <c r="C93" t="s">
        <v>65</v>
      </c>
      <c r="D93">
        <v>156828.73000000001</v>
      </c>
      <c r="E93">
        <v>17203.05</v>
      </c>
    </row>
    <row r="94" spans="1:5" x14ac:dyDescent="0.25">
      <c r="A94" t="s">
        <v>40</v>
      </c>
      <c r="B94" t="s">
        <v>23</v>
      </c>
      <c r="C94" t="s">
        <v>65</v>
      </c>
      <c r="D94">
        <v>167928.59</v>
      </c>
      <c r="E94">
        <v>16360.05</v>
      </c>
    </row>
    <row r="95" spans="1:5" x14ac:dyDescent="0.25">
      <c r="A95" t="s">
        <v>40</v>
      </c>
      <c r="B95" t="s">
        <v>24</v>
      </c>
      <c r="C95" t="s">
        <v>65</v>
      </c>
      <c r="D95">
        <v>181276.38</v>
      </c>
      <c r="E95">
        <v>15635.72</v>
      </c>
    </row>
    <row r="96" spans="1:5" x14ac:dyDescent="0.25">
      <c r="A96" t="s">
        <v>40</v>
      </c>
      <c r="B96" t="s">
        <v>25</v>
      </c>
      <c r="C96" t="s">
        <v>65</v>
      </c>
      <c r="D96">
        <v>197660.98</v>
      </c>
      <c r="E96">
        <v>14110.09</v>
      </c>
    </row>
    <row r="97" spans="1:5" x14ac:dyDescent="0.25">
      <c r="A97" t="s">
        <v>40</v>
      </c>
      <c r="B97" t="s">
        <v>26</v>
      </c>
      <c r="C97" t="s">
        <v>65</v>
      </c>
      <c r="D97">
        <v>172387.48</v>
      </c>
      <c r="E97">
        <v>18074.689999999999</v>
      </c>
    </row>
    <row r="98" spans="1:5" x14ac:dyDescent="0.25">
      <c r="A98" t="s">
        <v>39</v>
      </c>
      <c r="B98" t="s">
        <v>73</v>
      </c>
      <c r="C98" t="s">
        <v>68</v>
      </c>
      <c r="D98">
        <v>180781.26</v>
      </c>
      <c r="E98">
        <v>19783.61</v>
      </c>
    </row>
    <row r="99" spans="1:5" x14ac:dyDescent="0.25">
      <c r="A99" t="s">
        <v>39</v>
      </c>
      <c r="B99" t="s">
        <v>74</v>
      </c>
      <c r="C99" t="s">
        <v>68</v>
      </c>
      <c r="D99">
        <v>216195.12</v>
      </c>
      <c r="E99">
        <v>18344.919999999998</v>
      </c>
    </row>
    <row r="100" spans="1:5" x14ac:dyDescent="0.25">
      <c r="A100" t="s">
        <v>39</v>
      </c>
      <c r="B100" t="s">
        <v>75</v>
      </c>
      <c r="C100" t="s">
        <v>68</v>
      </c>
      <c r="D100">
        <v>201890.66</v>
      </c>
      <c r="E100">
        <v>18280.95</v>
      </c>
    </row>
    <row r="101" spans="1:5" x14ac:dyDescent="0.25">
      <c r="A101" t="s">
        <v>39</v>
      </c>
      <c r="B101" t="s">
        <v>76</v>
      </c>
      <c r="C101" t="s">
        <v>68</v>
      </c>
      <c r="D101">
        <v>221623.13</v>
      </c>
      <c r="E101">
        <v>17723.66</v>
      </c>
    </row>
    <row r="102" spans="1:5" x14ac:dyDescent="0.25">
      <c r="A102" t="s">
        <v>39</v>
      </c>
      <c r="B102" t="s">
        <v>77</v>
      </c>
      <c r="C102" t="s">
        <v>68</v>
      </c>
      <c r="D102">
        <v>205880.03</v>
      </c>
      <c r="E102">
        <v>18281.43</v>
      </c>
    </row>
    <row r="103" spans="1:5" x14ac:dyDescent="0.25">
      <c r="A103" t="s">
        <v>39</v>
      </c>
      <c r="B103" t="s">
        <v>78</v>
      </c>
      <c r="C103" t="s">
        <v>68</v>
      </c>
      <c r="D103">
        <v>219798.29</v>
      </c>
      <c r="E103">
        <v>17001.18</v>
      </c>
    </row>
    <row r="104" spans="1:5" x14ac:dyDescent="0.25">
      <c r="A104" t="s">
        <v>39</v>
      </c>
      <c r="B104" t="s">
        <v>79</v>
      </c>
      <c r="C104" t="s">
        <v>68</v>
      </c>
      <c r="D104">
        <v>221630.96</v>
      </c>
      <c r="E104">
        <v>16810.84</v>
      </c>
    </row>
    <row r="105" spans="1:5" x14ac:dyDescent="0.25">
      <c r="A105" t="s">
        <v>39</v>
      </c>
      <c r="B105" t="s">
        <v>80</v>
      </c>
      <c r="C105" t="s">
        <v>68</v>
      </c>
      <c r="D105">
        <v>233041.95</v>
      </c>
      <c r="E105">
        <v>16789.89</v>
      </c>
    </row>
    <row r="106" spans="1:5" x14ac:dyDescent="0.25">
      <c r="A106" t="s">
        <v>39</v>
      </c>
      <c r="B106" t="s">
        <v>81</v>
      </c>
      <c r="C106" t="s">
        <v>68</v>
      </c>
      <c r="D106">
        <v>243582.55</v>
      </c>
      <c r="E106">
        <v>16585.47</v>
      </c>
    </row>
    <row r="107" spans="1:5" x14ac:dyDescent="0.25">
      <c r="A107" t="s">
        <v>39</v>
      </c>
      <c r="B107" t="s">
        <v>20</v>
      </c>
      <c r="C107" t="s">
        <v>68</v>
      </c>
      <c r="D107">
        <v>247250.51</v>
      </c>
      <c r="E107">
        <v>16471.2</v>
      </c>
    </row>
    <row r="108" spans="1:5" x14ac:dyDescent="0.25">
      <c r="A108" t="s">
        <v>39</v>
      </c>
      <c r="B108" t="s">
        <v>21</v>
      </c>
      <c r="C108" t="s">
        <v>68</v>
      </c>
      <c r="D108">
        <v>258607.43</v>
      </c>
      <c r="E108">
        <v>16794.66</v>
      </c>
    </row>
    <row r="109" spans="1:5" x14ac:dyDescent="0.25">
      <c r="A109" t="s">
        <v>39</v>
      </c>
      <c r="B109" t="s">
        <v>22</v>
      </c>
      <c r="C109" t="s">
        <v>68</v>
      </c>
      <c r="D109">
        <v>243051.46</v>
      </c>
      <c r="E109">
        <v>17208.2</v>
      </c>
    </row>
    <row r="110" spans="1:5" x14ac:dyDescent="0.25">
      <c r="A110" t="s">
        <v>39</v>
      </c>
      <c r="B110" t="s">
        <v>23</v>
      </c>
      <c r="C110" t="s">
        <v>68</v>
      </c>
      <c r="D110">
        <v>262067.69</v>
      </c>
      <c r="E110">
        <v>16366.27</v>
      </c>
    </row>
    <row r="111" spans="1:5" x14ac:dyDescent="0.25">
      <c r="A111" t="s">
        <v>39</v>
      </c>
      <c r="B111" t="s">
        <v>24</v>
      </c>
      <c r="C111" t="s">
        <v>68</v>
      </c>
      <c r="D111">
        <v>285035.18</v>
      </c>
      <c r="E111">
        <v>15641.3</v>
      </c>
    </row>
    <row r="112" spans="1:5" x14ac:dyDescent="0.25">
      <c r="A112" t="s">
        <v>39</v>
      </c>
      <c r="B112" t="s">
        <v>25</v>
      </c>
      <c r="C112" t="s">
        <v>68</v>
      </c>
      <c r="D112">
        <v>308761.31</v>
      </c>
      <c r="E112">
        <v>14115.61</v>
      </c>
    </row>
    <row r="113" spans="1:5" x14ac:dyDescent="0.25">
      <c r="A113" t="s">
        <v>39</v>
      </c>
      <c r="B113" t="s">
        <v>26</v>
      </c>
      <c r="C113" t="s">
        <v>68</v>
      </c>
      <c r="D113">
        <v>261162.25</v>
      </c>
      <c r="E113">
        <v>18080.43</v>
      </c>
    </row>
    <row r="114" spans="1:5" x14ac:dyDescent="0.25">
      <c r="A114" t="s">
        <v>40</v>
      </c>
      <c r="B114" t="s">
        <v>73</v>
      </c>
      <c r="C114" t="s">
        <v>68</v>
      </c>
      <c r="D114">
        <v>117594.54</v>
      </c>
      <c r="E114">
        <v>19777.59</v>
      </c>
    </row>
    <row r="115" spans="1:5" x14ac:dyDescent="0.25">
      <c r="A115" t="s">
        <v>40</v>
      </c>
      <c r="B115" t="s">
        <v>74</v>
      </c>
      <c r="C115" t="s">
        <v>68</v>
      </c>
      <c r="D115">
        <v>136075.29</v>
      </c>
      <c r="E115">
        <v>18339.29</v>
      </c>
    </row>
    <row r="116" spans="1:5" x14ac:dyDescent="0.25">
      <c r="A116" t="s">
        <v>40</v>
      </c>
      <c r="B116" t="s">
        <v>75</v>
      </c>
      <c r="C116" t="s">
        <v>68</v>
      </c>
      <c r="D116">
        <v>128913.16</v>
      </c>
      <c r="E116">
        <v>18275.12</v>
      </c>
    </row>
    <row r="117" spans="1:5" x14ac:dyDescent="0.25">
      <c r="A117" t="s">
        <v>40</v>
      </c>
      <c r="B117" t="s">
        <v>76</v>
      </c>
      <c r="C117" t="s">
        <v>68</v>
      </c>
      <c r="D117">
        <v>139506.63</v>
      </c>
      <c r="E117">
        <v>17718.38</v>
      </c>
    </row>
    <row r="118" spans="1:5" x14ac:dyDescent="0.25">
      <c r="A118" t="s">
        <v>40</v>
      </c>
      <c r="B118" t="s">
        <v>77</v>
      </c>
      <c r="C118" t="s">
        <v>68</v>
      </c>
      <c r="D118">
        <v>130021.52</v>
      </c>
      <c r="E118">
        <v>18276.080000000002</v>
      </c>
    </row>
    <row r="119" spans="1:5" x14ac:dyDescent="0.25">
      <c r="A119" t="s">
        <v>40</v>
      </c>
      <c r="B119" t="s">
        <v>78</v>
      </c>
      <c r="C119" t="s">
        <v>68</v>
      </c>
      <c r="D119">
        <v>141821.44</v>
      </c>
      <c r="E119">
        <v>16995.27</v>
      </c>
    </row>
    <row r="120" spans="1:5" x14ac:dyDescent="0.25">
      <c r="A120" t="s">
        <v>40</v>
      </c>
      <c r="B120" t="s">
        <v>79</v>
      </c>
      <c r="C120" t="s">
        <v>68</v>
      </c>
      <c r="D120">
        <v>143664.94</v>
      </c>
      <c r="E120">
        <v>16804.86</v>
      </c>
    </row>
    <row r="121" spans="1:5" x14ac:dyDescent="0.25">
      <c r="A121" t="s">
        <v>40</v>
      </c>
      <c r="B121" t="s">
        <v>80</v>
      </c>
      <c r="C121" t="s">
        <v>68</v>
      </c>
      <c r="D121">
        <v>149537.94</v>
      </c>
      <c r="E121">
        <v>16784.7</v>
      </c>
    </row>
    <row r="122" spans="1:5" x14ac:dyDescent="0.25">
      <c r="A122" t="s">
        <v>40</v>
      </c>
      <c r="B122" t="s">
        <v>81</v>
      </c>
      <c r="C122" t="s">
        <v>68</v>
      </c>
      <c r="D122">
        <v>149228.96</v>
      </c>
      <c r="E122">
        <v>16579.62</v>
      </c>
    </row>
    <row r="123" spans="1:5" x14ac:dyDescent="0.25">
      <c r="A123" t="s">
        <v>40</v>
      </c>
      <c r="B123" t="s">
        <v>20</v>
      </c>
      <c r="C123" t="s">
        <v>68</v>
      </c>
      <c r="D123">
        <v>160444.67000000001</v>
      </c>
      <c r="E123">
        <v>16465.900000000001</v>
      </c>
    </row>
    <row r="124" spans="1:5" x14ac:dyDescent="0.25">
      <c r="A124" t="s">
        <v>40</v>
      </c>
      <c r="B124" t="s">
        <v>21</v>
      </c>
      <c r="C124" t="s">
        <v>68</v>
      </c>
      <c r="D124">
        <v>161552.35</v>
      </c>
      <c r="E124">
        <v>16788.900000000001</v>
      </c>
    </row>
    <row r="125" spans="1:5" x14ac:dyDescent="0.25">
      <c r="A125" t="s">
        <v>40</v>
      </c>
      <c r="B125" t="s">
        <v>22</v>
      </c>
      <c r="C125" t="s">
        <v>68</v>
      </c>
      <c r="D125">
        <v>153021.63</v>
      </c>
      <c r="E125">
        <v>17203.18</v>
      </c>
    </row>
    <row r="126" spans="1:5" x14ac:dyDescent="0.25">
      <c r="A126" t="s">
        <v>40</v>
      </c>
      <c r="B126" t="s">
        <v>23</v>
      </c>
      <c r="C126" t="s">
        <v>68</v>
      </c>
      <c r="D126">
        <v>164871.60999999999</v>
      </c>
      <c r="E126">
        <v>16360.39</v>
      </c>
    </row>
    <row r="127" spans="1:5" x14ac:dyDescent="0.25">
      <c r="A127" t="s">
        <v>40</v>
      </c>
      <c r="B127" t="s">
        <v>24</v>
      </c>
      <c r="C127" t="s">
        <v>68</v>
      </c>
      <c r="D127">
        <v>179634.79</v>
      </c>
      <c r="E127">
        <v>15635.99</v>
      </c>
    </row>
    <row r="128" spans="1:5" x14ac:dyDescent="0.25">
      <c r="A128" t="s">
        <v>40</v>
      </c>
      <c r="B128" t="s">
        <v>25</v>
      </c>
      <c r="C128" t="s">
        <v>68</v>
      </c>
      <c r="D128">
        <v>197239.4</v>
      </c>
      <c r="E128">
        <v>14109.52</v>
      </c>
    </row>
    <row r="129" spans="1:5" x14ac:dyDescent="0.25">
      <c r="A129" t="s">
        <v>40</v>
      </c>
      <c r="B129" t="s">
        <v>26</v>
      </c>
      <c r="C129" t="s">
        <v>68</v>
      </c>
      <c r="D129">
        <v>165653.49</v>
      </c>
      <c r="E129">
        <v>18075.21</v>
      </c>
    </row>
    <row r="130" spans="1:5" x14ac:dyDescent="0.25">
      <c r="A130" t="s">
        <v>39</v>
      </c>
      <c r="B130" t="s">
        <v>73</v>
      </c>
      <c r="C130" t="s">
        <v>69</v>
      </c>
      <c r="D130">
        <v>144377.94</v>
      </c>
      <c r="E130">
        <v>59787.199999999997</v>
      </c>
    </row>
    <row r="131" spans="1:5" x14ac:dyDescent="0.25">
      <c r="A131" t="s">
        <v>39</v>
      </c>
      <c r="B131" t="s">
        <v>74</v>
      </c>
      <c r="C131" t="s">
        <v>69</v>
      </c>
      <c r="D131">
        <v>175821.12</v>
      </c>
      <c r="E131">
        <v>44394.65</v>
      </c>
    </row>
    <row r="132" spans="1:5" x14ac:dyDescent="0.25">
      <c r="A132" t="s">
        <v>39</v>
      </c>
      <c r="B132" t="s">
        <v>75</v>
      </c>
      <c r="C132" t="s">
        <v>69</v>
      </c>
      <c r="D132">
        <v>163827.45000000001</v>
      </c>
      <c r="E132">
        <v>33664.199999999997</v>
      </c>
    </row>
    <row r="133" spans="1:5" x14ac:dyDescent="0.25">
      <c r="A133" t="s">
        <v>39</v>
      </c>
      <c r="B133" t="s">
        <v>76</v>
      </c>
      <c r="C133" t="s">
        <v>69</v>
      </c>
      <c r="D133">
        <v>182093.37</v>
      </c>
      <c r="E133">
        <v>31841.25</v>
      </c>
    </row>
    <row r="134" spans="1:5" x14ac:dyDescent="0.25">
      <c r="A134" t="s">
        <v>39</v>
      </c>
      <c r="B134" t="s">
        <v>77</v>
      </c>
      <c r="C134" t="s">
        <v>69</v>
      </c>
      <c r="D134">
        <v>169085.11</v>
      </c>
      <c r="E134">
        <v>31412.65</v>
      </c>
    </row>
    <row r="135" spans="1:5" x14ac:dyDescent="0.25">
      <c r="A135" t="s">
        <v>39</v>
      </c>
      <c r="B135" t="s">
        <v>78</v>
      </c>
      <c r="C135" t="s">
        <v>69</v>
      </c>
      <c r="D135">
        <v>185031.44</v>
      </c>
      <c r="E135">
        <v>20273.3</v>
      </c>
    </row>
    <row r="136" spans="1:5" x14ac:dyDescent="0.25">
      <c r="A136" t="s">
        <v>39</v>
      </c>
      <c r="B136" t="s">
        <v>79</v>
      </c>
      <c r="C136" t="s">
        <v>69</v>
      </c>
      <c r="D136">
        <v>186900.43</v>
      </c>
      <c r="E136">
        <v>19627.650000000001</v>
      </c>
    </row>
    <row r="137" spans="1:5" x14ac:dyDescent="0.25">
      <c r="A137" t="s">
        <v>39</v>
      </c>
      <c r="B137" t="s">
        <v>80</v>
      </c>
      <c r="C137" t="s">
        <v>69</v>
      </c>
      <c r="D137">
        <v>195377.75</v>
      </c>
      <c r="E137">
        <v>21639.98</v>
      </c>
    </row>
    <row r="138" spans="1:5" x14ac:dyDescent="0.25">
      <c r="A138" t="s">
        <v>39</v>
      </c>
      <c r="B138" t="s">
        <v>81</v>
      </c>
      <c r="C138" t="s">
        <v>69</v>
      </c>
      <c r="D138">
        <v>204030.25</v>
      </c>
      <c r="E138">
        <v>20583.580000000002</v>
      </c>
    </row>
    <row r="139" spans="1:5" x14ac:dyDescent="0.25">
      <c r="A139" t="s">
        <v>39</v>
      </c>
      <c r="B139" t="s">
        <v>20</v>
      </c>
      <c r="C139" t="s">
        <v>69</v>
      </c>
      <c r="D139">
        <v>208826.09</v>
      </c>
      <c r="E139">
        <v>24617.88</v>
      </c>
    </row>
    <row r="140" spans="1:5" x14ac:dyDescent="0.25">
      <c r="A140" t="s">
        <v>39</v>
      </c>
      <c r="B140" t="s">
        <v>21</v>
      </c>
      <c r="C140" t="s">
        <v>69</v>
      </c>
      <c r="D140">
        <v>214875.69</v>
      </c>
      <c r="E140">
        <v>43318.79</v>
      </c>
    </row>
    <row r="141" spans="1:5" x14ac:dyDescent="0.25">
      <c r="A141" t="s">
        <v>39</v>
      </c>
      <c r="B141" t="s">
        <v>22</v>
      </c>
      <c r="C141" t="s">
        <v>69</v>
      </c>
      <c r="D141">
        <v>202391.71</v>
      </c>
      <c r="E141">
        <v>40942.03</v>
      </c>
    </row>
    <row r="142" spans="1:5" x14ac:dyDescent="0.25">
      <c r="A142" t="s">
        <v>39</v>
      </c>
      <c r="B142" t="s">
        <v>23</v>
      </c>
      <c r="C142" t="s">
        <v>69</v>
      </c>
      <c r="D142">
        <v>220772.08</v>
      </c>
      <c r="E142">
        <v>34978.71</v>
      </c>
    </row>
    <row r="143" spans="1:5" x14ac:dyDescent="0.25">
      <c r="A143" t="s">
        <v>39</v>
      </c>
      <c r="B143" t="s">
        <v>24</v>
      </c>
      <c r="C143" t="s">
        <v>69</v>
      </c>
      <c r="D143">
        <v>240758.7</v>
      </c>
      <c r="E143">
        <v>26797.38</v>
      </c>
    </row>
    <row r="144" spans="1:5" x14ac:dyDescent="0.25">
      <c r="A144" t="s">
        <v>39</v>
      </c>
      <c r="B144" t="s">
        <v>25</v>
      </c>
      <c r="C144" t="s">
        <v>69</v>
      </c>
      <c r="D144">
        <v>268181.21999999997</v>
      </c>
      <c r="E144">
        <v>17289.77</v>
      </c>
    </row>
    <row r="145" spans="1:5" x14ac:dyDescent="0.25">
      <c r="A145" t="s">
        <v>39</v>
      </c>
      <c r="B145" t="s">
        <v>26</v>
      </c>
      <c r="C145" t="s">
        <v>69</v>
      </c>
      <c r="D145">
        <v>213458.87</v>
      </c>
      <c r="E145">
        <v>55009.4</v>
      </c>
    </row>
    <row r="146" spans="1:5" x14ac:dyDescent="0.25">
      <c r="A146" t="s">
        <v>40</v>
      </c>
      <c r="B146" t="s">
        <v>73</v>
      </c>
      <c r="C146" t="s">
        <v>69</v>
      </c>
      <c r="D146">
        <v>98175.78</v>
      </c>
      <c r="E146">
        <v>57765.11</v>
      </c>
    </row>
    <row r="147" spans="1:5" x14ac:dyDescent="0.25">
      <c r="A147" t="s">
        <v>40</v>
      </c>
      <c r="B147" t="s">
        <v>74</v>
      </c>
      <c r="C147" t="s">
        <v>69</v>
      </c>
      <c r="D147">
        <v>114585.82</v>
      </c>
      <c r="E147">
        <v>40864.36</v>
      </c>
    </row>
    <row r="148" spans="1:5" x14ac:dyDescent="0.25">
      <c r="A148" t="s">
        <v>40</v>
      </c>
      <c r="B148" t="s">
        <v>75</v>
      </c>
      <c r="C148" t="s">
        <v>69</v>
      </c>
      <c r="D148">
        <v>107966.28</v>
      </c>
      <c r="E148">
        <v>32700.2</v>
      </c>
    </row>
    <row r="149" spans="1:5" x14ac:dyDescent="0.25">
      <c r="A149" t="s">
        <v>40</v>
      </c>
      <c r="B149" t="s">
        <v>76</v>
      </c>
      <c r="C149" t="s">
        <v>69</v>
      </c>
      <c r="D149">
        <v>118129.60000000001</v>
      </c>
      <c r="E149">
        <v>29858.1</v>
      </c>
    </row>
    <row r="150" spans="1:5" x14ac:dyDescent="0.25">
      <c r="A150" t="s">
        <v>40</v>
      </c>
      <c r="B150" t="s">
        <v>77</v>
      </c>
      <c r="C150" t="s">
        <v>69</v>
      </c>
      <c r="D150">
        <v>110007.57</v>
      </c>
      <c r="E150">
        <v>29623.07</v>
      </c>
    </row>
    <row r="151" spans="1:5" x14ac:dyDescent="0.25">
      <c r="A151" t="s">
        <v>40</v>
      </c>
      <c r="B151" t="s">
        <v>78</v>
      </c>
      <c r="C151" t="s">
        <v>69</v>
      </c>
      <c r="D151">
        <v>121286.53</v>
      </c>
      <c r="E151">
        <v>20049.32</v>
      </c>
    </row>
    <row r="152" spans="1:5" x14ac:dyDescent="0.25">
      <c r="A152" t="s">
        <v>40</v>
      </c>
      <c r="B152" t="s">
        <v>79</v>
      </c>
      <c r="C152" t="s">
        <v>69</v>
      </c>
      <c r="D152">
        <v>122782.97</v>
      </c>
      <c r="E152">
        <v>19483.310000000001</v>
      </c>
    </row>
    <row r="153" spans="1:5" x14ac:dyDescent="0.25">
      <c r="A153" t="s">
        <v>40</v>
      </c>
      <c r="B153" t="s">
        <v>80</v>
      </c>
      <c r="C153" t="s">
        <v>69</v>
      </c>
      <c r="D153">
        <v>127343.89</v>
      </c>
      <c r="E153">
        <v>21230.22</v>
      </c>
    </row>
    <row r="154" spans="1:5" x14ac:dyDescent="0.25">
      <c r="A154" t="s">
        <v>40</v>
      </c>
      <c r="B154" t="s">
        <v>81</v>
      </c>
      <c r="C154" t="s">
        <v>69</v>
      </c>
      <c r="D154">
        <v>128473.48</v>
      </c>
      <c r="E154">
        <v>19524.009999999998</v>
      </c>
    </row>
    <row r="155" spans="1:5" x14ac:dyDescent="0.25">
      <c r="A155" t="s">
        <v>40</v>
      </c>
      <c r="B155" t="s">
        <v>20</v>
      </c>
      <c r="C155" t="s">
        <v>69</v>
      </c>
      <c r="D155">
        <v>137923.78</v>
      </c>
      <c r="E155">
        <v>23291.14</v>
      </c>
    </row>
    <row r="156" spans="1:5" x14ac:dyDescent="0.25">
      <c r="A156" t="s">
        <v>40</v>
      </c>
      <c r="B156" t="s">
        <v>21</v>
      </c>
      <c r="C156" t="s">
        <v>69</v>
      </c>
      <c r="D156">
        <v>138612.29999999999</v>
      </c>
      <c r="E156">
        <v>40192.53</v>
      </c>
    </row>
    <row r="157" spans="1:5" x14ac:dyDescent="0.25">
      <c r="A157" t="s">
        <v>40</v>
      </c>
      <c r="B157" t="s">
        <v>22</v>
      </c>
      <c r="C157" t="s">
        <v>69</v>
      </c>
      <c r="D157">
        <v>130969.76</v>
      </c>
      <c r="E157">
        <v>38709.160000000003</v>
      </c>
    </row>
    <row r="158" spans="1:5" x14ac:dyDescent="0.25">
      <c r="A158" t="s">
        <v>40</v>
      </c>
      <c r="B158" t="s">
        <v>23</v>
      </c>
      <c r="C158" t="s">
        <v>69</v>
      </c>
      <c r="D158">
        <v>142592.03</v>
      </c>
      <c r="E158">
        <v>34693.56</v>
      </c>
    </row>
    <row r="159" spans="1:5" x14ac:dyDescent="0.25">
      <c r="A159" t="s">
        <v>40</v>
      </c>
      <c r="B159" t="s">
        <v>24</v>
      </c>
      <c r="C159" t="s">
        <v>69</v>
      </c>
      <c r="D159">
        <v>155899.79</v>
      </c>
      <c r="E159">
        <v>26066.46</v>
      </c>
    </row>
    <row r="160" spans="1:5" x14ac:dyDescent="0.25">
      <c r="A160" t="s">
        <v>40</v>
      </c>
      <c r="B160" t="s">
        <v>25</v>
      </c>
      <c r="C160" t="s">
        <v>69</v>
      </c>
      <c r="D160">
        <v>176482.25</v>
      </c>
      <c r="E160">
        <v>16753.96</v>
      </c>
    </row>
    <row r="161" spans="1:5" x14ac:dyDescent="0.25">
      <c r="A161" t="s">
        <v>40</v>
      </c>
      <c r="B161" t="s">
        <v>26</v>
      </c>
      <c r="C161" t="s">
        <v>69</v>
      </c>
      <c r="D161">
        <v>139018.67000000001</v>
      </c>
      <c r="E161">
        <v>51277.63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Financial buildings, incl. banks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54300.38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1783.22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72808.06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50302.879999999997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12208.31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163.27000000000001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19783.5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137265.75</v>
      </c>
      <c r="F17" s="65">
        <f>Raw_endusebreakdownannual!F16</f>
        <v>74083.88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39099.43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29543.040000000001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72808.06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50302.879999999997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23960.720000000001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1237.77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18344.8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177852.47</v>
      </c>
      <c r="F32" s="65">
        <f>Raw_endusebreakdownannual!F31</f>
        <v>57444.23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23203.38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17873.560000000001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72808.06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50302.879999999997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18712.349999999999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954.77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18280.939999999999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160651.63</v>
      </c>
      <c r="F47" s="65">
        <f>Raw_endusebreakdownannual!F46</f>
        <v>41484.32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22064.26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34853.94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72808.06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50302.879999999997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27398.86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1387.17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17723.63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186750.91</v>
      </c>
      <c r="F62" s="65">
        <f>Raw_endusebreakdownannual!F61</f>
        <v>39787.89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20201.86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21823.97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72808.06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50302.879999999997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19468.36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950.61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18281.259999999998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165353.87</v>
      </c>
      <c r="F77" s="65">
        <f>Raw_endusebreakdownannual!F76</f>
        <v>38483.120000000003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6017.65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37584.629999999997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72808.06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50302.879999999997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31812.31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1649.47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17001.25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194157.35</v>
      </c>
      <c r="F92" s="65">
        <f>Raw_endusebreakdownannual!F91</f>
        <v>23018.9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6060.46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42053.69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72808.06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50302.879999999997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35739.43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1794.86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16811.03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202698.92</v>
      </c>
      <c r="F107" s="65">
        <f>Raw_endusebreakdownannual!F106</f>
        <v>22871.49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8951.2099999999991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50233.760000000002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72808.06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50302.879999999997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36485.42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1932.8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16790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211762.92</v>
      </c>
      <c r="F122" s="65">
        <f>Raw_endusebreakdownannual!F121</f>
        <v>25741.21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8382.2999999999993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57349.26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72808.06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50302.879999999997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41054.49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2113.7399999999998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16585.96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223628.43</v>
      </c>
      <c r="F137" s="65">
        <f>Raw_endusebreakdownannual!F136</f>
        <v>24968.26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14304.61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65223.93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72808.06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50302.879999999997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39192.07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2027.96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16471.59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229554.9</v>
      </c>
      <c r="F152" s="65">
        <f>Raw_endusebreakdownannual!F151</f>
        <v>30776.2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42399.5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67237.56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72808.06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50302.879999999997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41155.78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2001.05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16794.560000000001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233505.34</v>
      </c>
      <c r="F167" s="65">
        <f>Raw_endusebreakdownannual!F166</f>
        <v>59194.06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36742.46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56964.42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72808.06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50302.879999999997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35086.879999999997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1852.79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17208.77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217015.03</v>
      </c>
      <c r="F182" s="65">
        <f>Raw_endusebreakdownannual!F181</f>
        <v>53951.23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30208.65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73466.11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72808.06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50302.879999999997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43548.44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2147.98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16366.17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242273.47</v>
      </c>
      <c r="F197" s="65">
        <f>Raw_endusebreakdownannual!F196</f>
        <v>46574.82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20544.259999999998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90578.57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72808.06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50302.879999999997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51184.12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2324.8200000000002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15641.32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267198.45</v>
      </c>
      <c r="F212" s="65">
        <f>Raw_endusebreakdownannual!F211</f>
        <v>36185.589999999997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9693.85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124476.97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72808.06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50302.879999999997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57468.3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1991.02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14115.64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307047.23</v>
      </c>
      <c r="F227" s="65">
        <f>Raw_endusebreakdownannual!F226</f>
        <v>23809.49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66260.91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61583.48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72808.06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50302.879999999997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45219.199999999997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1717.64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18080.39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231631.26</v>
      </c>
      <c r="F242" s="65">
        <f>Raw_endusebreakdownannual!F241</f>
        <v>84341.29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42322.02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834.07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36688.5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50302.879999999997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12413.6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76.09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19777.84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100315.14</v>
      </c>
      <c r="F257" s="65">
        <f>Raw_endusebreakdownannual!F256</f>
        <v>62099.86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27529.75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15763.89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36688.5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50302.879999999997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14095.7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510.56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18339.38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117361.53</v>
      </c>
      <c r="F272" s="65">
        <f>Raw_endusebreakdownannual!F271</f>
        <v>45869.13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17947.55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9438.84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36688.5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50302.879999999997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11122.82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512.44000000000005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18275.29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108065.48</v>
      </c>
      <c r="F287" s="65">
        <f>Raw_endusebreakdownannual!F286</f>
        <v>36222.839999999997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15512.09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18985.240000000002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36688.5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50302.879999999997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14737.88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580.04999999999995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17718.63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121294.56</v>
      </c>
      <c r="F302" s="65">
        <f>Raw_endusebreakdownannual!F301</f>
        <v>33230.71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14469.77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11136.5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36688.5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50302.879999999997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11276.76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497.81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18275.939999999999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109902.45</v>
      </c>
      <c r="F317" s="65">
        <f>Raw_endusebreakdownannual!F316</f>
        <v>32745.71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4865.87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22065.13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36688.5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50302.879999999997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17480.060000000001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979.14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16995.650000000001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127515.72</v>
      </c>
      <c r="F332" s="65">
        <f>Raw_endusebreakdownannual!F331</f>
        <v>21861.52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4795.63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25603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36688.5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50302.879999999997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19898.259999999998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1099.19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16805.3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133591.84</v>
      </c>
      <c r="F347" s="65">
        <f>Raw_endusebreakdownannual!F346</f>
        <v>21600.94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7374.52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29385.07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36688.5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50302.879999999997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19288.189999999999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866.98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16785.240000000002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136531.62</v>
      </c>
      <c r="F362" s="65">
        <f>Raw_endusebreakdownannual!F361</f>
        <v>24159.759999999998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4983.7700000000004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31836.92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36688.5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50302.879999999997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20721.740000000002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1182.54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16580.21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140732.57</v>
      </c>
      <c r="F377" s="65">
        <f>Raw_endusebreakdownannual!F376</f>
        <v>21563.98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10094.35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39833.370000000003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36688.5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50302.879999999997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22648.1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877.23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16466.64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150350.07999999999</v>
      </c>
      <c r="F392" s="65">
        <f>Raw_endusebreakdownannual!F391</f>
        <v>26560.98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29744.400000000001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39734.839999999997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36688.5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50302.879999999997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22777.46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778.58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16788.84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150282.26</v>
      </c>
      <c r="F407" s="65">
        <f>Raw_endusebreakdownannual!F406</f>
        <v>46533.23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26365.24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32836.53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36688.5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50302.879999999997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19929.78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764.82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17203.419999999998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140522.51999999999</v>
      </c>
      <c r="F422" s="65">
        <f>Raw_endusebreakdownannual!F421</f>
        <v>43568.66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23097.4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43803.48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36688.5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50302.879999999997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24106.73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889.51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16360.63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155791.1</v>
      </c>
      <c r="F437" s="65">
        <f>Raw_endusebreakdownannual!F436</f>
        <v>39458.04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15040.32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55782.99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36688.5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50302.879999999997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29509.66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1421.26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15636.29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173705.3</v>
      </c>
      <c r="F452" s="65">
        <f>Raw_endusebreakdownannual!F451</f>
        <v>30676.61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6908.83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81093.48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36688.5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50302.879999999997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32777.79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1258.0899999999999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14110.87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202120.74</v>
      </c>
      <c r="F467" s="65">
        <f>Raw_endusebreakdownannual!F466</f>
        <v>21019.7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41735.879999999997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35988.339999999997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36688.5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50302.879999999997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26497.94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905.08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18075.099999999999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150382.75</v>
      </c>
      <c r="F482" s="65">
        <f>Raw_endusebreakdownannual!F481</f>
        <v>59810.99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24965.53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913.08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72808.06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50302.879999999997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55837.2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19783.34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179861.22</v>
      </c>
      <c r="F497" s="65">
        <f>Raw_endusebreakdownannual!F496</f>
        <v>44748.87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15436.52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23219.16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72808.06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50302.879999999997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69552.59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18344.82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215882.69</v>
      </c>
      <c r="F512" s="65">
        <f>Raw_endusebreakdownannual!F511</f>
        <v>33781.339999999997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8302.5499999999993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13186.98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72808.06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50302.879999999997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65470.8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18280.919999999998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201768.73</v>
      </c>
      <c r="F527" s="65">
        <f>Raw_endusebreakdownannual!F526</f>
        <v>26583.47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7358.58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28039.93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72808.06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50302.879999999997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70364.479999999996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17724.16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221515.36</v>
      </c>
      <c r="F542" s="65">
        <f>Raw_endusebreakdownannual!F541</f>
        <v>25082.74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7498.94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17805.66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72808.06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50302.879999999997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64995.63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18281.169999999998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205912.24</v>
      </c>
      <c r="F557" s="65">
        <f>Raw_endusebreakdownannual!F556</f>
        <v>25780.11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1355.98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29685.25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72808.06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50302.879999999997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67010.89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17001.18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219807.08</v>
      </c>
      <c r="F572" s="65">
        <f>Raw_endusebreakdownannual!F571</f>
        <v>18357.16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1127.19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32854.980000000003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72808.06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50302.879999999997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65674.06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16810.84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221639.98</v>
      </c>
      <c r="F587" s="65">
        <f>Raw_endusebreakdownannual!F586</f>
        <v>17938.03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2290.73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39309.410000000003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72808.06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50302.879999999997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70646.98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16789.89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233067.33</v>
      </c>
      <c r="F602" s="65">
        <f>Raw_endusebreakdownannual!F601</f>
        <v>19080.62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1681.38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45444.43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72808.06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50302.879999999997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75043.77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16585.48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243599.15</v>
      </c>
      <c r="F617" s="65">
        <f>Raw_endusebreakdownannual!F616</f>
        <v>18266.86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4242.29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52292.959999999999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72808.06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50302.879999999997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71896.649999999994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16471.11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247300.55</v>
      </c>
      <c r="F632" s="65">
        <f>Raw_endusebreakdownannual!F631</f>
        <v>20713.400000000001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14714.34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55294.239999999998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72808.06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50302.879999999997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79456.429999999993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16794.46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257861.61</v>
      </c>
      <c r="F647" s="65">
        <f>Raw_endusebreakdownannual!F646</f>
        <v>31508.799999999999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13753.72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46260.03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72808.06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50302.879999999997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73024.600000000006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17208.77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242395.57</v>
      </c>
      <c r="F662" s="65">
        <f>Raw_endusebreakdownannual!F661</f>
        <v>30962.49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10019.530000000001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61055.8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72808.06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50302.879999999997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77408.37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16366.07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261575.12</v>
      </c>
      <c r="F677" s="65">
        <f>Raw_endusebreakdownannual!F676</f>
        <v>26385.599999999999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5859.47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76178.259999999995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72808.06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50302.879999999997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85669.98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15641.18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284959.19</v>
      </c>
      <c r="F692" s="65">
        <f>Raw_endusebreakdownannual!F691</f>
        <v>21500.65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1421.15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103204.91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72808.06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50302.879999999997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82475.39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14115.6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308791.24</v>
      </c>
      <c r="F707" s="65">
        <f>Raw_endusebreakdownannual!F706</f>
        <v>15536.75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22786.99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50489.81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72808.06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50302.879999999997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85751.65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18080.13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259352.39</v>
      </c>
      <c r="F722" s="65">
        <f>Raw_endusebreakdownannual!F721</f>
        <v>40867.120000000003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26362.07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436.52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36688.5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50302.879999999997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29999.279999999999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19777.84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117427.18</v>
      </c>
      <c r="F737" s="65">
        <f>Raw_endusebreakdownannual!F736</f>
        <v>46139.91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15130.88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12576.12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36688.5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50302.879999999997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36501.870000000003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18339.080000000002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136069.37</v>
      </c>
      <c r="F752" s="65">
        <f>Raw_endusebreakdownannual!F751</f>
        <v>33469.97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8757.07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6704.18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36688.5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50302.879999999997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35227.360000000001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18275.02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128922.92</v>
      </c>
      <c r="F767" s="65">
        <f>Raw_endusebreakdownannual!F766</f>
        <v>27032.09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7215.31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15275.58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36688.5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50302.879999999997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37281.730000000003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17718.27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139548.69</v>
      </c>
      <c r="F782" s="65">
        <f>Raw_endusebreakdownannual!F781</f>
        <v>24933.58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7029.47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8757.31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36688.5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50302.879999999997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34362.07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18275.740000000002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130110.76</v>
      </c>
      <c r="F797" s="65">
        <f>Raw_endusebreakdownannual!F796</f>
        <v>25305.200000000001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1420.23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16657.8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36688.5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50302.879999999997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38186.69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16995.25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141835.87</v>
      </c>
      <c r="F812" s="65">
        <f>Raw_endusebreakdownannual!F811</f>
        <v>18415.48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1245.68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18839.79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36688.5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50302.879999999997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37848.129999999997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16804.87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143679.29999999999</v>
      </c>
      <c r="F827" s="65">
        <f>Raw_endusebreakdownannual!F826</f>
        <v>18050.55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2330.9899999999998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22661.75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36688.5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50302.879999999997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39921.620000000003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16784.59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149574.76</v>
      </c>
      <c r="F842" s="65">
        <f>Raw_endusebreakdownannual!F841</f>
        <v>19115.580000000002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1406.84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24078.26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36688.5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50302.879999999997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38184.870000000003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16579.72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149254.51999999999</v>
      </c>
      <c r="F857" s="65">
        <f>Raw_endusebreakdownannual!F856</f>
        <v>17986.560000000001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3919.21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32232.5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36688.5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50302.879999999997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41308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16465.740000000002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160531.88</v>
      </c>
      <c r="F872" s="65">
        <f>Raw_endusebreakdownannual!F871</f>
        <v>20384.95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15453.27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32656.9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36688.5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50302.879999999997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41846.53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16788.41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161494.81</v>
      </c>
      <c r="F887" s="65">
        <f>Raw_endusebreakdownannual!F886</f>
        <v>32241.68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14542.42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26804.97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36688.5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50302.879999999997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39098.410000000003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17203.05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152894.76999999999</v>
      </c>
      <c r="F902" s="65">
        <f>Raw_endusebreakdownannual!F901</f>
        <v>31745.46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11772.79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36243.42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36688.5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50302.879999999997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41517.35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16360.05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164752.14000000001</v>
      </c>
      <c r="F917" s="65">
        <f>Raw_endusebreakdownannual!F916</f>
        <v>28132.84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6086.18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46631.33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36688.5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50302.879999999997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46036.08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15635.72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179658.8</v>
      </c>
      <c r="F932" s="65">
        <f>Raw_endusebreakdownannual!F931</f>
        <v>21721.9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1406.63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65646.48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36688.5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50302.879999999997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44656.1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14110.09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197293.96</v>
      </c>
      <c r="F947" s="65">
        <f>Raw_endusebreakdownannual!F946</f>
        <v>15516.72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23545.34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30845.53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36688.5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50302.879999999997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46776.79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18074.810000000001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164613.71</v>
      </c>
      <c r="F962" s="65">
        <f>Raw_endusebreakdownannual!F961</f>
        <v>41620.15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6269.07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746.94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72808.06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50302.879999999997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55837.2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19783.34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185964.15</v>
      </c>
      <c r="F977" s="65">
        <f>Raw_endusebreakdownannual!F976</f>
        <v>19783.34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4541.16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22924.39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72808.06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50302.879999999997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69552.33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18344.82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220128.83</v>
      </c>
      <c r="F992" s="65">
        <f>Raw_endusebreakdownannual!F991</f>
        <v>18344.82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2157.16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12993.37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72808.06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50302.879999999997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65470.92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18280.919999999998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203732.39</v>
      </c>
      <c r="F1007" s="65">
        <f>Raw_endusebreakdownannual!F1006</f>
        <v>18280.919999999998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1939.04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27974.62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72808.06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50302.879999999997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70364.479999999996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17724.16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223389.08</v>
      </c>
      <c r="F1022" s="65">
        <f>Raw_endusebreakdownannual!F1021</f>
        <v>17724.16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2105.4699999999998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17535.46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72808.06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50302.879999999997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64995.63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18281.169999999998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207747.51</v>
      </c>
      <c r="F1037" s="65">
        <f>Raw_endusebreakdownannual!F1036</f>
        <v>18281.169999999998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325.77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29089.34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72808.06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50302.879999999997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67010.89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17001.18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219536.95</v>
      </c>
      <c r="F1052" s="65">
        <f>Raw_endusebreakdownannual!F1051</f>
        <v>17001.18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273.2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32556.59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72808.06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50302.879999999997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65674.06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16810.84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221614.79</v>
      </c>
      <c r="F1067" s="65">
        <f>Raw_endusebreakdownannual!F1066</f>
        <v>16810.84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562.48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39178.769999999997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72808.06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50302.879999999997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70646.98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16789.89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233499.17</v>
      </c>
      <c r="F1082" s="65">
        <f>Raw_endusebreakdownannual!F1081</f>
        <v>16789.89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410.57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45322.78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72808.06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50302.879999999997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75043.77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16585.48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243888.06</v>
      </c>
      <c r="F1097" s="65">
        <f>Raw_endusebreakdownannual!F1096</f>
        <v>16585.48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1294.04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52223.87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72808.06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50302.879999999997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71896.649999999994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16471.11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248525.5</v>
      </c>
      <c r="F1112" s="65">
        <f>Raw_endusebreakdownannual!F1111</f>
        <v>16471.11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4223.88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55225.77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72808.06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50302.879999999997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79455.210000000006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16794.46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262015.8</v>
      </c>
      <c r="F1127" s="65">
        <f>Raw_endusebreakdownannual!F1126</f>
        <v>16794.46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4053.13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46168.31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72808.06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50302.879999999997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73024.3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17208.77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246356.68</v>
      </c>
      <c r="F1142" s="65">
        <f>Raw_endusebreakdownannual!F1141</f>
        <v>17208.77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2914.81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60995.61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72808.06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50302.879999999997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77406.69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16366.07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264428.06</v>
      </c>
      <c r="F1157" s="65">
        <f>Raw_endusebreakdownannual!F1156</f>
        <v>16366.07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1806.82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76088.97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72808.06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50302.879999999997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85668.81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15641.18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286675.53999999998</v>
      </c>
      <c r="F1172" s="65">
        <f>Raw_endusebreakdownannual!F1171</f>
        <v>15641.18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415.06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103167.52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72808.06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50302.879999999997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82475.39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14115.6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309168.90999999997</v>
      </c>
      <c r="F1187" s="65">
        <f>Raw_endusebreakdownannual!F1186</f>
        <v>14115.6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8624.34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49909.45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72808.06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50302.879999999997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85765.66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18080.080000000002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267410.39</v>
      </c>
      <c r="F1202" s="65">
        <f>Raw_endusebreakdownannual!F1201</f>
        <v>18080.080000000002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6538.77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285.33999999999997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36688.5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50302.879999999997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29999.279999999999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19777.84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123814.78</v>
      </c>
      <c r="F1217" s="65">
        <f>Raw_endusebreakdownannual!F1216</f>
        <v>19777.84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4244.72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12282.86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36688.5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50302.879999999997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36501.870000000003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18339.09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140020.82999999999</v>
      </c>
      <c r="F1232" s="65">
        <f>Raw_endusebreakdownannual!F1231</f>
        <v>18339.09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2223.81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6576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36688.5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50302.879999999997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35227.360000000001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18275.02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131018.56</v>
      </c>
      <c r="F1247" s="65">
        <f>Raw_endusebreakdownannual!F1246</f>
        <v>18275.02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1860.79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15171.29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36688.5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50302.879999999997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37281.730000000003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17718.27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141305.20000000001</v>
      </c>
      <c r="F1262" s="65">
        <f>Raw_endusebreakdownannual!F1261</f>
        <v>17718.27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1908.45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8594.24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36688.5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50302.879999999997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34362.07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18275.740000000002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131856.13</v>
      </c>
      <c r="F1277" s="65">
        <f>Raw_endusebreakdownannual!F1276</f>
        <v>18275.740000000002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339.21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15874.59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36688.5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50302.879999999997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38186.69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16995.25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141391.87</v>
      </c>
      <c r="F1292" s="65">
        <f>Raw_endusebreakdownannual!F1291</f>
        <v>16995.25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298.66000000000003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18347.189999999999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36688.5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50302.879999999997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37848.129999999997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16804.87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143485.35999999999</v>
      </c>
      <c r="F1307" s="65">
        <f>Raw_endusebreakdownannual!F1306</f>
        <v>16804.87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568.98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22415.360000000001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36688.5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50302.879999999997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39921.620000000003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16784.599999999999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149897.35</v>
      </c>
      <c r="F1322" s="65">
        <f>Raw_endusebreakdownannual!F1321</f>
        <v>16784.599999999999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342.11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23744.19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36688.5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50302.879999999997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38184.870000000003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16579.72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149262.56</v>
      </c>
      <c r="F1337" s="65">
        <f>Raw_endusebreakdownannual!F1336</f>
        <v>16579.72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1169.44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32131.72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36688.5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50302.879999999997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41308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16465.740000000002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161600.54</v>
      </c>
      <c r="F1352" s="65">
        <f>Raw_endusebreakdownannual!F1351</f>
        <v>16465.740000000002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4286.5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32591.42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36688.5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50302.879999999997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41846.53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16788.41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165715.82999999999</v>
      </c>
      <c r="F1367" s="65">
        <f>Raw_endusebreakdownannual!F1366</f>
        <v>16788.41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4082.82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26656.12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36688.5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50302.879999999997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39098.410000000003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17203.05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156828.73000000001</v>
      </c>
      <c r="F1382" s="65">
        <f>Raw_endusebreakdownannual!F1381</f>
        <v>17203.05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3244.04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36175.83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36688.5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50302.879999999997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41517.35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16360.05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167928.59</v>
      </c>
      <c r="F1397" s="65">
        <f>Raw_endusebreakdownannual!F1396</f>
        <v>16360.05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1810.67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46438.25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36688.5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50302.879999999997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46036.08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15635.72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181276.38</v>
      </c>
      <c r="F1412" s="65">
        <f>Raw_endusebreakdownannual!F1411</f>
        <v>15635.72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406.96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65606.53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36688.5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50302.879999999997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44656.1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14110.09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197660.98</v>
      </c>
      <c r="F1427" s="65">
        <f>Raw_endusebreakdownannual!F1426</f>
        <v>14110.09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8288.35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30328.94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36688.5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50302.879999999997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46778.81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18074.689999999999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172387.48</v>
      </c>
      <c r="F1442" s="65">
        <f>Raw_endusebreakdownannual!F1441</f>
        <v>18074.689999999999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902.57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72808.06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50302.879999999997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56767.75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19783.61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180781.26</v>
      </c>
      <c r="F1457" s="65">
        <f>Raw_endusebreakdownannual!F1456</f>
        <v>19783.61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23139.51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72808.06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50302.879999999997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69944.66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18344.919999999998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216195.12</v>
      </c>
      <c r="F1472" s="65">
        <f>Raw_endusebreakdownannual!F1471</f>
        <v>18344.919999999998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13168.44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72808.06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50302.879999999997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65611.28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18280.95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201890.66</v>
      </c>
      <c r="F1487" s="65">
        <f>Raw_endusebreakdownannual!F1486</f>
        <v>18280.95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28007.96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72808.06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50302.879999999997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70504.23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17723.66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221623.13</v>
      </c>
      <c r="F1502" s="65">
        <f>Raw_endusebreakdownannual!F1501</f>
        <v>17723.66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17738.03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72808.06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50302.879999999997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65031.06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18281.43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205880.03</v>
      </c>
      <c r="F1517" s="65">
        <f>Raw_endusebreakdownannual!F1516</f>
        <v>18281.43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29676.46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72808.06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50302.879999999997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67010.89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17001.18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219798.29</v>
      </c>
      <c r="F1532" s="65">
        <f>Raw_endusebreakdownannual!F1531</f>
        <v>17001.18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32845.96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72808.06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50302.879999999997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65674.06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16810.84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221630.96</v>
      </c>
      <c r="F1547" s="65">
        <f>Raw_endusebreakdownannual!F1546</f>
        <v>16810.84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39284.03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72808.06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50302.879999999997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70646.98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16789.89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233041.95</v>
      </c>
      <c r="F1562" s="65">
        <f>Raw_endusebreakdownannual!F1561</f>
        <v>16789.89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45427.839999999997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72808.06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50302.879999999997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75043.77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16585.47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243582.55</v>
      </c>
      <c r="F1577" s="65">
        <f>Raw_endusebreakdownannual!F1576</f>
        <v>16585.47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52231.32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72808.06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50302.879999999997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71908.240000000005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16471.2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247250.51</v>
      </c>
      <c r="F1592" s="65">
        <f>Raw_endusebreakdownannual!F1591</f>
        <v>16471.2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55243.95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72808.06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50302.879999999997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80252.53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16794.66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258607.43</v>
      </c>
      <c r="F1607" s="65">
        <f>Raw_endusebreakdownannual!F1606</f>
        <v>16794.66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46206.61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72808.06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50302.879999999997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73733.91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17208.2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243051.46</v>
      </c>
      <c r="F1622" s="65">
        <f>Raw_endusebreakdownannual!F1621</f>
        <v>17208.2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61034.71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72808.06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50302.879999999997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77922.039999999994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16366.27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262067.69</v>
      </c>
      <c r="F1637" s="65">
        <f>Raw_endusebreakdownannual!F1636</f>
        <v>16366.27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76139.8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72808.06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50302.879999999997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85784.44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15641.3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285035.18</v>
      </c>
      <c r="F1652" s="65">
        <f>Raw_endusebreakdownannual!F1651</f>
        <v>15641.3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103174.98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72808.06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50302.879999999997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82475.39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14115.61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308761.31</v>
      </c>
      <c r="F1667" s="65">
        <f>Raw_endusebreakdownannual!F1666</f>
        <v>14115.61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50350.05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72808.06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50302.879999999997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87701.26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18080.43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261162.25</v>
      </c>
      <c r="F1682" s="65">
        <f>Raw_endusebreakdownannual!F1681</f>
        <v>18080.43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426.36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36688.5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50302.879999999997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30176.799999999999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19777.59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117594.54</v>
      </c>
      <c r="F1697" s="65">
        <f>Raw_endusebreakdownannual!F1696</f>
        <v>19777.59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12477.46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36688.5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50302.879999999997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36606.449999999997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18339.29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136075.29</v>
      </c>
      <c r="F1712" s="65">
        <f>Raw_endusebreakdownannual!F1711</f>
        <v>18339.29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6675.78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36688.5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50302.879999999997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35246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18275.12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128913.16</v>
      </c>
      <c r="F1727" s="65">
        <f>Raw_endusebreakdownannual!F1726</f>
        <v>18275.12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15226.69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36688.5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50302.879999999997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37288.559999999998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17718.38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139506.63</v>
      </c>
      <c r="F1742" s="65">
        <f>Raw_endusebreakdownannual!F1741</f>
        <v>17718.38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8668.07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36688.5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50302.879999999997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34362.07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18276.080000000002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130021.52</v>
      </c>
      <c r="F1757" s="65">
        <f>Raw_endusebreakdownannual!F1756</f>
        <v>18276.080000000002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16643.37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36688.5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50302.879999999997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38186.69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16995.27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141821.44</v>
      </c>
      <c r="F1772" s="65">
        <f>Raw_endusebreakdownannual!F1771</f>
        <v>16995.27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18825.43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36688.5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50302.879999999997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37848.129999999997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16804.86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143664.94</v>
      </c>
      <c r="F1787" s="65">
        <f>Raw_endusebreakdownannual!F1786</f>
        <v>16804.86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22624.94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36688.5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50302.879999999997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39921.620000000003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16784.7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149537.94</v>
      </c>
      <c r="F1802" s="65">
        <f>Raw_endusebreakdownannual!F1801</f>
        <v>16784.7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24052.7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36688.5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50302.879999999997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38184.870000000003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16579.62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149228.96</v>
      </c>
      <c r="F1817" s="65">
        <f>Raw_endusebreakdownannual!F1816</f>
        <v>16579.62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32145.29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36688.5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50302.879999999997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41308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16465.900000000001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160444.67000000001</v>
      </c>
      <c r="F1832" s="65">
        <f>Raw_endusebreakdownannual!F1831</f>
        <v>16465.900000000001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32581.23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36688.5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50302.879999999997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41979.74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16788.900000000001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161552.35</v>
      </c>
      <c r="F1847" s="65">
        <f>Raw_endusebreakdownannual!F1846</f>
        <v>16788.900000000001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26728.55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36688.5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50302.879999999997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39301.69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17203.18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153021.63</v>
      </c>
      <c r="F1862" s="65">
        <f>Raw_endusebreakdownannual!F1861</f>
        <v>17203.18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36205.129999999997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36688.5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50302.879999999997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41675.1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16360.39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164871.60999999999</v>
      </c>
      <c r="F1877" s="65">
        <f>Raw_endusebreakdownannual!F1876</f>
        <v>16360.39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46575.37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36688.5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50302.879999999997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46068.03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15635.99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179634.79</v>
      </c>
      <c r="F1892" s="65">
        <f>Raw_endusebreakdownannual!F1891</f>
        <v>15635.99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65591.91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36688.5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50302.879999999997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44656.1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14109.52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197239.4</v>
      </c>
      <c r="F1907" s="65">
        <f>Raw_endusebreakdownannual!F1906</f>
        <v>14109.52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30695.75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36688.5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50302.879999999997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47966.36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18075.21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165653.49</v>
      </c>
      <c r="F1922" s="65">
        <f>Raw_endusebreakdownannual!F1921</f>
        <v>18075.21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40003.68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1318.79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72808.06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50302.879999999997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19948.21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19783.509999999998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144377.94</v>
      </c>
      <c r="F1937" s="65">
        <f>Raw_endusebreakdownannual!F1936</f>
        <v>59787.199999999997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26049.89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22695.78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72808.06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50302.879999999997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30014.400000000001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18344.759999999998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175821.12</v>
      </c>
      <c r="F1952" s="65">
        <f>Raw_endusebreakdownannual!F1951</f>
        <v>44394.65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15383.69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14003.19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72808.06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50302.879999999997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26713.32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18280.509999999998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163827.45000000001</v>
      </c>
      <c r="F1967" s="65">
        <f>Raw_endusebreakdownannual!F1966</f>
        <v>33664.199999999997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14117.63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27485.32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72808.06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50302.879999999997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31497.1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17723.61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182093.37</v>
      </c>
      <c r="F1982" s="65">
        <f>Raw_endusebreakdownannual!F1981</f>
        <v>31841.25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13130.99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18195.490000000002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72808.06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50302.879999999997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27778.68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18281.66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169085.11</v>
      </c>
      <c r="F1997" s="65">
        <f>Raw_endusebreakdownannual!F1996</f>
        <v>31412.65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3272.1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30153.32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72808.06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50302.879999999997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31767.18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17001.2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185031.44</v>
      </c>
      <c r="F2012" s="65">
        <f>Raw_endusebreakdownannual!F2011</f>
        <v>20273.3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2816.81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32279.01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72808.06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50302.879999999997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31510.48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16810.84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186900.43</v>
      </c>
      <c r="F2027" s="65">
        <f>Raw_endusebreakdownannual!F2026</f>
        <v>19627.650000000001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4850.07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38152.18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72808.06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50302.879999999997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34114.629999999997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16789.91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195377.75</v>
      </c>
      <c r="F2042" s="65">
        <f>Raw_endusebreakdownannual!F2041</f>
        <v>21639.98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3998.06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43735.42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72808.06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50302.879999999997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37183.89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16585.52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204030.25</v>
      </c>
      <c r="F2057" s="65">
        <f>Raw_endusebreakdownannual!F2056</f>
        <v>20583.580000000002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8146.68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49702.33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72808.06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50302.879999999997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36012.81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16471.2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208826.09</v>
      </c>
      <c r="F2072" s="65">
        <f>Raw_endusebreakdownannual!F2071</f>
        <v>24617.88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26524.29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52786.720000000001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72808.06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50302.879999999997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38978.03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16794.5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214875.69</v>
      </c>
      <c r="F2087" s="65">
        <f>Raw_endusebreakdownannual!F2086</f>
        <v>43318.79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23733.25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44302.71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72808.06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50302.879999999997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34978.06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17208.78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202391.71</v>
      </c>
      <c r="F2102" s="65">
        <f>Raw_endusebreakdownannual!F2101</f>
        <v>40942.03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18612.63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58467.62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72808.06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50302.879999999997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39193.519999999997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16366.08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220772.08</v>
      </c>
      <c r="F2117" s="65">
        <f>Raw_endusebreakdownannual!F2116</f>
        <v>34978.71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11156.17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72383.02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72808.06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50302.879999999997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45264.74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15641.21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240758.7</v>
      </c>
      <c r="F2132" s="65">
        <f>Raw_endusebreakdownannual!F2131</f>
        <v>26797.38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3174.15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97979.7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72808.06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50302.879999999997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47090.58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14115.62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268181.21999999997</v>
      </c>
      <c r="F2147" s="65">
        <f>Raw_endusebreakdownannual!F2146</f>
        <v>17289.77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36929.21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48144.73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72808.06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50302.879999999997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42203.19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18080.189999999999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213458.87</v>
      </c>
      <c r="F2162" s="65">
        <f>Raw_endusebreakdownannual!F2161</f>
        <v>55009.4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37987.24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546.6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36688.5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50302.879999999997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10637.8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19777.87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98175.78</v>
      </c>
      <c r="F2177" s="65">
        <f>Raw_endusebreakdownannual!F2176</f>
        <v>57765.11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22525.15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12054.25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36688.5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50302.879999999997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15540.18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18339.22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114585.82</v>
      </c>
      <c r="F2192" s="65">
        <f>Raw_endusebreakdownannual!F2191</f>
        <v>40864.36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14424.96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6898.44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36688.5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50302.879999999997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14076.46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18275.240000000002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107966.28</v>
      </c>
      <c r="F2207" s="65">
        <f>Raw_endusebreakdownannual!F2206</f>
        <v>32700.2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12139.73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14691.37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36688.5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50302.879999999997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16446.849999999999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17718.37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118129.60000000001</v>
      </c>
      <c r="F2222" s="65">
        <f>Raw_endusebreakdownannual!F2221</f>
        <v>29858.1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11347.2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8698.68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36688.5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50302.879999999997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14317.51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18275.86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110007.57</v>
      </c>
      <c r="F2237" s="65">
        <f>Raw_endusebreakdownannual!F2236</f>
        <v>29623.07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3054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16573.400000000001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36688.5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50302.879999999997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17721.75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16995.32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121286.53</v>
      </c>
      <c r="F2252" s="65">
        <f>Raw_endusebreakdownannual!F2251</f>
        <v>20049.32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2678.33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18083.689999999999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36688.5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50302.879999999997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17707.900000000001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16804.98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122782.97</v>
      </c>
      <c r="F2267" s="65">
        <f>Raw_endusebreakdownannual!F2266</f>
        <v>19483.310000000001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4445.5200000000004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21570.59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36688.5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50302.879999999997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18781.919999999998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16784.71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127343.89</v>
      </c>
      <c r="F2282" s="65">
        <f>Raw_endusebreakdownannual!F2281</f>
        <v>21230.22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2944.35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22856.959999999999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36688.5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50302.879999999997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18625.13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16579.66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128473.48</v>
      </c>
      <c r="F2297" s="65">
        <f>Raw_endusebreakdownannual!F2296</f>
        <v>19524.009999999998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6825.23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30569.63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36688.5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50302.879999999997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20362.77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16465.91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137923.78</v>
      </c>
      <c r="F2312" s="65">
        <f>Raw_endusebreakdownannual!F2311</f>
        <v>23291.14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23403.67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31227.119999999999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36688.5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50302.879999999997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20393.8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16788.86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138612.29999999999</v>
      </c>
      <c r="F2327" s="65">
        <f>Raw_endusebreakdownannual!F2326</f>
        <v>40192.53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21505.98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25577.11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36688.5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50302.879999999997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18401.259999999998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17203.18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130969.76</v>
      </c>
      <c r="F2342" s="65">
        <f>Raw_endusebreakdownannual!F2341</f>
        <v>38709.160000000003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18333.37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34798.660000000003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36688.5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50302.879999999997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20801.990000000002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16360.19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142592.03</v>
      </c>
      <c r="F2357" s="65">
        <f>Raw_endusebreakdownannual!F2356</f>
        <v>34693.56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10430.69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44602.68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36688.5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50302.879999999997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24305.73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15635.77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155899.79</v>
      </c>
      <c r="F2372" s="65">
        <f>Raw_endusebreakdownannual!F2371</f>
        <v>26066.46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2643.94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63208.55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36688.5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50302.879999999997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26282.31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14110.02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176482.25</v>
      </c>
      <c r="F2387" s="65">
        <f>Raw_endusebreakdownannual!F2386</f>
        <v>16753.96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33202.92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29255.22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36688.5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50302.879999999997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22772.07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18074.71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139018.67000000001</v>
      </c>
      <c r="F2402" s="65">
        <f>Raw_endusebreakdownannual!F2401</f>
        <v>51277.63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399</v>
      </c>
      <c r="E2">
        <v>0</v>
      </c>
      <c r="F2">
        <v>54300.38</v>
      </c>
    </row>
    <row r="3" spans="1:6" x14ac:dyDescent="0.25">
      <c r="A3" t="s">
        <v>39</v>
      </c>
      <c r="B3" t="s">
        <v>73</v>
      </c>
      <c r="C3" t="s">
        <v>67</v>
      </c>
      <c r="D3" t="s">
        <v>400</v>
      </c>
      <c r="E3">
        <v>1783.22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401</v>
      </c>
      <c r="E4">
        <v>72808.06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403</v>
      </c>
      <c r="E6">
        <v>50302.879999999997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405</v>
      </c>
      <c r="E8">
        <v>12208.31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406</v>
      </c>
      <c r="E9">
        <v>163.27000000000001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410</v>
      </c>
      <c r="E13">
        <v>0</v>
      </c>
      <c r="F13">
        <v>19783.5</v>
      </c>
    </row>
    <row r="14" spans="1:6" x14ac:dyDescent="0.25">
      <c r="A14" t="s">
        <v>39</v>
      </c>
      <c r="B14" t="s">
        <v>73</v>
      </c>
      <c r="C14" t="s">
        <v>67</v>
      </c>
      <c r="D14" t="s">
        <v>411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413</v>
      </c>
      <c r="E16">
        <v>137265.75</v>
      </c>
      <c r="F16">
        <v>74083.88</v>
      </c>
    </row>
    <row r="17" spans="1:6" x14ac:dyDescent="0.25">
      <c r="A17" t="s">
        <v>39</v>
      </c>
      <c r="B17" t="s">
        <v>74</v>
      </c>
      <c r="C17" t="s">
        <v>67</v>
      </c>
      <c r="D17" t="s">
        <v>399</v>
      </c>
      <c r="E17">
        <v>0</v>
      </c>
      <c r="F17">
        <v>39099.43</v>
      </c>
    </row>
    <row r="18" spans="1:6" x14ac:dyDescent="0.25">
      <c r="A18" t="s">
        <v>39</v>
      </c>
      <c r="B18" t="s">
        <v>74</v>
      </c>
      <c r="C18" t="s">
        <v>67</v>
      </c>
      <c r="D18" t="s">
        <v>400</v>
      </c>
      <c r="E18">
        <v>29543.040000000001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401</v>
      </c>
      <c r="E19">
        <v>72808.06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403</v>
      </c>
      <c r="E21">
        <v>50302.879999999997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405</v>
      </c>
      <c r="E23">
        <v>23960.720000000001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406</v>
      </c>
      <c r="E24">
        <v>1237.77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410</v>
      </c>
      <c r="E28">
        <v>0</v>
      </c>
      <c r="F28">
        <v>18344.8</v>
      </c>
    </row>
    <row r="29" spans="1:6" x14ac:dyDescent="0.25">
      <c r="A29" t="s">
        <v>39</v>
      </c>
      <c r="B29" t="s">
        <v>74</v>
      </c>
      <c r="C29" t="s">
        <v>67</v>
      </c>
      <c r="D29" t="s">
        <v>411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413</v>
      </c>
      <c r="E31">
        <v>177852.47</v>
      </c>
      <c r="F31">
        <v>57444.23</v>
      </c>
    </row>
    <row r="32" spans="1:6" x14ac:dyDescent="0.25">
      <c r="A32" t="s">
        <v>39</v>
      </c>
      <c r="B32" t="s">
        <v>75</v>
      </c>
      <c r="C32" t="s">
        <v>67</v>
      </c>
      <c r="D32" t="s">
        <v>399</v>
      </c>
      <c r="E32">
        <v>0</v>
      </c>
      <c r="F32">
        <v>23203.38</v>
      </c>
    </row>
    <row r="33" spans="1:6" x14ac:dyDescent="0.25">
      <c r="A33" t="s">
        <v>39</v>
      </c>
      <c r="B33" t="s">
        <v>75</v>
      </c>
      <c r="C33" t="s">
        <v>67</v>
      </c>
      <c r="D33" t="s">
        <v>400</v>
      </c>
      <c r="E33">
        <v>17873.560000000001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401</v>
      </c>
      <c r="E34">
        <v>72808.06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403</v>
      </c>
      <c r="E36">
        <v>50302.879999999997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405</v>
      </c>
      <c r="E38">
        <v>18712.349999999999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406</v>
      </c>
      <c r="E39">
        <v>954.77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410</v>
      </c>
      <c r="E43">
        <v>0</v>
      </c>
      <c r="F43">
        <v>18280.939999999999</v>
      </c>
    </row>
    <row r="44" spans="1:6" x14ac:dyDescent="0.25">
      <c r="A44" t="s">
        <v>39</v>
      </c>
      <c r="B44" t="s">
        <v>75</v>
      </c>
      <c r="C44" t="s">
        <v>67</v>
      </c>
      <c r="D44" t="s">
        <v>411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413</v>
      </c>
      <c r="E46">
        <v>160651.63</v>
      </c>
      <c r="F46">
        <v>41484.32</v>
      </c>
    </row>
    <row r="47" spans="1:6" x14ac:dyDescent="0.25">
      <c r="A47" t="s">
        <v>39</v>
      </c>
      <c r="B47" t="s">
        <v>76</v>
      </c>
      <c r="C47" t="s">
        <v>67</v>
      </c>
      <c r="D47" t="s">
        <v>399</v>
      </c>
      <c r="E47">
        <v>0</v>
      </c>
      <c r="F47">
        <v>22064.26</v>
      </c>
    </row>
    <row r="48" spans="1:6" x14ac:dyDescent="0.25">
      <c r="A48" t="s">
        <v>39</v>
      </c>
      <c r="B48" t="s">
        <v>76</v>
      </c>
      <c r="C48" t="s">
        <v>67</v>
      </c>
      <c r="D48" t="s">
        <v>400</v>
      </c>
      <c r="E48">
        <v>34853.94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401</v>
      </c>
      <c r="E49">
        <v>72808.06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403</v>
      </c>
      <c r="E51">
        <v>50302.879999999997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405</v>
      </c>
      <c r="E53">
        <v>27398.86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406</v>
      </c>
      <c r="E54">
        <v>1387.17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410</v>
      </c>
      <c r="E58">
        <v>0</v>
      </c>
      <c r="F58">
        <v>17723.63</v>
      </c>
    </row>
    <row r="59" spans="1:6" x14ac:dyDescent="0.25">
      <c r="A59" t="s">
        <v>39</v>
      </c>
      <c r="B59" t="s">
        <v>76</v>
      </c>
      <c r="C59" t="s">
        <v>67</v>
      </c>
      <c r="D59" t="s">
        <v>411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413</v>
      </c>
      <c r="E61">
        <v>186750.91</v>
      </c>
      <c r="F61">
        <v>39787.89</v>
      </c>
    </row>
    <row r="62" spans="1:6" x14ac:dyDescent="0.25">
      <c r="A62" t="s">
        <v>39</v>
      </c>
      <c r="B62" t="s">
        <v>77</v>
      </c>
      <c r="C62" t="s">
        <v>67</v>
      </c>
      <c r="D62" t="s">
        <v>399</v>
      </c>
      <c r="E62">
        <v>0</v>
      </c>
      <c r="F62">
        <v>20201.86</v>
      </c>
    </row>
    <row r="63" spans="1:6" x14ac:dyDescent="0.25">
      <c r="A63" t="s">
        <v>39</v>
      </c>
      <c r="B63" t="s">
        <v>77</v>
      </c>
      <c r="C63" t="s">
        <v>67</v>
      </c>
      <c r="D63" t="s">
        <v>400</v>
      </c>
      <c r="E63">
        <v>21823.97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401</v>
      </c>
      <c r="E64">
        <v>72808.06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403</v>
      </c>
      <c r="E66">
        <v>50302.879999999997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405</v>
      </c>
      <c r="E68">
        <v>19468.36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406</v>
      </c>
      <c r="E69">
        <v>950.61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410</v>
      </c>
      <c r="E73">
        <v>0</v>
      </c>
      <c r="F73">
        <v>18281.259999999998</v>
      </c>
    </row>
    <row r="74" spans="1:6" x14ac:dyDescent="0.25">
      <c r="A74" t="s">
        <v>39</v>
      </c>
      <c r="B74" t="s">
        <v>77</v>
      </c>
      <c r="C74" t="s">
        <v>67</v>
      </c>
      <c r="D74" t="s">
        <v>411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413</v>
      </c>
      <c r="E76">
        <v>165353.87</v>
      </c>
      <c r="F76">
        <v>38483.120000000003</v>
      </c>
    </row>
    <row r="77" spans="1:6" x14ac:dyDescent="0.25">
      <c r="A77" t="s">
        <v>39</v>
      </c>
      <c r="B77" t="s">
        <v>78</v>
      </c>
      <c r="C77" t="s">
        <v>67</v>
      </c>
      <c r="D77" t="s">
        <v>399</v>
      </c>
      <c r="E77">
        <v>0</v>
      </c>
      <c r="F77">
        <v>6017.65</v>
      </c>
    </row>
    <row r="78" spans="1:6" x14ac:dyDescent="0.25">
      <c r="A78" t="s">
        <v>39</v>
      </c>
      <c r="B78" t="s">
        <v>78</v>
      </c>
      <c r="C78" t="s">
        <v>67</v>
      </c>
      <c r="D78" t="s">
        <v>400</v>
      </c>
      <c r="E78">
        <v>37584.629999999997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401</v>
      </c>
      <c r="E79">
        <v>72808.06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403</v>
      </c>
      <c r="E81">
        <v>50302.879999999997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405</v>
      </c>
      <c r="E83">
        <v>31812.31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406</v>
      </c>
      <c r="E84">
        <v>1649.47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410</v>
      </c>
      <c r="E88">
        <v>0</v>
      </c>
      <c r="F88">
        <v>17001.25</v>
      </c>
    </row>
    <row r="89" spans="1:6" x14ac:dyDescent="0.25">
      <c r="A89" t="s">
        <v>39</v>
      </c>
      <c r="B89" t="s">
        <v>78</v>
      </c>
      <c r="C89" t="s">
        <v>67</v>
      </c>
      <c r="D89" t="s">
        <v>411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413</v>
      </c>
      <c r="E91">
        <v>194157.35</v>
      </c>
      <c r="F91">
        <v>23018.9</v>
      </c>
    </row>
    <row r="92" spans="1:6" x14ac:dyDescent="0.25">
      <c r="A92" t="s">
        <v>39</v>
      </c>
      <c r="B92" t="s">
        <v>79</v>
      </c>
      <c r="C92" t="s">
        <v>67</v>
      </c>
      <c r="D92" t="s">
        <v>399</v>
      </c>
      <c r="E92">
        <v>0</v>
      </c>
      <c r="F92">
        <v>6060.46</v>
      </c>
    </row>
    <row r="93" spans="1:6" x14ac:dyDescent="0.25">
      <c r="A93" t="s">
        <v>39</v>
      </c>
      <c r="B93" t="s">
        <v>79</v>
      </c>
      <c r="C93" t="s">
        <v>67</v>
      </c>
      <c r="D93" t="s">
        <v>400</v>
      </c>
      <c r="E93">
        <v>42053.69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401</v>
      </c>
      <c r="E94">
        <v>72808.06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403</v>
      </c>
      <c r="E96">
        <v>50302.879999999997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405</v>
      </c>
      <c r="E98">
        <v>35739.43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406</v>
      </c>
      <c r="E99">
        <v>1794.86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410</v>
      </c>
      <c r="E103">
        <v>0</v>
      </c>
      <c r="F103">
        <v>16811.03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413</v>
      </c>
      <c r="E106">
        <v>202698.92</v>
      </c>
      <c r="F106">
        <v>22871.49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399</v>
      </c>
      <c r="E107">
        <v>0</v>
      </c>
      <c r="F107">
        <v>8951.2099999999991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400</v>
      </c>
      <c r="E108">
        <v>50233.760000000002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401</v>
      </c>
      <c r="E109">
        <v>72808.06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403</v>
      </c>
      <c r="E111">
        <v>50302.879999999997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405</v>
      </c>
      <c r="E113">
        <v>36485.42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406</v>
      </c>
      <c r="E114">
        <v>1932.8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410</v>
      </c>
      <c r="E118">
        <v>0</v>
      </c>
      <c r="F118">
        <v>16790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413</v>
      </c>
      <c r="E121">
        <v>211762.92</v>
      </c>
      <c r="F121">
        <v>25741.21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399</v>
      </c>
      <c r="E122">
        <v>0</v>
      </c>
      <c r="F122">
        <v>8382.2999999999993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400</v>
      </c>
      <c r="E123">
        <v>57349.26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401</v>
      </c>
      <c r="E124">
        <v>72808.06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403</v>
      </c>
      <c r="E126">
        <v>50302.879999999997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405</v>
      </c>
      <c r="E128">
        <v>41054.49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406</v>
      </c>
      <c r="E129">
        <v>2113.7399999999998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410</v>
      </c>
      <c r="E133">
        <v>0</v>
      </c>
      <c r="F133">
        <v>16585.96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413</v>
      </c>
      <c r="E136">
        <v>223628.43</v>
      </c>
      <c r="F136">
        <v>24968.26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399</v>
      </c>
      <c r="E137">
        <v>0</v>
      </c>
      <c r="F137">
        <v>14304.61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400</v>
      </c>
      <c r="E138">
        <v>65223.93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401</v>
      </c>
      <c r="E139">
        <v>72808.06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403</v>
      </c>
      <c r="E141">
        <v>50302.879999999997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405</v>
      </c>
      <c r="E143">
        <v>39192.07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406</v>
      </c>
      <c r="E144">
        <v>2027.96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410</v>
      </c>
      <c r="E148">
        <v>0</v>
      </c>
      <c r="F148">
        <v>16471.59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413</v>
      </c>
      <c r="E151">
        <v>229554.9</v>
      </c>
      <c r="F151">
        <v>30776.2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399</v>
      </c>
      <c r="E152">
        <v>0</v>
      </c>
      <c r="F152">
        <v>42399.5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400</v>
      </c>
      <c r="E153">
        <v>67237.56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401</v>
      </c>
      <c r="E154">
        <v>72808.06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403</v>
      </c>
      <c r="E156">
        <v>50302.879999999997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405</v>
      </c>
      <c r="E158">
        <v>41155.78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406</v>
      </c>
      <c r="E159">
        <v>2001.05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410</v>
      </c>
      <c r="E163">
        <v>0</v>
      </c>
      <c r="F163">
        <v>16794.560000000001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413</v>
      </c>
      <c r="E166">
        <v>233505.34</v>
      </c>
      <c r="F166">
        <v>59194.06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399</v>
      </c>
      <c r="E167">
        <v>0</v>
      </c>
      <c r="F167">
        <v>36742.46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400</v>
      </c>
      <c r="E168">
        <v>56964.42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401</v>
      </c>
      <c r="E169">
        <v>72808.06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403</v>
      </c>
      <c r="E171">
        <v>50302.879999999997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405</v>
      </c>
      <c r="E173">
        <v>35086.879999999997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406</v>
      </c>
      <c r="E174">
        <v>1852.79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410</v>
      </c>
      <c r="E178">
        <v>0</v>
      </c>
      <c r="F178">
        <v>17208.77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413</v>
      </c>
      <c r="E181">
        <v>217015.03</v>
      </c>
      <c r="F181">
        <v>53951.23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399</v>
      </c>
      <c r="E182">
        <v>0</v>
      </c>
      <c r="F182">
        <v>30208.65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400</v>
      </c>
      <c r="E183">
        <v>73466.11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401</v>
      </c>
      <c r="E184">
        <v>72808.06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403</v>
      </c>
      <c r="E186">
        <v>50302.879999999997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405</v>
      </c>
      <c r="E188">
        <v>43548.44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406</v>
      </c>
      <c r="E189">
        <v>2147.98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410</v>
      </c>
      <c r="E193">
        <v>0</v>
      </c>
      <c r="F193">
        <v>16366.17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413</v>
      </c>
      <c r="E196">
        <v>242273.47</v>
      </c>
      <c r="F196">
        <v>46574.82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399</v>
      </c>
      <c r="E197">
        <v>0</v>
      </c>
      <c r="F197">
        <v>20544.259999999998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400</v>
      </c>
      <c r="E198">
        <v>90578.57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401</v>
      </c>
      <c r="E199">
        <v>72808.06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403</v>
      </c>
      <c r="E201">
        <v>50302.879999999997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405</v>
      </c>
      <c r="E203">
        <v>51184.12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406</v>
      </c>
      <c r="E204">
        <v>2324.8200000000002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410</v>
      </c>
      <c r="E208">
        <v>0</v>
      </c>
      <c r="F208">
        <v>15641.32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413</v>
      </c>
      <c r="E211">
        <v>267198.45</v>
      </c>
      <c r="F211">
        <v>36185.589999999997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399</v>
      </c>
      <c r="E212">
        <v>0</v>
      </c>
      <c r="F212">
        <v>9693.85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400</v>
      </c>
      <c r="E213">
        <v>124476.97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401</v>
      </c>
      <c r="E214">
        <v>72808.06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403</v>
      </c>
      <c r="E216">
        <v>50302.879999999997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405</v>
      </c>
      <c r="E218">
        <v>57468.3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406</v>
      </c>
      <c r="E219">
        <v>1991.02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410</v>
      </c>
      <c r="E223">
        <v>0</v>
      </c>
      <c r="F223">
        <v>14115.64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413</v>
      </c>
      <c r="E226">
        <v>307047.23</v>
      </c>
      <c r="F226">
        <v>23809.49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399</v>
      </c>
      <c r="E227">
        <v>0</v>
      </c>
      <c r="F227">
        <v>66260.91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400</v>
      </c>
      <c r="E228">
        <v>61583.48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401</v>
      </c>
      <c r="E229">
        <v>72808.06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403</v>
      </c>
      <c r="E231">
        <v>50302.879999999997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405</v>
      </c>
      <c r="E233">
        <v>45219.199999999997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406</v>
      </c>
      <c r="E234">
        <v>1717.64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410</v>
      </c>
      <c r="E238">
        <v>0</v>
      </c>
      <c r="F238">
        <v>18080.39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413</v>
      </c>
      <c r="E241">
        <v>231631.26</v>
      </c>
      <c r="F241">
        <v>84341.29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399</v>
      </c>
      <c r="E242">
        <v>0</v>
      </c>
      <c r="F242">
        <v>42322.02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400</v>
      </c>
      <c r="E243">
        <v>834.07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401</v>
      </c>
      <c r="E244">
        <v>36688.5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403</v>
      </c>
      <c r="E246">
        <v>50302.879999999997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405</v>
      </c>
      <c r="E248">
        <v>12413.6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406</v>
      </c>
      <c r="E249">
        <v>76.09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410</v>
      </c>
      <c r="E253">
        <v>0</v>
      </c>
      <c r="F253">
        <v>19777.84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413</v>
      </c>
      <c r="E256">
        <v>100315.14</v>
      </c>
      <c r="F256">
        <v>62099.86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399</v>
      </c>
      <c r="E257">
        <v>0</v>
      </c>
      <c r="F257">
        <v>27529.75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400</v>
      </c>
      <c r="E258">
        <v>15763.89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401</v>
      </c>
      <c r="E259">
        <v>36688.5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403</v>
      </c>
      <c r="E261">
        <v>50302.879999999997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405</v>
      </c>
      <c r="E263">
        <v>14095.7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406</v>
      </c>
      <c r="E264">
        <v>510.56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410</v>
      </c>
      <c r="E268">
        <v>0</v>
      </c>
      <c r="F268">
        <v>18339.38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413</v>
      </c>
      <c r="E271">
        <v>117361.53</v>
      </c>
      <c r="F271">
        <v>45869.13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399</v>
      </c>
      <c r="E272">
        <v>0</v>
      </c>
      <c r="F272">
        <v>17947.55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400</v>
      </c>
      <c r="E273">
        <v>9438.84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401</v>
      </c>
      <c r="E274">
        <v>36688.5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403</v>
      </c>
      <c r="E276">
        <v>50302.879999999997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405</v>
      </c>
      <c r="E278">
        <v>11122.82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406</v>
      </c>
      <c r="E279">
        <v>512.44000000000005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410</v>
      </c>
      <c r="E283">
        <v>0</v>
      </c>
      <c r="F283">
        <v>18275.29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413</v>
      </c>
      <c r="E286">
        <v>108065.48</v>
      </c>
      <c r="F286">
        <v>36222.839999999997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399</v>
      </c>
      <c r="E287">
        <v>0</v>
      </c>
      <c r="F287">
        <v>15512.09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400</v>
      </c>
      <c r="E288">
        <v>18985.240000000002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401</v>
      </c>
      <c r="E289">
        <v>36688.5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403</v>
      </c>
      <c r="E291">
        <v>50302.879999999997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405</v>
      </c>
      <c r="E293">
        <v>14737.88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406</v>
      </c>
      <c r="E294">
        <v>580.04999999999995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410</v>
      </c>
      <c r="E298">
        <v>0</v>
      </c>
      <c r="F298">
        <v>17718.63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413</v>
      </c>
      <c r="E301">
        <v>121294.56</v>
      </c>
      <c r="F301">
        <v>33230.71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399</v>
      </c>
      <c r="E302">
        <v>0</v>
      </c>
      <c r="F302">
        <v>14469.77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400</v>
      </c>
      <c r="E303">
        <v>11136.5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401</v>
      </c>
      <c r="E304">
        <v>36688.5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403</v>
      </c>
      <c r="E306">
        <v>50302.879999999997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405</v>
      </c>
      <c r="E308">
        <v>11276.76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406</v>
      </c>
      <c r="E309">
        <v>497.81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410</v>
      </c>
      <c r="E313">
        <v>0</v>
      </c>
      <c r="F313">
        <v>18275.939999999999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413</v>
      </c>
      <c r="E316">
        <v>109902.45</v>
      </c>
      <c r="F316">
        <v>32745.71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399</v>
      </c>
      <c r="E317">
        <v>0</v>
      </c>
      <c r="F317">
        <v>4865.87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400</v>
      </c>
      <c r="E318">
        <v>22065.13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401</v>
      </c>
      <c r="E319">
        <v>36688.5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403</v>
      </c>
      <c r="E321">
        <v>50302.879999999997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405</v>
      </c>
      <c r="E323">
        <v>17480.060000000001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406</v>
      </c>
      <c r="E324">
        <v>979.14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410</v>
      </c>
      <c r="E328">
        <v>0</v>
      </c>
      <c r="F328">
        <v>16995.650000000001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413</v>
      </c>
      <c r="E331">
        <v>127515.72</v>
      </c>
      <c r="F331">
        <v>21861.52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399</v>
      </c>
      <c r="E332">
        <v>0</v>
      </c>
      <c r="F332">
        <v>4795.63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400</v>
      </c>
      <c r="E333">
        <v>25603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401</v>
      </c>
      <c r="E334">
        <v>36688.5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403</v>
      </c>
      <c r="E336">
        <v>50302.879999999997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405</v>
      </c>
      <c r="E338">
        <v>19898.259999999998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406</v>
      </c>
      <c r="E339">
        <v>1099.19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410</v>
      </c>
      <c r="E343">
        <v>0</v>
      </c>
      <c r="F343">
        <v>16805.3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413</v>
      </c>
      <c r="E346">
        <v>133591.84</v>
      </c>
      <c r="F346">
        <v>21600.94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399</v>
      </c>
      <c r="E347">
        <v>0</v>
      </c>
      <c r="F347">
        <v>7374.52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400</v>
      </c>
      <c r="E348">
        <v>29385.07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401</v>
      </c>
      <c r="E349">
        <v>36688.5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403</v>
      </c>
      <c r="E351">
        <v>50302.879999999997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405</v>
      </c>
      <c r="E353">
        <v>19288.189999999999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406</v>
      </c>
      <c r="E354">
        <v>866.98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410</v>
      </c>
      <c r="E358">
        <v>0</v>
      </c>
      <c r="F358">
        <v>16785.240000000002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413</v>
      </c>
      <c r="E361">
        <v>136531.62</v>
      </c>
      <c r="F361">
        <v>24159.759999999998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399</v>
      </c>
      <c r="E362">
        <v>0</v>
      </c>
      <c r="F362">
        <v>4983.7700000000004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400</v>
      </c>
      <c r="E363">
        <v>31836.92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401</v>
      </c>
      <c r="E364">
        <v>36688.5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403</v>
      </c>
      <c r="E366">
        <v>50302.879999999997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405</v>
      </c>
      <c r="E368">
        <v>20721.740000000002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406</v>
      </c>
      <c r="E369">
        <v>1182.54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410</v>
      </c>
      <c r="E373">
        <v>0</v>
      </c>
      <c r="F373">
        <v>16580.21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413</v>
      </c>
      <c r="E376">
        <v>140732.57</v>
      </c>
      <c r="F376">
        <v>21563.98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399</v>
      </c>
      <c r="E377">
        <v>0</v>
      </c>
      <c r="F377">
        <v>10094.35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400</v>
      </c>
      <c r="E378">
        <v>39833.370000000003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401</v>
      </c>
      <c r="E379">
        <v>36688.5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403</v>
      </c>
      <c r="E381">
        <v>50302.879999999997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405</v>
      </c>
      <c r="E383">
        <v>22648.1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406</v>
      </c>
      <c r="E384">
        <v>877.23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410</v>
      </c>
      <c r="E388">
        <v>0</v>
      </c>
      <c r="F388">
        <v>16466.64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413</v>
      </c>
      <c r="E391">
        <v>150350.07999999999</v>
      </c>
      <c r="F391">
        <v>26560.98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399</v>
      </c>
      <c r="E392">
        <v>0</v>
      </c>
      <c r="F392">
        <v>29744.400000000001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400</v>
      </c>
      <c r="E393">
        <v>39734.839999999997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401</v>
      </c>
      <c r="E394">
        <v>36688.5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403</v>
      </c>
      <c r="E396">
        <v>50302.879999999997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405</v>
      </c>
      <c r="E398">
        <v>22777.46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406</v>
      </c>
      <c r="E399">
        <v>778.58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410</v>
      </c>
      <c r="E403">
        <v>0</v>
      </c>
      <c r="F403">
        <v>16788.84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413</v>
      </c>
      <c r="E406">
        <v>150282.26</v>
      </c>
      <c r="F406">
        <v>46533.23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399</v>
      </c>
      <c r="E407">
        <v>0</v>
      </c>
      <c r="F407">
        <v>26365.24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400</v>
      </c>
      <c r="E408">
        <v>32836.53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401</v>
      </c>
      <c r="E409">
        <v>36688.5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403</v>
      </c>
      <c r="E411">
        <v>50302.879999999997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405</v>
      </c>
      <c r="E413">
        <v>19929.78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406</v>
      </c>
      <c r="E414">
        <v>764.82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410</v>
      </c>
      <c r="E418">
        <v>0</v>
      </c>
      <c r="F418">
        <v>17203.419999999998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413</v>
      </c>
      <c r="E421">
        <v>140522.51999999999</v>
      </c>
      <c r="F421">
        <v>43568.66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399</v>
      </c>
      <c r="E422">
        <v>0</v>
      </c>
      <c r="F422">
        <v>23097.4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400</v>
      </c>
      <c r="E423">
        <v>43803.48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401</v>
      </c>
      <c r="E424">
        <v>36688.5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403</v>
      </c>
      <c r="E426">
        <v>50302.879999999997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405</v>
      </c>
      <c r="E428">
        <v>24106.73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406</v>
      </c>
      <c r="E429">
        <v>889.51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410</v>
      </c>
      <c r="E433">
        <v>0</v>
      </c>
      <c r="F433">
        <v>16360.63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413</v>
      </c>
      <c r="E436">
        <v>155791.1</v>
      </c>
      <c r="F436">
        <v>39458.04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399</v>
      </c>
      <c r="E437">
        <v>0</v>
      </c>
      <c r="F437">
        <v>15040.32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400</v>
      </c>
      <c r="E438">
        <v>55782.99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401</v>
      </c>
      <c r="E439">
        <v>36688.5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403</v>
      </c>
      <c r="E441">
        <v>50302.879999999997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405</v>
      </c>
      <c r="E443">
        <v>29509.66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406</v>
      </c>
      <c r="E444">
        <v>1421.26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410</v>
      </c>
      <c r="E448">
        <v>0</v>
      </c>
      <c r="F448">
        <v>15636.29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413</v>
      </c>
      <c r="E451">
        <v>173705.3</v>
      </c>
      <c r="F451">
        <v>30676.61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399</v>
      </c>
      <c r="E452">
        <v>0</v>
      </c>
      <c r="F452">
        <v>6908.83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400</v>
      </c>
      <c r="E453">
        <v>81093.48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401</v>
      </c>
      <c r="E454">
        <v>36688.5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403</v>
      </c>
      <c r="E456">
        <v>50302.879999999997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405</v>
      </c>
      <c r="E458">
        <v>32777.79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406</v>
      </c>
      <c r="E459">
        <v>1258.0899999999999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410</v>
      </c>
      <c r="E463">
        <v>0</v>
      </c>
      <c r="F463">
        <v>14110.87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413</v>
      </c>
      <c r="E466">
        <v>202120.74</v>
      </c>
      <c r="F466">
        <v>21019.7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399</v>
      </c>
      <c r="E467">
        <v>0</v>
      </c>
      <c r="F467">
        <v>41735.879999999997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400</v>
      </c>
      <c r="E468">
        <v>35988.339999999997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401</v>
      </c>
      <c r="E469">
        <v>36688.5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403</v>
      </c>
      <c r="E471">
        <v>50302.879999999997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405</v>
      </c>
      <c r="E473">
        <v>26497.94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406</v>
      </c>
      <c r="E474">
        <v>905.08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410</v>
      </c>
      <c r="E478">
        <v>0</v>
      </c>
      <c r="F478">
        <v>18075.099999999999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413</v>
      </c>
      <c r="E481">
        <v>150382.75</v>
      </c>
      <c r="F481">
        <v>59810.99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399</v>
      </c>
      <c r="E482">
        <v>0</v>
      </c>
      <c r="F482">
        <v>24965.53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400</v>
      </c>
      <c r="E483">
        <v>913.08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401</v>
      </c>
      <c r="E484">
        <v>72808.06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403</v>
      </c>
      <c r="E486">
        <v>50302.879999999997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405</v>
      </c>
      <c r="E488">
        <v>55837.2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406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410</v>
      </c>
      <c r="E493">
        <v>0</v>
      </c>
      <c r="F493">
        <v>19783.34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413</v>
      </c>
      <c r="E496">
        <v>179861.22</v>
      </c>
      <c r="F496">
        <v>44748.87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399</v>
      </c>
      <c r="E497">
        <v>0</v>
      </c>
      <c r="F497">
        <v>15436.52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400</v>
      </c>
      <c r="E498">
        <v>23219.16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401</v>
      </c>
      <c r="E499">
        <v>72808.06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403</v>
      </c>
      <c r="E501">
        <v>50302.879999999997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405</v>
      </c>
      <c r="E503">
        <v>69552.59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406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410</v>
      </c>
      <c r="E508">
        <v>0</v>
      </c>
      <c r="F508">
        <v>18344.82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413</v>
      </c>
      <c r="E511">
        <v>215882.69</v>
      </c>
      <c r="F511">
        <v>33781.339999999997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399</v>
      </c>
      <c r="E512">
        <v>0</v>
      </c>
      <c r="F512">
        <v>8302.5499999999993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400</v>
      </c>
      <c r="E513">
        <v>13186.98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401</v>
      </c>
      <c r="E514">
        <v>72808.06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403</v>
      </c>
      <c r="E516">
        <v>50302.879999999997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405</v>
      </c>
      <c r="E518">
        <v>65470.8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406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410</v>
      </c>
      <c r="E523">
        <v>0</v>
      </c>
      <c r="F523">
        <v>18280.919999999998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413</v>
      </c>
      <c r="E526">
        <v>201768.73</v>
      </c>
      <c r="F526">
        <v>26583.47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399</v>
      </c>
      <c r="E527">
        <v>0</v>
      </c>
      <c r="F527">
        <v>7358.58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400</v>
      </c>
      <c r="E528">
        <v>28039.93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401</v>
      </c>
      <c r="E529">
        <v>72808.06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403</v>
      </c>
      <c r="E531">
        <v>50302.879999999997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405</v>
      </c>
      <c r="E533">
        <v>70364.479999999996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406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410</v>
      </c>
      <c r="E538">
        <v>0</v>
      </c>
      <c r="F538">
        <v>17724.16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413</v>
      </c>
      <c r="E541">
        <v>221515.36</v>
      </c>
      <c r="F541">
        <v>25082.74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399</v>
      </c>
      <c r="E542">
        <v>0</v>
      </c>
      <c r="F542">
        <v>7498.94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400</v>
      </c>
      <c r="E543">
        <v>17805.66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401</v>
      </c>
      <c r="E544">
        <v>72808.06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403</v>
      </c>
      <c r="E546">
        <v>50302.879999999997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405</v>
      </c>
      <c r="E548">
        <v>64995.63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406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410</v>
      </c>
      <c r="E553">
        <v>0</v>
      </c>
      <c r="F553">
        <v>18281.169999999998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413</v>
      </c>
      <c r="E556">
        <v>205912.24</v>
      </c>
      <c r="F556">
        <v>25780.11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399</v>
      </c>
      <c r="E557">
        <v>0</v>
      </c>
      <c r="F557">
        <v>1355.98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400</v>
      </c>
      <c r="E558">
        <v>29685.25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401</v>
      </c>
      <c r="E559">
        <v>72808.06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403</v>
      </c>
      <c r="E561">
        <v>50302.879999999997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405</v>
      </c>
      <c r="E563">
        <v>67010.89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406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410</v>
      </c>
      <c r="E568">
        <v>0</v>
      </c>
      <c r="F568">
        <v>17001.18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413</v>
      </c>
      <c r="E571">
        <v>219807.08</v>
      </c>
      <c r="F571">
        <v>18357.16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399</v>
      </c>
      <c r="E572">
        <v>0</v>
      </c>
      <c r="F572">
        <v>1127.19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400</v>
      </c>
      <c r="E573">
        <v>32854.980000000003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401</v>
      </c>
      <c r="E574">
        <v>72808.06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403</v>
      </c>
      <c r="E576">
        <v>50302.879999999997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405</v>
      </c>
      <c r="E578">
        <v>65674.06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406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410</v>
      </c>
      <c r="E583">
        <v>0</v>
      </c>
      <c r="F583">
        <v>16810.84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413</v>
      </c>
      <c r="E586">
        <v>221639.98</v>
      </c>
      <c r="F586">
        <v>17938.03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399</v>
      </c>
      <c r="E587">
        <v>0</v>
      </c>
      <c r="F587">
        <v>2290.73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400</v>
      </c>
      <c r="E588">
        <v>39309.410000000003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401</v>
      </c>
      <c r="E589">
        <v>72808.06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403</v>
      </c>
      <c r="E591">
        <v>50302.879999999997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405</v>
      </c>
      <c r="E593">
        <v>70646.98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406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410</v>
      </c>
      <c r="E598">
        <v>0</v>
      </c>
      <c r="F598">
        <v>16789.89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413</v>
      </c>
      <c r="E601">
        <v>233067.33</v>
      </c>
      <c r="F601">
        <v>19080.62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399</v>
      </c>
      <c r="E602">
        <v>0</v>
      </c>
      <c r="F602">
        <v>1681.38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400</v>
      </c>
      <c r="E603">
        <v>45444.43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401</v>
      </c>
      <c r="E604">
        <v>72808.06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403</v>
      </c>
      <c r="E606">
        <v>50302.879999999997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405</v>
      </c>
      <c r="E608">
        <v>75043.77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406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410</v>
      </c>
      <c r="E613">
        <v>0</v>
      </c>
      <c r="F613">
        <v>16585.48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413</v>
      </c>
      <c r="E616">
        <v>243599.15</v>
      </c>
      <c r="F616">
        <v>18266.86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399</v>
      </c>
      <c r="E617">
        <v>0</v>
      </c>
      <c r="F617">
        <v>4242.29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400</v>
      </c>
      <c r="E618">
        <v>52292.959999999999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401</v>
      </c>
      <c r="E619">
        <v>72808.06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403</v>
      </c>
      <c r="E621">
        <v>50302.879999999997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405</v>
      </c>
      <c r="E623">
        <v>71896.649999999994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406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410</v>
      </c>
      <c r="E628">
        <v>0</v>
      </c>
      <c r="F628">
        <v>16471.11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413</v>
      </c>
      <c r="E631">
        <v>247300.55</v>
      </c>
      <c r="F631">
        <v>20713.400000000001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399</v>
      </c>
      <c r="E632">
        <v>0</v>
      </c>
      <c r="F632">
        <v>14714.34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400</v>
      </c>
      <c r="E633">
        <v>55294.239999999998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401</v>
      </c>
      <c r="E634">
        <v>72808.06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403</v>
      </c>
      <c r="E636">
        <v>50302.879999999997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405</v>
      </c>
      <c r="E638">
        <v>79456.429999999993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406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410</v>
      </c>
      <c r="E643">
        <v>0</v>
      </c>
      <c r="F643">
        <v>16794.46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413</v>
      </c>
      <c r="E646">
        <v>257861.61</v>
      </c>
      <c r="F646">
        <v>31508.799999999999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399</v>
      </c>
      <c r="E647">
        <v>0</v>
      </c>
      <c r="F647">
        <v>13753.72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400</v>
      </c>
      <c r="E648">
        <v>46260.03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401</v>
      </c>
      <c r="E649">
        <v>72808.06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403</v>
      </c>
      <c r="E651">
        <v>50302.879999999997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405</v>
      </c>
      <c r="E653">
        <v>73024.600000000006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406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410</v>
      </c>
      <c r="E658">
        <v>0</v>
      </c>
      <c r="F658">
        <v>17208.77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413</v>
      </c>
      <c r="E661">
        <v>242395.57</v>
      </c>
      <c r="F661">
        <v>30962.49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399</v>
      </c>
      <c r="E662">
        <v>0</v>
      </c>
      <c r="F662">
        <v>10019.530000000001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400</v>
      </c>
      <c r="E663">
        <v>61055.8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401</v>
      </c>
      <c r="E664">
        <v>72808.06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403</v>
      </c>
      <c r="E666">
        <v>50302.879999999997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405</v>
      </c>
      <c r="E668">
        <v>77408.37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406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410</v>
      </c>
      <c r="E673">
        <v>0</v>
      </c>
      <c r="F673">
        <v>16366.07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413</v>
      </c>
      <c r="E676">
        <v>261575.12</v>
      </c>
      <c r="F676">
        <v>26385.599999999999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399</v>
      </c>
      <c r="E677">
        <v>0</v>
      </c>
      <c r="F677">
        <v>5859.47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400</v>
      </c>
      <c r="E678">
        <v>76178.259999999995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401</v>
      </c>
      <c r="E679">
        <v>72808.06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403</v>
      </c>
      <c r="E681">
        <v>50302.879999999997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405</v>
      </c>
      <c r="E683">
        <v>85669.98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406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410</v>
      </c>
      <c r="E688">
        <v>0</v>
      </c>
      <c r="F688">
        <v>15641.18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413</v>
      </c>
      <c r="E691">
        <v>284959.19</v>
      </c>
      <c r="F691">
        <v>21500.65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399</v>
      </c>
      <c r="E692">
        <v>0</v>
      </c>
      <c r="F692">
        <v>1421.15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400</v>
      </c>
      <c r="E693">
        <v>103204.91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401</v>
      </c>
      <c r="E694">
        <v>72808.06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403</v>
      </c>
      <c r="E696">
        <v>50302.879999999997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405</v>
      </c>
      <c r="E698">
        <v>82475.39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406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410</v>
      </c>
      <c r="E703">
        <v>0</v>
      </c>
      <c r="F703">
        <v>14115.6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413</v>
      </c>
      <c r="E706">
        <v>308791.24</v>
      </c>
      <c r="F706">
        <v>15536.75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399</v>
      </c>
      <c r="E707">
        <v>0</v>
      </c>
      <c r="F707">
        <v>22786.99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400</v>
      </c>
      <c r="E708">
        <v>50489.81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401</v>
      </c>
      <c r="E709">
        <v>72808.06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403</v>
      </c>
      <c r="E711">
        <v>50302.879999999997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405</v>
      </c>
      <c r="E713">
        <v>85751.65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406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410</v>
      </c>
      <c r="E718">
        <v>0</v>
      </c>
      <c r="F718">
        <v>18080.13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413</v>
      </c>
      <c r="E721">
        <v>259352.39</v>
      </c>
      <c r="F721">
        <v>40867.120000000003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399</v>
      </c>
      <c r="E722">
        <v>0</v>
      </c>
      <c r="F722">
        <v>26362.07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400</v>
      </c>
      <c r="E723">
        <v>436.52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401</v>
      </c>
      <c r="E724">
        <v>36688.5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403</v>
      </c>
      <c r="E726">
        <v>50302.879999999997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405</v>
      </c>
      <c r="E728">
        <v>29999.279999999999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406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410</v>
      </c>
      <c r="E733">
        <v>0</v>
      </c>
      <c r="F733">
        <v>19777.84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413</v>
      </c>
      <c r="E736">
        <v>117427.18</v>
      </c>
      <c r="F736">
        <v>46139.91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399</v>
      </c>
      <c r="E737">
        <v>0</v>
      </c>
      <c r="F737">
        <v>15130.88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400</v>
      </c>
      <c r="E738">
        <v>12576.12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401</v>
      </c>
      <c r="E739">
        <v>36688.5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403</v>
      </c>
      <c r="E741">
        <v>50302.879999999997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405</v>
      </c>
      <c r="E743">
        <v>36501.870000000003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406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410</v>
      </c>
      <c r="E748">
        <v>0</v>
      </c>
      <c r="F748">
        <v>18339.080000000002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413</v>
      </c>
      <c r="E751">
        <v>136069.37</v>
      </c>
      <c r="F751">
        <v>33469.97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399</v>
      </c>
      <c r="E752">
        <v>0</v>
      </c>
      <c r="F752">
        <v>8757.07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400</v>
      </c>
      <c r="E753">
        <v>6704.18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401</v>
      </c>
      <c r="E754">
        <v>36688.5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403</v>
      </c>
      <c r="E756">
        <v>50302.879999999997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405</v>
      </c>
      <c r="E758">
        <v>35227.360000000001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406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410</v>
      </c>
      <c r="E763">
        <v>0</v>
      </c>
      <c r="F763">
        <v>18275.02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413</v>
      </c>
      <c r="E766">
        <v>128922.92</v>
      </c>
      <c r="F766">
        <v>27032.09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399</v>
      </c>
      <c r="E767">
        <v>0</v>
      </c>
      <c r="F767">
        <v>7215.31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400</v>
      </c>
      <c r="E768">
        <v>15275.58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401</v>
      </c>
      <c r="E769">
        <v>36688.5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403</v>
      </c>
      <c r="E771">
        <v>50302.879999999997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405</v>
      </c>
      <c r="E773">
        <v>37281.730000000003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406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410</v>
      </c>
      <c r="E778">
        <v>0</v>
      </c>
      <c r="F778">
        <v>17718.27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413</v>
      </c>
      <c r="E781">
        <v>139548.69</v>
      </c>
      <c r="F781">
        <v>24933.58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399</v>
      </c>
      <c r="E782">
        <v>0</v>
      </c>
      <c r="F782">
        <v>7029.47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400</v>
      </c>
      <c r="E783">
        <v>8757.31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401</v>
      </c>
      <c r="E784">
        <v>36688.5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403</v>
      </c>
      <c r="E786">
        <v>50302.879999999997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405</v>
      </c>
      <c r="E788">
        <v>34362.07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406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410</v>
      </c>
      <c r="E793">
        <v>0</v>
      </c>
      <c r="F793">
        <v>18275.740000000002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413</v>
      </c>
      <c r="E796">
        <v>130110.76</v>
      </c>
      <c r="F796">
        <v>25305.200000000001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399</v>
      </c>
      <c r="E797">
        <v>0</v>
      </c>
      <c r="F797">
        <v>1420.23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400</v>
      </c>
      <c r="E798">
        <v>16657.8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401</v>
      </c>
      <c r="E799">
        <v>36688.5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403</v>
      </c>
      <c r="E801">
        <v>50302.879999999997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405</v>
      </c>
      <c r="E803">
        <v>38186.69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406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410</v>
      </c>
      <c r="E808">
        <v>0</v>
      </c>
      <c r="F808">
        <v>16995.25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413</v>
      </c>
      <c r="E811">
        <v>141835.87</v>
      </c>
      <c r="F811">
        <v>18415.48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399</v>
      </c>
      <c r="E812">
        <v>0</v>
      </c>
      <c r="F812">
        <v>1245.68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400</v>
      </c>
      <c r="E813">
        <v>18839.79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401</v>
      </c>
      <c r="E814">
        <v>36688.5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403</v>
      </c>
      <c r="E816">
        <v>50302.879999999997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405</v>
      </c>
      <c r="E818">
        <v>37848.129999999997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406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410</v>
      </c>
      <c r="E823">
        <v>0</v>
      </c>
      <c r="F823">
        <v>16804.87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413</v>
      </c>
      <c r="E826">
        <v>143679.29999999999</v>
      </c>
      <c r="F826">
        <v>18050.55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399</v>
      </c>
      <c r="E827">
        <v>0</v>
      </c>
      <c r="F827">
        <v>2330.9899999999998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400</v>
      </c>
      <c r="E828">
        <v>22661.75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401</v>
      </c>
      <c r="E829">
        <v>36688.5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403</v>
      </c>
      <c r="E831">
        <v>50302.879999999997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405</v>
      </c>
      <c r="E833">
        <v>39921.620000000003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406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410</v>
      </c>
      <c r="E838">
        <v>0</v>
      </c>
      <c r="F838">
        <v>16784.59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413</v>
      </c>
      <c r="E841">
        <v>149574.76</v>
      </c>
      <c r="F841">
        <v>19115.580000000002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399</v>
      </c>
      <c r="E842">
        <v>0</v>
      </c>
      <c r="F842">
        <v>1406.84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400</v>
      </c>
      <c r="E843">
        <v>24078.26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401</v>
      </c>
      <c r="E844">
        <v>36688.5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403</v>
      </c>
      <c r="E846">
        <v>50302.879999999997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405</v>
      </c>
      <c r="E848">
        <v>38184.870000000003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406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410</v>
      </c>
      <c r="E853">
        <v>0</v>
      </c>
      <c r="F853">
        <v>16579.72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413</v>
      </c>
      <c r="E856">
        <v>149254.51999999999</v>
      </c>
      <c r="F856">
        <v>17986.560000000001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399</v>
      </c>
      <c r="E857">
        <v>0</v>
      </c>
      <c r="F857">
        <v>3919.21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400</v>
      </c>
      <c r="E858">
        <v>32232.5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401</v>
      </c>
      <c r="E859">
        <v>36688.5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403</v>
      </c>
      <c r="E861">
        <v>50302.879999999997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405</v>
      </c>
      <c r="E863">
        <v>41308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406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410</v>
      </c>
      <c r="E868">
        <v>0</v>
      </c>
      <c r="F868">
        <v>16465.740000000002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413</v>
      </c>
      <c r="E871">
        <v>160531.88</v>
      </c>
      <c r="F871">
        <v>20384.95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399</v>
      </c>
      <c r="E872">
        <v>0</v>
      </c>
      <c r="F872">
        <v>15453.27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400</v>
      </c>
      <c r="E873">
        <v>32656.9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401</v>
      </c>
      <c r="E874">
        <v>36688.5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403</v>
      </c>
      <c r="E876">
        <v>50302.879999999997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405</v>
      </c>
      <c r="E878">
        <v>41846.53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406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410</v>
      </c>
      <c r="E883">
        <v>0</v>
      </c>
      <c r="F883">
        <v>16788.41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413</v>
      </c>
      <c r="E886">
        <v>161494.81</v>
      </c>
      <c r="F886">
        <v>32241.68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399</v>
      </c>
      <c r="E887">
        <v>0</v>
      </c>
      <c r="F887">
        <v>14542.42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400</v>
      </c>
      <c r="E888">
        <v>26804.97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401</v>
      </c>
      <c r="E889">
        <v>36688.5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403</v>
      </c>
      <c r="E891">
        <v>50302.879999999997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405</v>
      </c>
      <c r="E893">
        <v>39098.410000000003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406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410</v>
      </c>
      <c r="E898">
        <v>0</v>
      </c>
      <c r="F898">
        <v>17203.05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413</v>
      </c>
      <c r="E901">
        <v>152894.76999999999</v>
      </c>
      <c r="F901">
        <v>31745.46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399</v>
      </c>
      <c r="E902">
        <v>0</v>
      </c>
      <c r="F902">
        <v>11772.79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400</v>
      </c>
      <c r="E903">
        <v>36243.42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401</v>
      </c>
      <c r="E904">
        <v>36688.5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403</v>
      </c>
      <c r="E906">
        <v>50302.879999999997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405</v>
      </c>
      <c r="E908">
        <v>41517.35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406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410</v>
      </c>
      <c r="E913">
        <v>0</v>
      </c>
      <c r="F913">
        <v>16360.05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413</v>
      </c>
      <c r="E916">
        <v>164752.14000000001</v>
      </c>
      <c r="F916">
        <v>28132.84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399</v>
      </c>
      <c r="E917">
        <v>0</v>
      </c>
      <c r="F917">
        <v>6086.18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400</v>
      </c>
      <c r="E918">
        <v>46631.33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401</v>
      </c>
      <c r="E919">
        <v>36688.5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403</v>
      </c>
      <c r="E921">
        <v>50302.879999999997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405</v>
      </c>
      <c r="E923">
        <v>46036.08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406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410</v>
      </c>
      <c r="E928">
        <v>0</v>
      </c>
      <c r="F928">
        <v>15635.72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413</v>
      </c>
      <c r="E931">
        <v>179658.8</v>
      </c>
      <c r="F931">
        <v>21721.9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399</v>
      </c>
      <c r="E932">
        <v>0</v>
      </c>
      <c r="F932">
        <v>1406.63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400</v>
      </c>
      <c r="E933">
        <v>65646.48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401</v>
      </c>
      <c r="E934">
        <v>36688.5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403</v>
      </c>
      <c r="E936">
        <v>50302.879999999997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405</v>
      </c>
      <c r="E938">
        <v>44656.1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406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410</v>
      </c>
      <c r="E943">
        <v>0</v>
      </c>
      <c r="F943">
        <v>14110.09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413</v>
      </c>
      <c r="E946">
        <v>197293.96</v>
      </c>
      <c r="F946">
        <v>15516.72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399</v>
      </c>
      <c r="E947">
        <v>0</v>
      </c>
      <c r="F947">
        <v>23545.34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400</v>
      </c>
      <c r="E948">
        <v>30845.53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401</v>
      </c>
      <c r="E949">
        <v>36688.5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403</v>
      </c>
      <c r="E951">
        <v>50302.879999999997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405</v>
      </c>
      <c r="E953">
        <v>46776.79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406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410</v>
      </c>
      <c r="E958">
        <v>0</v>
      </c>
      <c r="F958">
        <v>18074.810000000001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413</v>
      </c>
      <c r="E961">
        <v>164613.71</v>
      </c>
      <c r="F961">
        <v>41620.15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399</v>
      </c>
      <c r="E962">
        <v>6269.07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400</v>
      </c>
      <c r="E963">
        <v>746.94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401</v>
      </c>
      <c r="E964">
        <v>72808.06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403</v>
      </c>
      <c r="E966">
        <v>50302.879999999997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405</v>
      </c>
      <c r="E968">
        <v>55837.2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406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410</v>
      </c>
      <c r="E973">
        <v>0</v>
      </c>
      <c r="F973">
        <v>19783.34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413</v>
      </c>
      <c r="E976">
        <v>185964.15</v>
      </c>
      <c r="F976">
        <v>19783.34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399</v>
      </c>
      <c r="E977">
        <v>4541.16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400</v>
      </c>
      <c r="E978">
        <v>22924.39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401</v>
      </c>
      <c r="E979">
        <v>72808.06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403</v>
      </c>
      <c r="E981">
        <v>50302.879999999997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405</v>
      </c>
      <c r="E983">
        <v>69552.33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406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410</v>
      </c>
      <c r="E988">
        <v>0</v>
      </c>
      <c r="F988">
        <v>18344.82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413</v>
      </c>
      <c r="E991">
        <v>220128.83</v>
      </c>
      <c r="F991">
        <v>18344.82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399</v>
      </c>
      <c r="E992">
        <v>2157.16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400</v>
      </c>
      <c r="E993">
        <v>12993.37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401</v>
      </c>
      <c r="E994">
        <v>72808.06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403</v>
      </c>
      <c r="E996">
        <v>50302.879999999997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405</v>
      </c>
      <c r="E998">
        <v>65470.92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406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410</v>
      </c>
      <c r="E1003">
        <v>0</v>
      </c>
      <c r="F1003">
        <v>18280.919999999998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413</v>
      </c>
      <c r="E1006">
        <v>203732.39</v>
      </c>
      <c r="F1006">
        <v>18280.919999999998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399</v>
      </c>
      <c r="E1007">
        <v>1939.04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400</v>
      </c>
      <c r="E1008">
        <v>27974.62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401</v>
      </c>
      <c r="E1009">
        <v>72808.06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403</v>
      </c>
      <c r="E1011">
        <v>50302.879999999997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405</v>
      </c>
      <c r="E1013">
        <v>70364.479999999996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406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410</v>
      </c>
      <c r="E1018">
        <v>0</v>
      </c>
      <c r="F1018">
        <v>17724.16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413</v>
      </c>
      <c r="E1021">
        <v>223389.08</v>
      </c>
      <c r="F1021">
        <v>17724.16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399</v>
      </c>
      <c r="E1022">
        <v>2105.4699999999998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400</v>
      </c>
      <c r="E1023">
        <v>17535.46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401</v>
      </c>
      <c r="E1024">
        <v>72808.06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403</v>
      </c>
      <c r="E1026">
        <v>50302.879999999997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405</v>
      </c>
      <c r="E1028">
        <v>64995.63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406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410</v>
      </c>
      <c r="E1033">
        <v>0</v>
      </c>
      <c r="F1033">
        <v>18281.169999999998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413</v>
      </c>
      <c r="E1036">
        <v>207747.51</v>
      </c>
      <c r="F1036">
        <v>18281.169999999998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399</v>
      </c>
      <c r="E1037">
        <v>325.77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400</v>
      </c>
      <c r="E1038">
        <v>29089.34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401</v>
      </c>
      <c r="E1039">
        <v>72808.06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403</v>
      </c>
      <c r="E1041">
        <v>50302.879999999997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405</v>
      </c>
      <c r="E1043">
        <v>67010.89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406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410</v>
      </c>
      <c r="E1048">
        <v>0</v>
      </c>
      <c r="F1048">
        <v>17001.18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413</v>
      </c>
      <c r="E1051">
        <v>219536.95</v>
      </c>
      <c r="F1051">
        <v>17001.18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399</v>
      </c>
      <c r="E1052">
        <v>273.2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400</v>
      </c>
      <c r="E1053">
        <v>32556.59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401</v>
      </c>
      <c r="E1054">
        <v>72808.06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403</v>
      </c>
      <c r="E1056">
        <v>50302.879999999997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405</v>
      </c>
      <c r="E1058">
        <v>65674.06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406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410</v>
      </c>
      <c r="E1063">
        <v>0</v>
      </c>
      <c r="F1063">
        <v>16810.84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413</v>
      </c>
      <c r="E1066">
        <v>221614.79</v>
      </c>
      <c r="F1066">
        <v>16810.84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399</v>
      </c>
      <c r="E1067">
        <v>562.48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400</v>
      </c>
      <c r="E1068">
        <v>39178.769999999997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401</v>
      </c>
      <c r="E1069">
        <v>72808.06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403</v>
      </c>
      <c r="E1071">
        <v>50302.879999999997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405</v>
      </c>
      <c r="E1073">
        <v>70646.98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406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410</v>
      </c>
      <c r="E1078">
        <v>0</v>
      </c>
      <c r="F1078">
        <v>16789.89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413</v>
      </c>
      <c r="E1081">
        <v>233499.17</v>
      </c>
      <c r="F1081">
        <v>16789.89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399</v>
      </c>
      <c r="E1082">
        <v>410.57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400</v>
      </c>
      <c r="E1083">
        <v>45322.78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401</v>
      </c>
      <c r="E1084">
        <v>72808.06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403</v>
      </c>
      <c r="E1086">
        <v>50302.879999999997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405</v>
      </c>
      <c r="E1088">
        <v>75043.77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406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410</v>
      </c>
      <c r="E1093">
        <v>0</v>
      </c>
      <c r="F1093">
        <v>16585.48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413</v>
      </c>
      <c r="E1096">
        <v>243888.06</v>
      </c>
      <c r="F1096">
        <v>16585.48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399</v>
      </c>
      <c r="E1097">
        <v>1294.04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400</v>
      </c>
      <c r="E1098">
        <v>52223.87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401</v>
      </c>
      <c r="E1099">
        <v>72808.06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403</v>
      </c>
      <c r="E1101">
        <v>50302.879999999997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405</v>
      </c>
      <c r="E1103">
        <v>71896.649999999994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406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410</v>
      </c>
      <c r="E1108">
        <v>0</v>
      </c>
      <c r="F1108">
        <v>16471.11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413</v>
      </c>
      <c r="E1111">
        <v>248525.5</v>
      </c>
      <c r="F1111">
        <v>16471.11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399</v>
      </c>
      <c r="E1112">
        <v>4223.88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400</v>
      </c>
      <c r="E1113">
        <v>55225.77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401</v>
      </c>
      <c r="E1114">
        <v>72808.06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403</v>
      </c>
      <c r="E1116">
        <v>50302.879999999997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405</v>
      </c>
      <c r="E1118">
        <v>79455.210000000006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406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410</v>
      </c>
      <c r="E1123">
        <v>0</v>
      </c>
      <c r="F1123">
        <v>16794.46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413</v>
      </c>
      <c r="E1126">
        <v>262015.8</v>
      </c>
      <c r="F1126">
        <v>16794.46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399</v>
      </c>
      <c r="E1127">
        <v>4053.13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400</v>
      </c>
      <c r="E1128">
        <v>46168.31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401</v>
      </c>
      <c r="E1129">
        <v>72808.06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403</v>
      </c>
      <c r="E1131">
        <v>50302.879999999997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405</v>
      </c>
      <c r="E1133">
        <v>73024.3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406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410</v>
      </c>
      <c r="E1138">
        <v>0</v>
      </c>
      <c r="F1138">
        <v>17208.77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413</v>
      </c>
      <c r="E1141">
        <v>246356.68</v>
      </c>
      <c r="F1141">
        <v>17208.77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399</v>
      </c>
      <c r="E1142">
        <v>2914.81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400</v>
      </c>
      <c r="E1143">
        <v>60995.61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401</v>
      </c>
      <c r="E1144">
        <v>72808.06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403</v>
      </c>
      <c r="E1146">
        <v>50302.879999999997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405</v>
      </c>
      <c r="E1148">
        <v>77406.69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406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410</v>
      </c>
      <c r="E1153">
        <v>0</v>
      </c>
      <c r="F1153">
        <v>16366.07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413</v>
      </c>
      <c r="E1156">
        <v>264428.06</v>
      </c>
      <c r="F1156">
        <v>16366.07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399</v>
      </c>
      <c r="E1157">
        <v>1806.82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400</v>
      </c>
      <c r="E1158">
        <v>76088.97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401</v>
      </c>
      <c r="E1159">
        <v>72808.06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403</v>
      </c>
      <c r="E1161">
        <v>50302.879999999997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405</v>
      </c>
      <c r="E1163">
        <v>85668.81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406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410</v>
      </c>
      <c r="E1168">
        <v>0</v>
      </c>
      <c r="F1168">
        <v>15641.18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413</v>
      </c>
      <c r="E1171">
        <v>286675.53999999998</v>
      </c>
      <c r="F1171">
        <v>15641.18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399</v>
      </c>
      <c r="E1172">
        <v>415.06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400</v>
      </c>
      <c r="E1173">
        <v>103167.52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401</v>
      </c>
      <c r="E1174">
        <v>72808.06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403</v>
      </c>
      <c r="E1176">
        <v>50302.879999999997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405</v>
      </c>
      <c r="E1178">
        <v>82475.39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406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410</v>
      </c>
      <c r="E1183">
        <v>0</v>
      </c>
      <c r="F1183">
        <v>14115.6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413</v>
      </c>
      <c r="E1186">
        <v>309168.90999999997</v>
      </c>
      <c r="F1186">
        <v>14115.6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399</v>
      </c>
      <c r="E1187">
        <v>8624.34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400</v>
      </c>
      <c r="E1188">
        <v>49909.45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401</v>
      </c>
      <c r="E1189">
        <v>72808.06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403</v>
      </c>
      <c r="E1191">
        <v>50302.879999999997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405</v>
      </c>
      <c r="E1193">
        <v>85765.66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406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410</v>
      </c>
      <c r="E1198">
        <v>0</v>
      </c>
      <c r="F1198">
        <v>18080.080000000002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413</v>
      </c>
      <c r="E1201">
        <v>267410.39</v>
      </c>
      <c r="F1201">
        <v>18080.080000000002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399</v>
      </c>
      <c r="E1202">
        <v>6538.77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400</v>
      </c>
      <c r="E1203">
        <v>285.33999999999997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401</v>
      </c>
      <c r="E1204">
        <v>36688.5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403</v>
      </c>
      <c r="E1206">
        <v>50302.879999999997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405</v>
      </c>
      <c r="E1208">
        <v>29999.279999999999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406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410</v>
      </c>
      <c r="E1213">
        <v>0</v>
      </c>
      <c r="F1213">
        <v>19777.84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413</v>
      </c>
      <c r="E1216">
        <v>123814.78</v>
      </c>
      <c r="F1216">
        <v>19777.84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399</v>
      </c>
      <c r="E1217">
        <v>4244.72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400</v>
      </c>
      <c r="E1218">
        <v>12282.86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401</v>
      </c>
      <c r="E1219">
        <v>36688.5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403</v>
      </c>
      <c r="E1221">
        <v>50302.879999999997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405</v>
      </c>
      <c r="E1223">
        <v>36501.870000000003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406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410</v>
      </c>
      <c r="E1228">
        <v>0</v>
      </c>
      <c r="F1228">
        <v>18339.09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413</v>
      </c>
      <c r="E1231">
        <v>140020.82999999999</v>
      </c>
      <c r="F1231">
        <v>18339.09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399</v>
      </c>
      <c r="E1232">
        <v>2223.81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400</v>
      </c>
      <c r="E1233">
        <v>6576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401</v>
      </c>
      <c r="E1234">
        <v>36688.5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403</v>
      </c>
      <c r="E1236">
        <v>50302.879999999997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405</v>
      </c>
      <c r="E1238">
        <v>35227.360000000001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406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410</v>
      </c>
      <c r="E1243">
        <v>0</v>
      </c>
      <c r="F1243">
        <v>18275.02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413</v>
      </c>
      <c r="E1246">
        <v>131018.56</v>
      </c>
      <c r="F1246">
        <v>18275.02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399</v>
      </c>
      <c r="E1247">
        <v>1860.79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400</v>
      </c>
      <c r="E1248">
        <v>15171.29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401</v>
      </c>
      <c r="E1249">
        <v>36688.5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403</v>
      </c>
      <c r="E1251">
        <v>50302.879999999997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405</v>
      </c>
      <c r="E1253">
        <v>37281.730000000003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406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410</v>
      </c>
      <c r="E1258">
        <v>0</v>
      </c>
      <c r="F1258">
        <v>17718.27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413</v>
      </c>
      <c r="E1261">
        <v>141305.20000000001</v>
      </c>
      <c r="F1261">
        <v>17718.27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399</v>
      </c>
      <c r="E1262">
        <v>1908.45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400</v>
      </c>
      <c r="E1263">
        <v>8594.24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401</v>
      </c>
      <c r="E1264">
        <v>36688.5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403</v>
      </c>
      <c r="E1266">
        <v>50302.879999999997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405</v>
      </c>
      <c r="E1268">
        <v>34362.07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406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410</v>
      </c>
      <c r="E1273">
        <v>0</v>
      </c>
      <c r="F1273">
        <v>18275.740000000002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413</v>
      </c>
      <c r="E1276">
        <v>131856.13</v>
      </c>
      <c r="F1276">
        <v>18275.740000000002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399</v>
      </c>
      <c r="E1277">
        <v>339.21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400</v>
      </c>
      <c r="E1278">
        <v>15874.59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401</v>
      </c>
      <c r="E1279">
        <v>36688.5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403</v>
      </c>
      <c r="E1281">
        <v>50302.879999999997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405</v>
      </c>
      <c r="E1283">
        <v>38186.69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406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410</v>
      </c>
      <c r="E1288">
        <v>0</v>
      </c>
      <c r="F1288">
        <v>16995.25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413</v>
      </c>
      <c r="E1291">
        <v>141391.87</v>
      </c>
      <c r="F1291">
        <v>16995.25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399</v>
      </c>
      <c r="E1292">
        <v>298.66000000000003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400</v>
      </c>
      <c r="E1293">
        <v>18347.189999999999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401</v>
      </c>
      <c r="E1294">
        <v>36688.5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403</v>
      </c>
      <c r="E1296">
        <v>50302.879999999997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405</v>
      </c>
      <c r="E1298">
        <v>37848.129999999997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406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410</v>
      </c>
      <c r="E1303">
        <v>0</v>
      </c>
      <c r="F1303">
        <v>16804.87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413</v>
      </c>
      <c r="E1306">
        <v>143485.35999999999</v>
      </c>
      <c r="F1306">
        <v>16804.87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399</v>
      </c>
      <c r="E1307">
        <v>568.98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400</v>
      </c>
      <c r="E1308">
        <v>22415.360000000001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401</v>
      </c>
      <c r="E1309">
        <v>36688.5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403</v>
      </c>
      <c r="E1311">
        <v>50302.879999999997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405</v>
      </c>
      <c r="E1313">
        <v>39921.620000000003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406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410</v>
      </c>
      <c r="E1318">
        <v>0</v>
      </c>
      <c r="F1318">
        <v>16784.599999999999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413</v>
      </c>
      <c r="E1321">
        <v>149897.35</v>
      </c>
      <c r="F1321">
        <v>16784.599999999999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399</v>
      </c>
      <c r="E1322">
        <v>342.11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400</v>
      </c>
      <c r="E1323">
        <v>23744.19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401</v>
      </c>
      <c r="E1324">
        <v>36688.5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403</v>
      </c>
      <c r="E1326">
        <v>50302.879999999997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405</v>
      </c>
      <c r="E1328">
        <v>38184.870000000003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406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410</v>
      </c>
      <c r="E1333">
        <v>0</v>
      </c>
      <c r="F1333">
        <v>16579.72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413</v>
      </c>
      <c r="E1336">
        <v>149262.56</v>
      </c>
      <c r="F1336">
        <v>16579.72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399</v>
      </c>
      <c r="E1337">
        <v>1169.44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400</v>
      </c>
      <c r="E1338">
        <v>32131.72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401</v>
      </c>
      <c r="E1339">
        <v>36688.5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403</v>
      </c>
      <c r="E1341">
        <v>50302.879999999997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405</v>
      </c>
      <c r="E1343">
        <v>41308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406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410</v>
      </c>
      <c r="E1348">
        <v>0</v>
      </c>
      <c r="F1348">
        <v>16465.740000000002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413</v>
      </c>
      <c r="E1351">
        <v>161600.54</v>
      </c>
      <c r="F1351">
        <v>16465.740000000002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399</v>
      </c>
      <c r="E1352">
        <v>4286.5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400</v>
      </c>
      <c r="E1353">
        <v>32591.42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401</v>
      </c>
      <c r="E1354">
        <v>36688.5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403</v>
      </c>
      <c r="E1356">
        <v>50302.879999999997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405</v>
      </c>
      <c r="E1358">
        <v>41846.53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406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410</v>
      </c>
      <c r="E1363">
        <v>0</v>
      </c>
      <c r="F1363">
        <v>16788.41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413</v>
      </c>
      <c r="E1366">
        <v>165715.82999999999</v>
      </c>
      <c r="F1366">
        <v>16788.41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399</v>
      </c>
      <c r="E1367">
        <v>4082.82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400</v>
      </c>
      <c r="E1368">
        <v>26656.12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401</v>
      </c>
      <c r="E1369">
        <v>36688.5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403</v>
      </c>
      <c r="E1371">
        <v>50302.879999999997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405</v>
      </c>
      <c r="E1373">
        <v>39098.410000000003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406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410</v>
      </c>
      <c r="E1378">
        <v>0</v>
      </c>
      <c r="F1378">
        <v>17203.05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413</v>
      </c>
      <c r="E1381">
        <v>156828.73000000001</v>
      </c>
      <c r="F1381">
        <v>17203.05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399</v>
      </c>
      <c r="E1382">
        <v>3244.04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400</v>
      </c>
      <c r="E1383">
        <v>36175.83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401</v>
      </c>
      <c r="E1384">
        <v>36688.5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403</v>
      </c>
      <c r="E1386">
        <v>50302.879999999997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405</v>
      </c>
      <c r="E1388">
        <v>41517.35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406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410</v>
      </c>
      <c r="E1393">
        <v>0</v>
      </c>
      <c r="F1393">
        <v>16360.05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413</v>
      </c>
      <c r="E1396">
        <v>167928.59</v>
      </c>
      <c r="F1396">
        <v>16360.05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399</v>
      </c>
      <c r="E1397">
        <v>1810.67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400</v>
      </c>
      <c r="E1398">
        <v>46438.25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401</v>
      </c>
      <c r="E1399">
        <v>36688.5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403</v>
      </c>
      <c r="E1401">
        <v>50302.879999999997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405</v>
      </c>
      <c r="E1403">
        <v>46036.08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406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410</v>
      </c>
      <c r="E1408">
        <v>0</v>
      </c>
      <c r="F1408">
        <v>15635.72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413</v>
      </c>
      <c r="E1411">
        <v>181276.38</v>
      </c>
      <c r="F1411">
        <v>15635.72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399</v>
      </c>
      <c r="E1412">
        <v>406.96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400</v>
      </c>
      <c r="E1413">
        <v>65606.53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401</v>
      </c>
      <c r="E1414">
        <v>36688.5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403</v>
      </c>
      <c r="E1416">
        <v>50302.879999999997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405</v>
      </c>
      <c r="E1418">
        <v>44656.1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406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410</v>
      </c>
      <c r="E1423">
        <v>0</v>
      </c>
      <c r="F1423">
        <v>14110.09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413</v>
      </c>
      <c r="E1426">
        <v>197660.98</v>
      </c>
      <c r="F1426">
        <v>14110.09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399</v>
      </c>
      <c r="E1427">
        <v>8288.35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400</v>
      </c>
      <c r="E1428">
        <v>30328.94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401</v>
      </c>
      <c r="E1429">
        <v>36688.5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403</v>
      </c>
      <c r="E1431">
        <v>50302.879999999997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405</v>
      </c>
      <c r="E1433">
        <v>46778.81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406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410</v>
      </c>
      <c r="E1438">
        <v>0</v>
      </c>
      <c r="F1438">
        <v>18074.689999999999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413</v>
      </c>
      <c r="E1441">
        <v>172387.48</v>
      </c>
      <c r="F1441">
        <v>18074.689999999999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399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400</v>
      </c>
      <c r="E1443">
        <v>902.57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401</v>
      </c>
      <c r="E1444">
        <v>72808.06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403</v>
      </c>
      <c r="E1446">
        <v>50302.879999999997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405</v>
      </c>
      <c r="E1448">
        <v>56767.75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406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410</v>
      </c>
      <c r="E1453">
        <v>0</v>
      </c>
      <c r="F1453">
        <v>19783.61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413</v>
      </c>
      <c r="E1456">
        <v>180781.26</v>
      </c>
      <c r="F1456">
        <v>19783.61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399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400</v>
      </c>
      <c r="E1458">
        <v>23139.51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401</v>
      </c>
      <c r="E1459">
        <v>72808.06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403</v>
      </c>
      <c r="E1461">
        <v>50302.879999999997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405</v>
      </c>
      <c r="E1463">
        <v>69944.66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406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410</v>
      </c>
      <c r="E1468">
        <v>0</v>
      </c>
      <c r="F1468">
        <v>18344.919999999998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413</v>
      </c>
      <c r="E1471">
        <v>216195.12</v>
      </c>
      <c r="F1471">
        <v>18344.919999999998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399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400</v>
      </c>
      <c r="E1473">
        <v>13168.44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401</v>
      </c>
      <c r="E1474">
        <v>72808.06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403</v>
      </c>
      <c r="E1476">
        <v>50302.879999999997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405</v>
      </c>
      <c r="E1478">
        <v>65611.28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406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410</v>
      </c>
      <c r="E1483">
        <v>0</v>
      </c>
      <c r="F1483">
        <v>18280.95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413</v>
      </c>
      <c r="E1486">
        <v>201890.66</v>
      </c>
      <c r="F1486">
        <v>18280.95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399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400</v>
      </c>
      <c r="E1488">
        <v>28007.96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401</v>
      </c>
      <c r="E1489">
        <v>72808.06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403</v>
      </c>
      <c r="E1491">
        <v>50302.879999999997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405</v>
      </c>
      <c r="E1493">
        <v>70504.23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406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410</v>
      </c>
      <c r="E1498">
        <v>0</v>
      </c>
      <c r="F1498">
        <v>17723.66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413</v>
      </c>
      <c r="E1501">
        <v>221623.13</v>
      </c>
      <c r="F1501">
        <v>17723.66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399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400</v>
      </c>
      <c r="E1503">
        <v>17738.03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401</v>
      </c>
      <c r="E1504">
        <v>72808.06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403</v>
      </c>
      <c r="E1506">
        <v>50302.879999999997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405</v>
      </c>
      <c r="E1508">
        <v>65031.06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406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410</v>
      </c>
      <c r="E1513">
        <v>0</v>
      </c>
      <c r="F1513">
        <v>18281.43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413</v>
      </c>
      <c r="E1516">
        <v>205880.03</v>
      </c>
      <c r="F1516">
        <v>18281.43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399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400</v>
      </c>
      <c r="E1518">
        <v>29676.46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401</v>
      </c>
      <c r="E1519">
        <v>72808.06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403</v>
      </c>
      <c r="E1521">
        <v>50302.879999999997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405</v>
      </c>
      <c r="E1523">
        <v>67010.89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406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410</v>
      </c>
      <c r="E1528">
        <v>0</v>
      </c>
      <c r="F1528">
        <v>17001.18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413</v>
      </c>
      <c r="E1531">
        <v>219798.29</v>
      </c>
      <c r="F1531">
        <v>17001.18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399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400</v>
      </c>
      <c r="E1533">
        <v>32845.96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401</v>
      </c>
      <c r="E1534">
        <v>72808.06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403</v>
      </c>
      <c r="E1536">
        <v>50302.879999999997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405</v>
      </c>
      <c r="E1538">
        <v>65674.06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406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410</v>
      </c>
      <c r="E1543">
        <v>0</v>
      </c>
      <c r="F1543">
        <v>16810.84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413</v>
      </c>
      <c r="E1546">
        <v>221630.96</v>
      </c>
      <c r="F1546">
        <v>16810.84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399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400</v>
      </c>
      <c r="E1548">
        <v>39284.03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401</v>
      </c>
      <c r="E1549">
        <v>72808.06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403</v>
      </c>
      <c r="E1551">
        <v>50302.879999999997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405</v>
      </c>
      <c r="E1553">
        <v>70646.98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406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410</v>
      </c>
      <c r="E1558">
        <v>0</v>
      </c>
      <c r="F1558">
        <v>16789.89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413</v>
      </c>
      <c r="E1561">
        <v>233041.95</v>
      </c>
      <c r="F1561">
        <v>16789.89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399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400</v>
      </c>
      <c r="E1563">
        <v>45427.839999999997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401</v>
      </c>
      <c r="E1564">
        <v>72808.06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403</v>
      </c>
      <c r="E1566">
        <v>50302.879999999997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405</v>
      </c>
      <c r="E1568">
        <v>75043.77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406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410</v>
      </c>
      <c r="E1573">
        <v>0</v>
      </c>
      <c r="F1573">
        <v>16585.47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413</v>
      </c>
      <c r="E1576">
        <v>243582.55</v>
      </c>
      <c r="F1576">
        <v>16585.47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399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400</v>
      </c>
      <c r="E1578">
        <v>52231.32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401</v>
      </c>
      <c r="E1579">
        <v>72808.06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403</v>
      </c>
      <c r="E1581">
        <v>50302.879999999997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405</v>
      </c>
      <c r="E1583">
        <v>71908.240000000005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406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410</v>
      </c>
      <c r="E1588">
        <v>0</v>
      </c>
      <c r="F1588">
        <v>16471.2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413</v>
      </c>
      <c r="E1591">
        <v>247250.51</v>
      </c>
      <c r="F1591">
        <v>16471.2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399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400</v>
      </c>
      <c r="E1593">
        <v>55243.95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401</v>
      </c>
      <c r="E1594">
        <v>72808.06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403</v>
      </c>
      <c r="E1596">
        <v>50302.879999999997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405</v>
      </c>
      <c r="E1598">
        <v>80252.53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406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410</v>
      </c>
      <c r="E1603">
        <v>0</v>
      </c>
      <c r="F1603">
        <v>16794.66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413</v>
      </c>
      <c r="E1606">
        <v>258607.43</v>
      </c>
      <c r="F1606">
        <v>16794.66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399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400</v>
      </c>
      <c r="E1608">
        <v>46206.61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401</v>
      </c>
      <c r="E1609">
        <v>72808.06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403</v>
      </c>
      <c r="E1611">
        <v>50302.879999999997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405</v>
      </c>
      <c r="E1613">
        <v>73733.91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406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410</v>
      </c>
      <c r="E1618">
        <v>0</v>
      </c>
      <c r="F1618">
        <v>17208.2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413</v>
      </c>
      <c r="E1621">
        <v>243051.46</v>
      </c>
      <c r="F1621">
        <v>17208.2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399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400</v>
      </c>
      <c r="E1623">
        <v>61034.71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401</v>
      </c>
      <c r="E1624">
        <v>72808.06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403</v>
      </c>
      <c r="E1626">
        <v>50302.879999999997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405</v>
      </c>
      <c r="E1628">
        <v>77922.039999999994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406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410</v>
      </c>
      <c r="E1633">
        <v>0</v>
      </c>
      <c r="F1633">
        <v>16366.27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413</v>
      </c>
      <c r="E1636">
        <v>262067.69</v>
      </c>
      <c r="F1636">
        <v>16366.27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399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400</v>
      </c>
      <c r="E1638">
        <v>76139.8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401</v>
      </c>
      <c r="E1639">
        <v>72808.06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403</v>
      </c>
      <c r="E1641">
        <v>50302.879999999997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405</v>
      </c>
      <c r="E1643">
        <v>85784.44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406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410</v>
      </c>
      <c r="E1648">
        <v>0</v>
      </c>
      <c r="F1648">
        <v>15641.3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413</v>
      </c>
      <c r="E1651">
        <v>285035.18</v>
      </c>
      <c r="F1651">
        <v>15641.3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399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400</v>
      </c>
      <c r="E1653">
        <v>103174.98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401</v>
      </c>
      <c r="E1654">
        <v>72808.06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403</v>
      </c>
      <c r="E1656">
        <v>50302.879999999997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405</v>
      </c>
      <c r="E1658">
        <v>82475.39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406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410</v>
      </c>
      <c r="E1663">
        <v>0</v>
      </c>
      <c r="F1663">
        <v>14115.61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413</v>
      </c>
      <c r="E1666">
        <v>308761.31</v>
      </c>
      <c r="F1666">
        <v>14115.61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399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400</v>
      </c>
      <c r="E1668">
        <v>50350.05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401</v>
      </c>
      <c r="E1669">
        <v>72808.06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403</v>
      </c>
      <c r="E1671">
        <v>50302.879999999997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405</v>
      </c>
      <c r="E1673">
        <v>87701.26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406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410</v>
      </c>
      <c r="E1678">
        <v>0</v>
      </c>
      <c r="F1678">
        <v>18080.43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413</v>
      </c>
      <c r="E1681">
        <v>261162.25</v>
      </c>
      <c r="F1681">
        <v>18080.43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399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400</v>
      </c>
      <c r="E1683">
        <v>426.36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401</v>
      </c>
      <c r="E1684">
        <v>36688.5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403</v>
      </c>
      <c r="E1686">
        <v>50302.879999999997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405</v>
      </c>
      <c r="E1688">
        <v>30176.799999999999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406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410</v>
      </c>
      <c r="E1693">
        <v>0</v>
      </c>
      <c r="F1693">
        <v>19777.59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413</v>
      </c>
      <c r="E1696">
        <v>117594.54</v>
      </c>
      <c r="F1696">
        <v>19777.59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399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400</v>
      </c>
      <c r="E1698">
        <v>12477.46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401</v>
      </c>
      <c r="E1699">
        <v>36688.5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403</v>
      </c>
      <c r="E1701">
        <v>50302.879999999997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405</v>
      </c>
      <c r="E1703">
        <v>36606.449999999997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406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410</v>
      </c>
      <c r="E1708">
        <v>0</v>
      </c>
      <c r="F1708">
        <v>18339.29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413</v>
      </c>
      <c r="E1711">
        <v>136075.29</v>
      </c>
      <c r="F1711">
        <v>18339.29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399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400</v>
      </c>
      <c r="E1713">
        <v>6675.78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401</v>
      </c>
      <c r="E1714">
        <v>36688.5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403</v>
      </c>
      <c r="E1716">
        <v>50302.879999999997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405</v>
      </c>
      <c r="E1718">
        <v>35246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406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410</v>
      </c>
      <c r="E1723">
        <v>0</v>
      </c>
      <c r="F1723">
        <v>18275.12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413</v>
      </c>
      <c r="E1726">
        <v>128913.16</v>
      </c>
      <c r="F1726">
        <v>18275.12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399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400</v>
      </c>
      <c r="E1728">
        <v>15226.69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401</v>
      </c>
      <c r="E1729">
        <v>36688.5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403</v>
      </c>
      <c r="E1731">
        <v>50302.879999999997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405</v>
      </c>
      <c r="E1733">
        <v>37288.559999999998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406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410</v>
      </c>
      <c r="E1738">
        <v>0</v>
      </c>
      <c r="F1738">
        <v>17718.38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413</v>
      </c>
      <c r="E1741">
        <v>139506.63</v>
      </c>
      <c r="F1741">
        <v>17718.38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399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400</v>
      </c>
      <c r="E1743">
        <v>8668.07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401</v>
      </c>
      <c r="E1744">
        <v>36688.5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403</v>
      </c>
      <c r="E1746">
        <v>50302.879999999997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405</v>
      </c>
      <c r="E1748">
        <v>34362.07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406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410</v>
      </c>
      <c r="E1753">
        <v>0</v>
      </c>
      <c r="F1753">
        <v>18276.080000000002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413</v>
      </c>
      <c r="E1756">
        <v>130021.52</v>
      </c>
      <c r="F1756">
        <v>18276.080000000002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399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400</v>
      </c>
      <c r="E1758">
        <v>16643.37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401</v>
      </c>
      <c r="E1759">
        <v>36688.5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403</v>
      </c>
      <c r="E1761">
        <v>50302.879999999997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405</v>
      </c>
      <c r="E1763">
        <v>38186.69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406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410</v>
      </c>
      <c r="E1768">
        <v>0</v>
      </c>
      <c r="F1768">
        <v>16995.27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413</v>
      </c>
      <c r="E1771">
        <v>141821.44</v>
      </c>
      <c r="F1771">
        <v>16995.27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399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400</v>
      </c>
      <c r="E1773">
        <v>18825.43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401</v>
      </c>
      <c r="E1774">
        <v>36688.5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403</v>
      </c>
      <c r="E1776">
        <v>50302.879999999997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405</v>
      </c>
      <c r="E1778">
        <v>37848.129999999997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406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410</v>
      </c>
      <c r="E1783">
        <v>0</v>
      </c>
      <c r="F1783">
        <v>16804.86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413</v>
      </c>
      <c r="E1786">
        <v>143664.94</v>
      </c>
      <c r="F1786">
        <v>16804.86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399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400</v>
      </c>
      <c r="E1788">
        <v>22624.94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401</v>
      </c>
      <c r="E1789">
        <v>36688.5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403</v>
      </c>
      <c r="E1791">
        <v>50302.879999999997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405</v>
      </c>
      <c r="E1793">
        <v>39921.620000000003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406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410</v>
      </c>
      <c r="E1798">
        <v>0</v>
      </c>
      <c r="F1798">
        <v>16784.7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413</v>
      </c>
      <c r="E1801">
        <v>149537.94</v>
      </c>
      <c r="F1801">
        <v>16784.7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399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400</v>
      </c>
      <c r="E1803">
        <v>24052.7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401</v>
      </c>
      <c r="E1804">
        <v>36688.5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403</v>
      </c>
      <c r="E1806">
        <v>50302.879999999997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405</v>
      </c>
      <c r="E1808">
        <v>38184.870000000003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406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410</v>
      </c>
      <c r="E1813">
        <v>0</v>
      </c>
      <c r="F1813">
        <v>16579.62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413</v>
      </c>
      <c r="E1816">
        <v>149228.96</v>
      </c>
      <c r="F1816">
        <v>16579.62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399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400</v>
      </c>
      <c r="E1818">
        <v>32145.29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401</v>
      </c>
      <c r="E1819">
        <v>36688.5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403</v>
      </c>
      <c r="E1821">
        <v>50302.879999999997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405</v>
      </c>
      <c r="E1823">
        <v>41308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406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410</v>
      </c>
      <c r="E1828">
        <v>0</v>
      </c>
      <c r="F1828">
        <v>16465.900000000001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413</v>
      </c>
      <c r="E1831">
        <v>160444.67000000001</v>
      </c>
      <c r="F1831">
        <v>16465.900000000001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399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400</v>
      </c>
      <c r="E1833">
        <v>32581.23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401</v>
      </c>
      <c r="E1834">
        <v>36688.5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403</v>
      </c>
      <c r="E1836">
        <v>50302.879999999997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405</v>
      </c>
      <c r="E1838">
        <v>41979.74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406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410</v>
      </c>
      <c r="E1843">
        <v>0</v>
      </c>
      <c r="F1843">
        <v>16788.900000000001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413</v>
      </c>
      <c r="E1846">
        <v>161552.35</v>
      </c>
      <c r="F1846">
        <v>16788.900000000001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399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400</v>
      </c>
      <c r="E1848">
        <v>26728.55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401</v>
      </c>
      <c r="E1849">
        <v>36688.5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403</v>
      </c>
      <c r="E1851">
        <v>50302.879999999997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405</v>
      </c>
      <c r="E1853">
        <v>39301.69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406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410</v>
      </c>
      <c r="E1858">
        <v>0</v>
      </c>
      <c r="F1858">
        <v>17203.18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413</v>
      </c>
      <c r="E1861">
        <v>153021.63</v>
      </c>
      <c r="F1861">
        <v>17203.18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399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400</v>
      </c>
      <c r="E1863">
        <v>36205.129999999997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401</v>
      </c>
      <c r="E1864">
        <v>36688.5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403</v>
      </c>
      <c r="E1866">
        <v>50302.879999999997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405</v>
      </c>
      <c r="E1868">
        <v>41675.1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406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410</v>
      </c>
      <c r="E1873">
        <v>0</v>
      </c>
      <c r="F1873">
        <v>16360.39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413</v>
      </c>
      <c r="E1876">
        <v>164871.60999999999</v>
      </c>
      <c r="F1876">
        <v>16360.39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399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400</v>
      </c>
      <c r="E1878">
        <v>46575.37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401</v>
      </c>
      <c r="E1879">
        <v>36688.5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403</v>
      </c>
      <c r="E1881">
        <v>50302.879999999997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405</v>
      </c>
      <c r="E1883">
        <v>46068.03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406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410</v>
      </c>
      <c r="E1888">
        <v>0</v>
      </c>
      <c r="F1888">
        <v>15635.99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413</v>
      </c>
      <c r="E1891">
        <v>179634.79</v>
      </c>
      <c r="F1891">
        <v>15635.99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399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400</v>
      </c>
      <c r="E1893">
        <v>65591.91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401</v>
      </c>
      <c r="E1894">
        <v>36688.5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403</v>
      </c>
      <c r="E1896">
        <v>50302.879999999997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405</v>
      </c>
      <c r="E1898">
        <v>44656.1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406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410</v>
      </c>
      <c r="E1903">
        <v>0</v>
      </c>
      <c r="F1903">
        <v>14109.52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413</v>
      </c>
      <c r="E1906">
        <v>197239.4</v>
      </c>
      <c r="F1906">
        <v>14109.52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399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400</v>
      </c>
      <c r="E1908">
        <v>30695.75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401</v>
      </c>
      <c r="E1909">
        <v>36688.5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403</v>
      </c>
      <c r="E1911">
        <v>50302.879999999997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405</v>
      </c>
      <c r="E1913">
        <v>47966.36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406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410</v>
      </c>
      <c r="E1918">
        <v>0</v>
      </c>
      <c r="F1918">
        <v>18075.21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413</v>
      </c>
      <c r="E1921">
        <v>165653.49</v>
      </c>
      <c r="F1921">
        <v>18075.21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399</v>
      </c>
      <c r="E1922">
        <v>0</v>
      </c>
      <c r="F1922">
        <v>40003.68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400</v>
      </c>
      <c r="E1923">
        <v>1318.79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401</v>
      </c>
      <c r="E1924">
        <v>72808.06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403</v>
      </c>
      <c r="E1926">
        <v>50302.879999999997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405</v>
      </c>
      <c r="E1928">
        <v>19948.21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406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410</v>
      </c>
      <c r="E1933">
        <v>0</v>
      </c>
      <c r="F1933">
        <v>19783.509999999998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413</v>
      </c>
      <c r="E1936">
        <v>144377.94</v>
      </c>
      <c r="F1936">
        <v>59787.199999999997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399</v>
      </c>
      <c r="E1937">
        <v>0</v>
      </c>
      <c r="F1937">
        <v>26049.89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400</v>
      </c>
      <c r="E1938">
        <v>22695.78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401</v>
      </c>
      <c r="E1939">
        <v>72808.06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403</v>
      </c>
      <c r="E1941">
        <v>50302.879999999997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405</v>
      </c>
      <c r="E1943">
        <v>30014.400000000001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406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410</v>
      </c>
      <c r="E1948">
        <v>0</v>
      </c>
      <c r="F1948">
        <v>18344.759999999998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413</v>
      </c>
      <c r="E1951">
        <v>175821.12</v>
      </c>
      <c r="F1951">
        <v>44394.65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399</v>
      </c>
      <c r="E1952">
        <v>0</v>
      </c>
      <c r="F1952">
        <v>15383.69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400</v>
      </c>
      <c r="E1953">
        <v>14003.19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401</v>
      </c>
      <c r="E1954">
        <v>72808.06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403</v>
      </c>
      <c r="E1956">
        <v>50302.879999999997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405</v>
      </c>
      <c r="E1958">
        <v>26713.32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406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410</v>
      </c>
      <c r="E1963">
        <v>0</v>
      </c>
      <c r="F1963">
        <v>18280.509999999998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413</v>
      </c>
      <c r="E1966">
        <v>163827.45000000001</v>
      </c>
      <c r="F1966">
        <v>33664.199999999997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399</v>
      </c>
      <c r="E1967">
        <v>0</v>
      </c>
      <c r="F1967">
        <v>14117.63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400</v>
      </c>
      <c r="E1968">
        <v>27485.32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401</v>
      </c>
      <c r="E1969">
        <v>72808.06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403</v>
      </c>
      <c r="E1971">
        <v>50302.879999999997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405</v>
      </c>
      <c r="E1973">
        <v>31497.1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406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410</v>
      </c>
      <c r="E1978">
        <v>0</v>
      </c>
      <c r="F1978">
        <v>17723.61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413</v>
      </c>
      <c r="E1981">
        <v>182093.37</v>
      </c>
      <c r="F1981">
        <v>31841.25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399</v>
      </c>
      <c r="E1982">
        <v>0</v>
      </c>
      <c r="F1982">
        <v>13130.99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400</v>
      </c>
      <c r="E1983">
        <v>18195.490000000002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401</v>
      </c>
      <c r="E1984">
        <v>72808.06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403</v>
      </c>
      <c r="E1986">
        <v>50302.879999999997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405</v>
      </c>
      <c r="E1988">
        <v>27778.68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406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410</v>
      </c>
      <c r="E1993">
        <v>0</v>
      </c>
      <c r="F1993">
        <v>18281.66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413</v>
      </c>
      <c r="E1996">
        <v>169085.11</v>
      </c>
      <c r="F1996">
        <v>31412.65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399</v>
      </c>
      <c r="E1997">
        <v>0</v>
      </c>
      <c r="F1997">
        <v>3272.1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400</v>
      </c>
      <c r="E1998">
        <v>30153.32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401</v>
      </c>
      <c r="E1999">
        <v>72808.06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403</v>
      </c>
      <c r="E2001">
        <v>50302.879999999997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405</v>
      </c>
      <c r="E2003">
        <v>31767.18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406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410</v>
      </c>
      <c r="E2008">
        <v>0</v>
      </c>
      <c r="F2008">
        <v>17001.2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413</v>
      </c>
      <c r="E2011">
        <v>185031.44</v>
      </c>
      <c r="F2011">
        <v>20273.3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399</v>
      </c>
      <c r="E2012">
        <v>0</v>
      </c>
      <c r="F2012">
        <v>2816.81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400</v>
      </c>
      <c r="E2013">
        <v>32279.01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401</v>
      </c>
      <c r="E2014">
        <v>72808.06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403</v>
      </c>
      <c r="E2016">
        <v>50302.879999999997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405</v>
      </c>
      <c r="E2018">
        <v>31510.48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406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410</v>
      </c>
      <c r="E2023">
        <v>0</v>
      </c>
      <c r="F2023">
        <v>16810.84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413</v>
      </c>
      <c r="E2026">
        <v>186900.43</v>
      </c>
      <c r="F2026">
        <v>19627.650000000001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399</v>
      </c>
      <c r="E2027">
        <v>0</v>
      </c>
      <c r="F2027">
        <v>4850.07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400</v>
      </c>
      <c r="E2028">
        <v>38152.18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401</v>
      </c>
      <c r="E2029">
        <v>72808.06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403</v>
      </c>
      <c r="E2031">
        <v>50302.879999999997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405</v>
      </c>
      <c r="E2033">
        <v>34114.629999999997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406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410</v>
      </c>
      <c r="E2038">
        <v>0</v>
      </c>
      <c r="F2038">
        <v>16789.91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413</v>
      </c>
      <c r="E2041">
        <v>195377.75</v>
      </c>
      <c r="F2041">
        <v>21639.98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399</v>
      </c>
      <c r="E2042">
        <v>0</v>
      </c>
      <c r="F2042">
        <v>3998.06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400</v>
      </c>
      <c r="E2043">
        <v>43735.42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401</v>
      </c>
      <c r="E2044">
        <v>72808.06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403</v>
      </c>
      <c r="E2046">
        <v>50302.879999999997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405</v>
      </c>
      <c r="E2048">
        <v>37183.89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406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410</v>
      </c>
      <c r="E2053">
        <v>0</v>
      </c>
      <c r="F2053">
        <v>16585.52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413</v>
      </c>
      <c r="E2056">
        <v>204030.25</v>
      </c>
      <c r="F2056">
        <v>20583.580000000002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399</v>
      </c>
      <c r="E2057">
        <v>0</v>
      </c>
      <c r="F2057">
        <v>8146.68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400</v>
      </c>
      <c r="E2058">
        <v>49702.33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401</v>
      </c>
      <c r="E2059">
        <v>72808.06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403</v>
      </c>
      <c r="E2061">
        <v>50302.879999999997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405</v>
      </c>
      <c r="E2063">
        <v>36012.81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406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410</v>
      </c>
      <c r="E2068">
        <v>0</v>
      </c>
      <c r="F2068">
        <v>16471.2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413</v>
      </c>
      <c r="E2071">
        <v>208826.09</v>
      </c>
      <c r="F2071">
        <v>24617.88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399</v>
      </c>
      <c r="E2072">
        <v>0</v>
      </c>
      <c r="F2072">
        <v>26524.29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400</v>
      </c>
      <c r="E2073">
        <v>52786.720000000001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401</v>
      </c>
      <c r="E2074">
        <v>72808.06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403</v>
      </c>
      <c r="E2076">
        <v>50302.879999999997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405</v>
      </c>
      <c r="E2078">
        <v>38978.03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406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410</v>
      </c>
      <c r="E2083">
        <v>0</v>
      </c>
      <c r="F2083">
        <v>16794.5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413</v>
      </c>
      <c r="E2086">
        <v>214875.69</v>
      </c>
      <c r="F2086">
        <v>43318.79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399</v>
      </c>
      <c r="E2087">
        <v>0</v>
      </c>
      <c r="F2087">
        <v>23733.25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400</v>
      </c>
      <c r="E2088">
        <v>44302.71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401</v>
      </c>
      <c r="E2089">
        <v>72808.06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403</v>
      </c>
      <c r="E2091">
        <v>50302.879999999997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405</v>
      </c>
      <c r="E2093">
        <v>34978.06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406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410</v>
      </c>
      <c r="E2098">
        <v>0</v>
      </c>
      <c r="F2098">
        <v>17208.78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413</v>
      </c>
      <c r="E2101">
        <v>202391.71</v>
      </c>
      <c r="F2101">
        <v>40942.03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399</v>
      </c>
      <c r="E2102">
        <v>0</v>
      </c>
      <c r="F2102">
        <v>18612.63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400</v>
      </c>
      <c r="E2103">
        <v>58467.62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401</v>
      </c>
      <c r="E2104">
        <v>72808.06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403</v>
      </c>
      <c r="E2106">
        <v>50302.879999999997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405</v>
      </c>
      <c r="E2108">
        <v>39193.519999999997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406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410</v>
      </c>
      <c r="E2113">
        <v>0</v>
      </c>
      <c r="F2113">
        <v>16366.08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413</v>
      </c>
      <c r="E2116">
        <v>220772.08</v>
      </c>
      <c r="F2116">
        <v>34978.71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399</v>
      </c>
      <c r="E2117">
        <v>0</v>
      </c>
      <c r="F2117">
        <v>11156.17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400</v>
      </c>
      <c r="E2118">
        <v>72383.02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401</v>
      </c>
      <c r="E2119">
        <v>72808.06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403</v>
      </c>
      <c r="E2121">
        <v>50302.879999999997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405</v>
      </c>
      <c r="E2123">
        <v>45264.74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406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410</v>
      </c>
      <c r="E2128">
        <v>0</v>
      </c>
      <c r="F2128">
        <v>15641.21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413</v>
      </c>
      <c r="E2131">
        <v>240758.7</v>
      </c>
      <c r="F2131">
        <v>26797.38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399</v>
      </c>
      <c r="E2132">
        <v>0</v>
      </c>
      <c r="F2132">
        <v>3174.15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400</v>
      </c>
      <c r="E2133">
        <v>97979.7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401</v>
      </c>
      <c r="E2134">
        <v>72808.06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403</v>
      </c>
      <c r="E2136">
        <v>50302.879999999997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405</v>
      </c>
      <c r="E2138">
        <v>47090.58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406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410</v>
      </c>
      <c r="E2143">
        <v>0</v>
      </c>
      <c r="F2143">
        <v>14115.62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413</v>
      </c>
      <c r="E2146">
        <v>268181.21999999997</v>
      </c>
      <c r="F2146">
        <v>17289.77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399</v>
      </c>
      <c r="E2147">
        <v>0</v>
      </c>
      <c r="F2147">
        <v>36929.21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400</v>
      </c>
      <c r="E2148">
        <v>48144.73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401</v>
      </c>
      <c r="E2149">
        <v>72808.06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403</v>
      </c>
      <c r="E2151">
        <v>50302.879999999997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405</v>
      </c>
      <c r="E2153">
        <v>42203.19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406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410</v>
      </c>
      <c r="E2158">
        <v>0</v>
      </c>
      <c r="F2158">
        <v>18080.189999999999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413</v>
      </c>
      <c r="E2161">
        <v>213458.87</v>
      </c>
      <c r="F2161">
        <v>55009.4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399</v>
      </c>
      <c r="E2162">
        <v>0</v>
      </c>
      <c r="F2162">
        <v>37987.24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400</v>
      </c>
      <c r="E2163">
        <v>546.6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401</v>
      </c>
      <c r="E2164">
        <v>36688.5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403</v>
      </c>
      <c r="E2166">
        <v>50302.879999999997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405</v>
      </c>
      <c r="E2168">
        <v>10637.8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406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410</v>
      </c>
      <c r="E2173">
        <v>0</v>
      </c>
      <c r="F2173">
        <v>19777.87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413</v>
      </c>
      <c r="E2176">
        <v>98175.78</v>
      </c>
      <c r="F2176">
        <v>57765.11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399</v>
      </c>
      <c r="E2177">
        <v>0</v>
      </c>
      <c r="F2177">
        <v>22525.15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400</v>
      </c>
      <c r="E2178">
        <v>12054.25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401</v>
      </c>
      <c r="E2179">
        <v>36688.5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403</v>
      </c>
      <c r="E2181">
        <v>50302.879999999997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405</v>
      </c>
      <c r="E2183">
        <v>15540.18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406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410</v>
      </c>
      <c r="E2188">
        <v>0</v>
      </c>
      <c r="F2188">
        <v>18339.22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413</v>
      </c>
      <c r="E2191">
        <v>114585.82</v>
      </c>
      <c r="F2191">
        <v>40864.36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399</v>
      </c>
      <c r="E2192">
        <v>0</v>
      </c>
      <c r="F2192">
        <v>14424.96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400</v>
      </c>
      <c r="E2193">
        <v>6898.44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401</v>
      </c>
      <c r="E2194">
        <v>36688.5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403</v>
      </c>
      <c r="E2196">
        <v>50302.879999999997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405</v>
      </c>
      <c r="E2198">
        <v>14076.46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406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410</v>
      </c>
      <c r="E2203">
        <v>0</v>
      </c>
      <c r="F2203">
        <v>18275.240000000002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413</v>
      </c>
      <c r="E2206">
        <v>107966.28</v>
      </c>
      <c r="F2206">
        <v>32700.2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399</v>
      </c>
      <c r="E2207">
        <v>0</v>
      </c>
      <c r="F2207">
        <v>12139.73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400</v>
      </c>
      <c r="E2208">
        <v>14691.37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401</v>
      </c>
      <c r="E2209">
        <v>36688.5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403</v>
      </c>
      <c r="E2211">
        <v>50302.879999999997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405</v>
      </c>
      <c r="E2213">
        <v>16446.849999999999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406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410</v>
      </c>
      <c r="E2218">
        <v>0</v>
      </c>
      <c r="F2218">
        <v>17718.37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413</v>
      </c>
      <c r="E2221">
        <v>118129.60000000001</v>
      </c>
      <c r="F2221">
        <v>29858.1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399</v>
      </c>
      <c r="E2222">
        <v>0</v>
      </c>
      <c r="F2222">
        <v>11347.2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400</v>
      </c>
      <c r="E2223">
        <v>8698.68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401</v>
      </c>
      <c r="E2224">
        <v>36688.5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403</v>
      </c>
      <c r="E2226">
        <v>50302.879999999997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405</v>
      </c>
      <c r="E2228">
        <v>14317.51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406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410</v>
      </c>
      <c r="E2233">
        <v>0</v>
      </c>
      <c r="F2233">
        <v>18275.86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413</v>
      </c>
      <c r="E2236">
        <v>110007.57</v>
      </c>
      <c r="F2236">
        <v>29623.07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399</v>
      </c>
      <c r="E2237">
        <v>0</v>
      </c>
      <c r="F2237">
        <v>3054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400</v>
      </c>
      <c r="E2238">
        <v>16573.400000000001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401</v>
      </c>
      <c r="E2239">
        <v>36688.5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403</v>
      </c>
      <c r="E2241">
        <v>50302.879999999997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405</v>
      </c>
      <c r="E2243">
        <v>17721.75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406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410</v>
      </c>
      <c r="E2248">
        <v>0</v>
      </c>
      <c r="F2248">
        <v>16995.32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413</v>
      </c>
      <c r="E2251">
        <v>121286.53</v>
      </c>
      <c r="F2251">
        <v>20049.32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399</v>
      </c>
      <c r="E2252">
        <v>0</v>
      </c>
      <c r="F2252">
        <v>2678.33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400</v>
      </c>
      <c r="E2253">
        <v>18083.689999999999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401</v>
      </c>
      <c r="E2254">
        <v>36688.5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403</v>
      </c>
      <c r="E2256">
        <v>50302.879999999997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405</v>
      </c>
      <c r="E2258">
        <v>17707.900000000001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406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410</v>
      </c>
      <c r="E2263">
        <v>0</v>
      </c>
      <c r="F2263">
        <v>16804.98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413</v>
      </c>
      <c r="E2266">
        <v>122782.97</v>
      </c>
      <c r="F2266">
        <v>19483.310000000001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399</v>
      </c>
      <c r="E2267">
        <v>0</v>
      </c>
      <c r="F2267">
        <v>4445.5200000000004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400</v>
      </c>
      <c r="E2268">
        <v>21570.59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401</v>
      </c>
      <c r="E2269">
        <v>36688.5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403</v>
      </c>
      <c r="E2271">
        <v>50302.879999999997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405</v>
      </c>
      <c r="E2273">
        <v>18781.919999999998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406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410</v>
      </c>
      <c r="E2278">
        <v>0</v>
      </c>
      <c r="F2278">
        <v>16784.71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413</v>
      </c>
      <c r="E2281">
        <v>127343.89</v>
      </c>
      <c r="F2281">
        <v>21230.22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399</v>
      </c>
      <c r="E2282">
        <v>0</v>
      </c>
      <c r="F2282">
        <v>2944.35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400</v>
      </c>
      <c r="E2283">
        <v>22856.959999999999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401</v>
      </c>
      <c r="E2284">
        <v>36688.5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403</v>
      </c>
      <c r="E2286">
        <v>50302.879999999997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405</v>
      </c>
      <c r="E2288">
        <v>18625.13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406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410</v>
      </c>
      <c r="E2293">
        <v>0</v>
      </c>
      <c r="F2293">
        <v>16579.66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413</v>
      </c>
      <c r="E2296">
        <v>128473.48</v>
      </c>
      <c r="F2296">
        <v>19524.009999999998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399</v>
      </c>
      <c r="E2297">
        <v>0</v>
      </c>
      <c r="F2297">
        <v>6825.23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400</v>
      </c>
      <c r="E2298">
        <v>30569.63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401</v>
      </c>
      <c r="E2299">
        <v>36688.5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403</v>
      </c>
      <c r="E2301">
        <v>50302.879999999997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405</v>
      </c>
      <c r="E2303">
        <v>20362.77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406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410</v>
      </c>
      <c r="E2308">
        <v>0</v>
      </c>
      <c r="F2308">
        <v>16465.91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413</v>
      </c>
      <c r="E2311">
        <v>137923.78</v>
      </c>
      <c r="F2311">
        <v>23291.14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399</v>
      </c>
      <c r="E2312">
        <v>0</v>
      </c>
      <c r="F2312">
        <v>23403.67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400</v>
      </c>
      <c r="E2313">
        <v>31227.119999999999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401</v>
      </c>
      <c r="E2314">
        <v>36688.5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403</v>
      </c>
      <c r="E2316">
        <v>50302.879999999997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405</v>
      </c>
      <c r="E2318">
        <v>20393.8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406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410</v>
      </c>
      <c r="E2323">
        <v>0</v>
      </c>
      <c r="F2323">
        <v>16788.86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413</v>
      </c>
      <c r="E2326">
        <v>138612.29999999999</v>
      </c>
      <c r="F2326">
        <v>40192.53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399</v>
      </c>
      <c r="E2327">
        <v>0</v>
      </c>
      <c r="F2327">
        <v>21505.98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400</v>
      </c>
      <c r="E2328">
        <v>25577.11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401</v>
      </c>
      <c r="E2329">
        <v>36688.5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403</v>
      </c>
      <c r="E2331">
        <v>50302.879999999997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405</v>
      </c>
      <c r="E2333">
        <v>18401.259999999998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406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410</v>
      </c>
      <c r="E2338">
        <v>0</v>
      </c>
      <c r="F2338">
        <v>17203.18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413</v>
      </c>
      <c r="E2341">
        <v>130969.76</v>
      </c>
      <c r="F2341">
        <v>38709.160000000003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399</v>
      </c>
      <c r="E2342">
        <v>0</v>
      </c>
      <c r="F2342">
        <v>18333.37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400</v>
      </c>
      <c r="E2343">
        <v>34798.660000000003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401</v>
      </c>
      <c r="E2344">
        <v>36688.5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403</v>
      </c>
      <c r="E2346">
        <v>50302.879999999997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405</v>
      </c>
      <c r="E2348">
        <v>20801.990000000002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406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410</v>
      </c>
      <c r="E2353">
        <v>0</v>
      </c>
      <c r="F2353">
        <v>16360.19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413</v>
      </c>
      <c r="E2356">
        <v>142592.03</v>
      </c>
      <c r="F2356">
        <v>34693.56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399</v>
      </c>
      <c r="E2357">
        <v>0</v>
      </c>
      <c r="F2357">
        <v>10430.69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400</v>
      </c>
      <c r="E2358">
        <v>44602.68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401</v>
      </c>
      <c r="E2359">
        <v>36688.5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403</v>
      </c>
      <c r="E2361">
        <v>50302.879999999997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405</v>
      </c>
      <c r="E2363">
        <v>24305.73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406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410</v>
      </c>
      <c r="E2368">
        <v>0</v>
      </c>
      <c r="F2368">
        <v>15635.77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413</v>
      </c>
      <c r="E2371">
        <v>155899.79</v>
      </c>
      <c r="F2371">
        <v>26066.46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399</v>
      </c>
      <c r="E2372">
        <v>0</v>
      </c>
      <c r="F2372">
        <v>2643.94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400</v>
      </c>
      <c r="E2373">
        <v>63208.55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401</v>
      </c>
      <c r="E2374">
        <v>36688.5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403</v>
      </c>
      <c r="E2376">
        <v>50302.879999999997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405</v>
      </c>
      <c r="E2378">
        <v>26282.31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406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410</v>
      </c>
      <c r="E2383">
        <v>0</v>
      </c>
      <c r="F2383">
        <v>14110.02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413</v>
      </c>
      <c r="E2386">
        <v>176482.25</v>
      </c>
      <c r="F2386">
        <v>16753.96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399</v>
      </c>
      <c r="E2387">
        <v>0</v>
      </c>
      <c r="F2387">
        <v>33202.92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400</v>
      </c>
      <c r="E2388">
        <v>29255.22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401</v>
      </c>
      <c r="E2389">
        <v>36688.5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403</v>
      </c>
      <c r="E2391">
        <v>50302.879999999997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405</v>
      </c>
      <c r="E2393">
        <v>22772.07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406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410</v>
      </c>
      <c r="E2398">
        <v>0</v>
      </c>
      <c r="F2398">
        <v>18074.71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413</v>
      </c>
      <c r="E2401">
        <v>139018.67000000001</v>
      </c>
      <c r="F2401">
        <v>51277.63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Financial buildings, incl. banks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Financial buildings, incl. banks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212</v>
      </c>
      <c r="B2" t="s">
        <v>351</v>
      </c>
      <c r="C2" t="s">
        <v>352</v>
      </c>
      <c r="D2">
        <v>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8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29.82</v>
      </c>
      <c r="C2">
        <v>2.76</v>
      </c>
      <c r="D2">
        <v>4.92</v>
      </c>
    </row>
    <row r="3" spans="1:4" x14ac:dyDescent="0.25">
      <c r="A3" t="s">
        <v>354</v>
      </c>
      <c r="B3">
        <v>59.84</v>
      </c>
      <c r="C3">
        <v>2.76</v>
      </c>
      <c r="D3">
        <v>4.92</v>
      </c>
    </row>
    <row r="4" spans="1:4" x14ac:dyDescent="0.25">
      <c r="A4" t="s">
        <v>355</v>
      </c>
      <c r="B4">
        <v>29.82</v>
      </c>
      <c r="C4">
        <v>2.76</v>
      </c>
      <c r="D4">
        <v>4.92</v>
      </c>
    </row>
    <row r="5" spans="1:4" x14ac:dyDescent="0.25">
      <c r="A5" t="s">
        <v>356</v>
      </c>
      <c r="B5">
        <v>29.82</v>
      </c>
      <c r="C5">
        <v>2.76</v>
      </c>
      <c r="D5">
        <v>4.92</v>
      </c>
    </row>
    <row r="6" spans="1:4" x14ac:dyDescent="0.25">
      <c r="A6" t="s">
        <v>357</v>
      </c>
      <c r="B6">
        <v>29.82</v>
      </c>
      <c r="C6">
        <v>2.76</v>
      </c>
      <c r="D6">
        <v>4.92</v>
      </c>
    </row>
    <row r="7" spans="1:4" x14ac:dyDescent="0.25">
      <c r="A7" t="s">
        <v>358</v>
      </c>
      <c r="B7">
        <v>29.82</v>
      </c>
      <c r="C7">
        <v>2.76</v>
      </c>
      <c r="D7">
        <v>4.92</v>
      </c>
    </row>
    <row r="8" spans="1:4" x14ac:dyDescent="0.25">
      <c r="A8" t="s">
        <v>359</v>
      </c>
      <c r="B8">
        <v>29.82</v>
      </c>
      <c r="C8">
        <v>2.76</v>
      </c>
      <c r="D8">
        <v>4.92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383</v>
      </c>
      <c r="F1" s="45" t="s">
        <v>384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385</v>
      </c>
    </row>
    <row r="2" spans="1:19" x14ac:dyDescent="0.25">
      <c r="A2" t="s">
        <v>39</v>
      </c>
      <c r="B2" t="s">
        <v>386</v>
      </c>
      <c r="C2" t="s">
        <v>386</v>
      </c>
      <c r="D2" t="s">
        <v>387</v>
      </c>
      <c r="E2">
        <v>1800.18</v>
      </c>
      <c r="F2">
        <v>1800.18</v>
      </c>
      <c r="G2">
        <v>60.01</v>
      </c>
      <c r="H2">
        <v>29.99</v>
      </c>
      <c r="I2">
        <v>19802.900000000001</v>
      </c>
      <c r="J2">
        <v>1</v>
      </c>
      <c r="K2">
        <v>8.33</v>
      </c>
      <c r="L2">
        <v>6.3639000000000001</v>
      </c>
      <c r="M2">
        <v>3.4117000000000002</v>
      </c>
      <c r="N2">
        <v>0</v>
      </c>
      <c r="O2">
        <v>0.25</v>
      </c>
      <c r="P2" t="s">
        <v>388</v>
      </c>
      <c r="Q2" t="s">
        <v>61</v>
      </c>
      <c r="R2" t="s">
        <v>389</v>
      </c>
      <c r="S2">
        <v>11.00051106000511</v>
      </c>
    </row>
    <row r="3" spans="1:19" x14ac:dyDescent="0.25">
      <c r="A3" t="s">
        <v>39</v>
      </c>
      <c r="B3" t="s">
        <v>390</v>
      </c>
      <c r="C3" t="s">
        <v>390</v>
      </c>
      <c r="D3" t="s">
        <v>387</v>
      </c>
      <c r="E3">
        <v>900.09</v>
      </c>
      <c r="F3">
        <v>900.09</v>
      </c>
      <c r="G3">
        <v>29.99</v>
      </c>
      <c r="H3">
        <v>29.99</v>
      </c>
      <c r="I3">
        <v>9901.4500000000007</v>
      </c>
      <c r="J3">
        <v>1</v>
      </c>
      <c r="K3">
        <v>5</v>
      </c>
      <c r="L3">
        <v>4.2664</v>
      </c>
      <c r="M3">
        <v>5.1174999999999997</v>
      </c>
      <c r="N3">
        <v>0</v>
      </c>
      <c r="O3">
        <v>0.15</v>
      </c>
      <c r="P3" t="s">
        <v>391</v>
      </c>
      <c r="Q3" t="s">
        <v>61</v>
      </c>
      <c r="R3" t="s">
        <v>389</v>
      </c>
      <c r="S3">
        <v>11.00051106000511</v>
      </c>
    </row>
    <row r="4" spans="1:19" x14ac:dyDescent="0.25">
      <c r="A4" t="s">
        <v>39</v>
      </c>
      <c r="B4" t="s">
        <v>392</v>
      </c>
      <c r="C4" t="s">
        <v>392</v>
      </c>
      <c r="D4" t="s">
        <v>387</v>
      </c>
      <c r="E4">
        <v>900.09</v>
      </c>
      <c r="F4">
        <v>900.09</v>
      </c>
      <c r="G4">
        <v>29.99</v>
      </c>
      <c r="H4">
        <v>29.99</v>
      </c>
      <c r="I4">
        <v>9901.4500000000007</v>
      </c>
      <c r="J4">
        <v>1</v>
      </c>
      <c r="K4">
        <v>8.33</v>
      </c>
      <c r="L4">
        <v>6.3639000000000001</v>
      </c>
      <c r="M4">
        <v>3.4117000000000002</v>
      </c>
      <c r="N4">
        <v>0</v>
      </c>
      <c r="O4">
        <v>0.25</v>
      </c>
      <c r="P4" t="s">
        <v>388</v>
      </c>
      <c r="Q4" t="s">
        <v>61</v>
      </c>
      <c r="R4" t="s">
        <v>389</v>
      </c>
      <c r="S4">
        <v>11.00051106000511</v>
      </c>
    </row>
    <row r="5" spans="1:19" x14ac:dyDescent="0.25">
      <c r="A5" t="s">
        <v>40</v>
      </c>
      <c r="B5" t="s">
        <v>386</v>
      </c>
      <c r="C5" t="s">
        <v>386</v>
      </c>
      <c r="D5" t="s">
        <v>387</v>
      </c>
      <c r="E5">
        <v>1800.18</v>
      </c>
      <c r="F5">
        <v>1800.18</v>
      </c>
      <c r="G5">
        <v>60.01</v>
      </c>
      <c r="H5">
        <v>29.99</v>
      </c>
      <c r="I5">
        <v>19802.900000000001</v>
      </c>
      <c r="J5">
        <v>1</v>
      </c>
      <c r="K5">
        <v>8.33</v>
      </c>
      <c r="L5">
        <v>3.2410999999999999</v>
      </c>
      <c r="M5">
        <v>3.4117000000000002</v>
      </c>
      <c r="N5">
        <v>0</v>
      </c>
      <c r="O5">
        <v>0.25</v>
      </c>
      <c r="P5" t="s">
        <v>388</v>
      </c>
      <c r="Q5" t="s">
        <v>61</v>
      </c>
      <c r="R5" t="s">
        <v>389</v>
      </c>
      <c r="S5">
        <v>11.00051106000511</v>
      </c>
    </row>
    <row r="6" spans="1:19" x14ac:dyDescent="0.25">
      <c r="A6" t="s">
        <v>40</v>
      </c>
      <c r="B6" t="s">
        <v>390</v>
      </c>
      <c r="C6" t="s">
        <v>390</v>
      </c>
      <c r="D6" t="s">
        <v>387</v>
      </c>
      <c r="E6">
        <v>900.09</v>
      </c>
      <c r="F6">
        <v>900.09</v>
      </c>
      <c r="G6">
        <v>29.99</v>
      </c>
      <c r="H6">
        <v>29.99</v>
      </c>
      <c r="I6">
        <v>9901.4500000000007</v>
      </c>
      <c r="J6">
        <v>1</v>
      </c>
      <c r="K6">
        <v>5</v>
      </c>
      <c r="L6">
        <v>2.0470000000000002</v>
      </c>
      <c r="M6">
        <v>5.1174999999999997</v>
      </c>
      <c r="N6">
        <v>0</v>
      </c>
      <c r="O6">
        <v>0.15</v>
      </c>
      <c r="P6" t="s">
        <v>391</v>
      </c>
      <c r="Q6" t="s">
        <v>61</v>
      </c>
      <c r="R6" t="s">
        <v>389</v>
      </c>
      <c r="S6">
        <v>11.00051106000511</v>
      </c>
    </row>
    <row r="7" spans="1:19" x14ac:dyDescent="0.25">
      <c r="A7" t="s">
        <v>40</v>
      </c>
      <c r="B7" t="s">
        <v>392</v>
      </c>
      <c r="C7" t="s">
        <v>392</v>
      </c>
      <c r="D7" t="s">
        <v>387</v>
      </c>
      <c r="E7">
        <v>900.09</v>
      </c>
      <c r="F7">
        <v>900.09</v>
      </c>
      <c r="G7">
        <v>29.99</v>
      </c>
      <c r="H7">
        <v>29.99</v>
      </c>
      <c r="I7">
        <v>9901.4500000000007</v>
      </c>
      <c r="J7">
        <v>1</v>
      </c>
      <c r="K7">
        <v>8.33</v>
      </c>
      <c r="L7">
        <v>3.2410999999999999</v>
      </c>
      <c r="M7">
        <v>3.4117000000000002</v>
      </c>
      <c r="N7">
        <v>0</v>
      </c>
      <c r="O7">
        <v>0.25</v>
      </c>
      <c r="P7" t="s">
        <v>388</v>
      </c>
      <c r="Q7" t="s">
        <v>61</v>
      </c>
      <c r="R7" t="s">
        <v>389</v>
      </c>
      <c r="S7">
        <v>11.00051106000511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2026-06-06T22:34:10Z</dcterms:modified>
</cp:coreProperties>
</file>