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65ADA87A-50AA-41D8-90AE-C17661E4C2B1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B11" i="6"/>
  <c r="E12" i="6" a="1"/>
  <c r="E12" i="6" s="1"/>
  <c r="F12" i="6" s="1"/>
  <c r="H6" i="2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4" i="2"/>
  <c r="G5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3" i="20" a="1"/>
  <c r="A3" i="20" s="1"/>
  <c r="A6" i="20" a="1"/>
  <c r="A6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I5" i="20" l="1" a="1"/>
  <c r="I5" i="20" s="1"/>
  <c r="J5" i="20" a="1"/>
  <c r="J5" i="20" s="1"/>
  <c r="K5" i="20" a="1"/>
  <c r="K5" i="20" s="1"/>
  <c r="L5" i="20" a="1"/>
  <c r="L5" i="20" s="1"/>
  <c r="M5" i="20" a="1"/>
  <c r="M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N4" i="20" a="1"/>
  <c r="N4" i="20" s="1"/>
  <c r="O4" i="20" a="1"/>
  <c r="O4" i="20" s="1"/>
  <c r="L4" i="20" a="1"/>
  <c r="L4" i="20" s="1"/>
  <c r="Q4" i="20" a="1"/>
  <c r="Q4" i="20" s="1"/>
  <c r="R4" i="20" a="1"/>
  <c r="R4" i="20" s="1"/>
  <c r="M4" i="20" a="1"/>
  <c r="M4" i="20" s="1"/>
  <c r="P4" i="20" a="1"/>
  <c r="P4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F6" i="20" a="1"/>
  <c r="F6" i="20" s="1"/>
  <c r="E6" i="20" a="1"/>
  <c r="E6" i="20" s="1"/>
  <c r="G6" i="20" a="1"/>
  <c r="G6" i="20" s="1"/>
  <c r="H6" i="20" a="1"/>
  <c r="H6" i="20" s="1"/>
  <c r="I6" i="20" a="1"/>
  <c r="I6" i="20" s="1"/>
  <c r="L6" i="20" a="1"/>
  <c r="L6" i="20" s="1"/>
  <c r="C6" i="20" a="1"/>
  <c r="C6" i="20" s="1"/>
  <c r="J6" i="20" a="1"/>
  <c r="J6" i="20" s="1"/>
  <c r="K6" i="20" a="1"/>
  <c r="K6" i="20" s="1"/>
  <c r="M6" i="20" a="1"/>
  <c r="M6" i="20" s="1"/>
  <c r="N6" i="20" a="1"/>
  <c r="N6" i="20" s="1"/>
  <c r="N3" i="20" a="1"/>
  <c r="N3" i="20" s="1"/>
  <c r="O3" i="20" a="1"/>
  <c r="O3" i="20" s="1"/>
  <c r="P3" i="20" a="1"/>
  <c r="P3" i="20" s="1"/>
  <c r="Q3" i="20" a="1"/>
  <c r="Q3" i="20" s="1"/>
  <c r="D3" i="20" a="1"/>
  <c r="D3" i="20" s="1"/>
  <c r="F3" i="20" a="1"/>
  <c r="F3" i="20" s="1"/>
  <c r="G3" i="20" a="1"/>
  <c r="G3" i="20" s="1"/>
  <c r="J3" i="20" a="1"/>
  <c r="J3" i="20" s="1"/>
  <c r="K3" i="20" a="1"/>
  <c r="K3" i="20" s="1"/>
  <c r="C3" i="20" a="1"/>
  <c r="C3" i="20" s="1"/>
  <c r="L3" i="20" a="1"/>
  <c r="L3" i="20" s="1"/>
  <c r="I3" i="20" a="1"/>
  <c r="I3" i="20" s="1"/>
  <c r="M3" i="20" a="1"/>
  <c r="M3" i="20" s="1"/>
  <c r="R3" i="20" a="1"/>
  <c r="R3" i="20" s="1"/>
  <c r="H3" i="20" a="1"/>
  <c r="H3" i="20" s="1"/>
  <c r="E3" i="20" a="1"/>
  <c r="E3" i="20" s="1"/>
  <c r="B9" i="1"/>
  <c r="B10" i="1"/>
  <c r="B15" i="1"/>
  <c r="B14" i="1"/>
  <c r="A2" i="1"/>
  <c r="B7" i="1"/>
  <c r="C6" i="2"/>
  <c r="B3" i="5"/>
  <c r="C3" i="5"/>
  <c r="D3" i="5"/>
  <c r="A1" i="10" l="1"/>
  <c r="A7" i="9"/>
  <c r="A1" i="2"/>
  <c r="A36" i="4"/>
  <c r="E14" i="3"/>
  <c r="A1" i="4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<sst xmlns="http://schemas.openxmlformats.org/spreadsheetml/2006/main" count="12127" uniqueCount="451">
  <si>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</si>
  <si>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</si>
  <si>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</si>
  <si>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</si>
  <si>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</si>
  <si>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</si>
  <si>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</si>
  <si>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</si>
  <si>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</si>
  <si>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</si>
  <si>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</si>
  <si>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</si>
  <si>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</si>
  <si>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</si>
  <si>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</si>
  <si>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</si>
  <si>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</si>
  <si>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</si>
  <si>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</si>
  <si>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</si>
  <si>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</si>
  <si>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</si>
  <si>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</si>
  <si>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</si>
  <si>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</si>
  <si>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</si>
  <si>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</si>
  <si>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</si>
  <si>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</si>
  <si>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</si>
  <si>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</si>
  <si>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</si>
  <si>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</si>
  <si>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</si>
  <si>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</si>
  <si>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</si>
  <si>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</si>
  <si>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</si>
  <si>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</si>
  <si>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</si>
  <si>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</si>
  <si>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</si>
  <si>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</si>
  <si>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</si>
  <si>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</si>
  <si>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</si>
  <si>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</si>
  <si>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</si>
  <si>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</si>
  <si>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</si>
  <si>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</si>
  <si>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</si>
  <si>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</si>
  <si>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</si>
  <si>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</si>
  <si>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</si>
  <si>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</si>
  <si>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</si>
  <si>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</si>
  <si>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</si>
  <si>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</si>
  <si>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</si>
  <si>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</si>
  <si>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</si>
  <si>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</si>
  <si>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</si>
  <si>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</si>
  <si>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</si>
  <si>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</si>
  <si>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</si>
  <si>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</si>
  <si>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</si>
  <si>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</si>
  <si>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</si>
  <si>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</si>
  <si>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</si>
  <si>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</si>
  <si>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</si>
  <si>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</si>
  <si>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</si>
  <si>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</si>
  <si>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</si>
  <si>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</si>
  <si>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</si>
  <si>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</si>
  <si>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</si>
  <si>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</si>
  <si>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</si>
  <si>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</si>
  <si>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</si>
  <si>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</si>
  <si>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</si>
  <si>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</si>
  <si>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</si>
  <si>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</si>
  <si>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</si>
  <si>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</si>
  <si>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</si>
  <si>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</si>
  <si>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</si>
  <si>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</si>
  <si>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</si>
  <si>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</si>
  <si>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</si>
  <si>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</si>
  <si>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</si>
  <si>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</si>
  <si>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</si>
  <si>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</si>
  <si>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</si>
  <si>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</si>
  <si>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</si>
  <si>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</si>
  <si>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</si>
  <si>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</si>
  <si>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</si>
  <si>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</si>
  <si>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</si>
  <si>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</si>
  <si>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</si>
  <si>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</si>
  <si>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</si>
  <si>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</si>
  <si>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</si>
  <si>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</si>
  <si>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</si>
  <si>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</si>
  <si>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</si>
  <si>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</si>
  <si>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</si>
  <si>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</si>
  <si>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</si>
  <si>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</si>
  <si>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</si>
  <si>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</si>
  <si>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</si>
  <si>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</si>
  <si>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</si>
  <si>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</si>
  <si>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</si>
  <si>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</si>
  <si>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</si>
  <si>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</si>
  <si>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</si>
  <si>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</si>
  <si>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</si>
  <si>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</si>
  <si>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</si>
  <si>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</si>
  <si>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</si>
  <si>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</si>
  <si>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</si>
  <si>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</si>
  <si>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</si>
  <si>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</si>
  <si>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</si>
  <si>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</si>
  <si>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</si>
  <si>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</si>
  <si>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</si>
  <si>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</si>
  <si>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</si>
  <si>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</si>
  <si>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</si>
  <si>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</si>
  <si>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</si>
  <si>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</si>
  <si>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</si>
  <si>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</si>
  <si>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</si>
  <si>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</si>
  <si>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</si>
  <si>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</si>
  <si>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</si>
  <si>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</si>
  <si>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</si>
  <si>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</si>
  <si>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</si>
  <si>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</si>
  <si>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</si>
  <si>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</si>
  <si>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</si>
  <si>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</si>
  <si>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</si>
  <si>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</si>
  <si>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</si>
  <si>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</si>
  <si>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</si>
  <si>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</si>
  <si>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</si>
  <si>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</si>
  <si>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</si>
  <si>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</si>
  <si>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</si>
  <si>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</si>
  <si>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</si>
  <si>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</si>
  <si>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</si>
  <si>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</si>
  <si>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</si>
  <si>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</si>
  <si>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</si>
  <si>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</si>
  <si>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</si>
  <si>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</si>
  <si>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</si>
  <si>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</si>
  <si>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</si>
  <si>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</si>
  <si>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</si>
  <si>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</si>
  <si>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</si>
  <si>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</si>
  <si>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</si>
  <si>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</si>
  <si>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</si>
  <si>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</si>
  <si>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</si>
  <si>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</si>
  <si>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</si>
  <si>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</si>
  <si>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</si>
  <si>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</si>
  <si>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</si>
  <si>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</si>
  <si>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</si>
  <si>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</si>
  <si>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</si>
  <si>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</si>
  <si>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</si>
  <si>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</si>
  <si>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</si>
  <si>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</si>
  <si>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</si>
  <si>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</si>
  <si>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</si>
  <si>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</si>
  <si>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</si>
  <si>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</si>
  <si>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</si>
  <si>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</si>
  <si>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</si>
  <si>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</si>
  <si>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</si>
  <si>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</si>
  <si>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</si>
  <si>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</si>
  <si>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</si>
  <si>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</si>
  <si>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</si>
  <si>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</si>
  <si>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</si>
  <si>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</si>
  <si>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</si>
  <si>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</si>
  <si>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</si>
  <si>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</si>
  <si>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</si>
  <si>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</si>
  <si>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</si>
  <si>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</si>
  <si>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</si>
  <si>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</si>
  <si>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</si>
  <si>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</si>
  <si>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</si>
  <si>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</si>
  <si>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</si>
  <si>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</si>
  <si>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</si>
  <si>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</si>
  <si>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</si>
  <si>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</si>
  <si>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</si>
  <si>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</si>
  <si>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</si>
  <si>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</si>
  <si>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</si>
  <si>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</si>
  <si>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</si>
  <si>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</si>
  <si>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</si>
  <si>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</si>
  <si>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</si>
  <si>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</si>
  <si>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</si>
  <si>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</si>
  <si>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</si>
  <si>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</si>
  <si>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</si>
  <si>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</si>
  <si>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</si>
  <si>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</si>
  <si>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</si>
  <si>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</si>
  <si>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</si>
  <si>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</si>
  <si>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</si>
  <si>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</si>
  <si>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</si>
  <si>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</si>
  <si>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</si>
  <si>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</si>
  <si>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</si>
  <si>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</si>
  <si>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</si>
  <si>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</si>
  <si>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</si>
  <si>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</si>
  <si>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</si>
  <si>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</si>
  <si>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</si>
  <si>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</si>
  <si>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</si>
  <si>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</si>
  <si>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</si>
  <si>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</si>
  <si>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</si>
  <si>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</si>
  <si>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</si>
  <si>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</si>
  <si>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</si>
  <si>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</si>
  <si>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</si>
  <si>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</si>
  <si>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</si>
  <si>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</si>
  <si>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</si>
  <si>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</si>
  <si>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</si>
  <si>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</si>
  <si>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</si>
  <si>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</si>
  <si>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</si>
  <si>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</si>
  <si>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</si>
  <si>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</si>
  <si>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</si>
  <si>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</si>
  <si>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</si>
  <si>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</si>
  <si>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</si>
  <si>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</si>
  <si>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</si>
  <si>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</si>
  <si>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</si>
  <si>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</si>
  <si>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</si>
  <si>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</si>
  <si>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</si>
  <si>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</si>
  <si>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</si>
  <si>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Sloped Roof</t>
  </si>
  <si>
    <t>FINANCIAL_EAST_WINDOW</t>
  </si>
  <si>
    <t>FINANCIAL_SOUTH_WINDOW</t>
  </si>
  <si>
    <t>FINANCIAL_WEST_WINDOW</t>
  </si>
  <si>
    <t>OFFICE_NORTH_WINDOW</t>
  </si>
  <si>
    <t>OFFICE_WEST_WINDOW</t>
  </si>
  <si>
    <t>RETAIL_EAST_WINDOW</t>
  </si>
  <si>
    <t>RETAIL_NORTH_WINDOW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</si>
  <si>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</si>
  <si>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</si>
  <si>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</si>
  <si>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</si>
  <si>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</si>
  <si>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</si>
  <si>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</si>
  <si>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</si>
  <si>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</si>
  <si>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</si>
  <si>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</si>
  <si>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</si>
  <si>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</si>
  <si>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</si>
  <si>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</si>
  <si>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</si>
  <si>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</si>
  <si>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</si>
  <si>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</si>
  <si>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</si>
  <si>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</si>
  <si>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</si>
  <si>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</si>
  <si>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</si>
  <si>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</si>
  <si>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</si>
  <si>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FINANCIAL</t>
  </si>
  <si>
    <t>Yes</t>
  </si>
  <si>
    <t>Retail_sales</t>
  </si>
  <si>
    <t>Retail</t>
  </si>
  <si>
    <t>OFFICE</t>
  </si>
  <si>
    <t>Office</t>
  </si>
  <si>
    <t>RETAIL</t>
  </si>
  <si>
    <t>Roof Membrane+Roof Continuous Insulation+Metal Decking</t>
  </si>
  <si>
    <t>Stucco+Wall Continuous Insulation+Gypsum 5/8in</t>
  </si>
  <si>
    <t>Theoretical Glazing</t>
  </si>
  <si>
    <t>financial</t>
  </si>
  <si>
    <t>office</t>
  </si>
  <si>
    <t>retail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</si>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</sst>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87-480A-AB8D-DC40921F235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87-480A-AB8D-DC40921F23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87-480A-AB8D-DC40921F2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8781007"/>
        <c:axId val="1558781487"/>
      </c:lineChart>
      <c:catAx>
        <c:axId val="1558781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81487"/>
        <c:crosses val="autoZero"/>
        <c:auto val="1"/>
        <c:lblAlgn val="ctr"/>
        <c:lblOffset val="100"/>
        <c:noMultiLvlLbl val="0"/>
      </c:catAx>
      <c:valAx>
        <c:axId val="1558781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81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7-4A91-BF82-63F0DFCB44D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7-4A91-BF82-63F0DFCB44D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7-4A91-BF82-63F0DFCB4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8784847"/>
        <c:axId val="554615599"/>
      </c:lineChart>
      <c:catAx>
        <c:axId val="1558784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15599"/>
        <c:crosses val="autoZero"/>
        <c:auto val="1"/>
        <c:lblAlgn val="ctr"/>
        <c:lblOffset val="100"/>
        <c:noMultiLvlLbl val="0"/>
      </c:catAx>
      <c:valAx>
        <c:axId val="554615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84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2D-4D1A-AA63-48D446B486A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2D-4D1A-AA63-48D446B486A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2D-4D1A-AA63-48D446B48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623759"/>
        <c:axId val="554624239"/>
      </c:lineChart>
      <c:catAx>
        <c:axId val="554623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24239"/>
        <c:crosses val="autoZero"/>
        <c:auto val="1"/>
        <c:lblAlgn val="ctr"/>
        <c:lblOffset val="100"/>
        <c:noMultiLvlLbl val="0"/>
      </c:catAx>
      <c:valAx>
        <c:axId val="554624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23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45-40C1-9859-81E334BFBA0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45-40C1-9859-81E334BFBA0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45-40C1-9859-81E334BFB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613679"/>
        <c:axId val="554616079"/>
      </c:lineChart>
      <c:catAx>
        <c:axId val="554613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16079"/>
        <c:crosses val="autoZero"/>
        <c:auto val="1"/>
        <c:lblAlgn val="ctr"/>
        <c:lblOffset val="100"/>
        <c:noMultiLvlLbl val="0"/>
      </c:catAx>
      <c:valAx>
        <c:axId val="554616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13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0-45D2-BB8E-1CBD922C0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612719"/>
        <c:axId val="554611279"/>
      </c:lineChart>
      <c:catAx>
        <c:axId val="554612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11279"/>
        <c:crosses val="autoZero"/>
        <c:auto val="1"/>
        <c:lblAlgn val="ctr"/>
        <c:lblOffset val="100"/>
        <c:noMultiLvlLbl val="0"/>
      </c:catAx>
      <c:valAx>
        <c:axId val="554611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12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3E-4DF9-B73C-A7C4FE17970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3E-4DF9-B73C-A7C4FE17970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3E-4DF9-B73C-A7C4FE179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617999"/>
        <c:axId val="554618479"/>
      </c:lineChart>
      <c:catAx>
        <c:axId val="554617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18479"/>
        <c:crosses val="autoZero"/>
        <c:auto val="1"/>
        <c:lblAlgn val="ctr"/>
        <c:lblOffset val="100"/>
        <c:noMultiLvlLbl val="0"/>
      </c:catAx>
      <c:valAx>
        <c:axId val="554618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617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97-4F6D-9BC7-1CFEF067EE1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97-4F6D-9BC7-1CFEF067EE1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97-4F6D-9BC7-1CFEF067E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856176"/>
        <c:axId val="898849936"/>
      </c:lineChart>
      <c:catAx>
        <c:axId val="898856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9936"/>
        <c:crosses val="autoZero"/>
        <c:auto val="1"/>
        <c:lblAlgn val="ctr"/>
        <c:lblOffset val="100"/>
        <c:noMultiLvlLbl val="0"/>
      </c:catAx>
      <c:valAx>
        <c:axId val="898849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6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D-4B13-98C0-CB096FD3F19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CD-4B13-98C0-CB096FD3F19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CD-4B13-98C0-CB096FD3F1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851856"/>
        <c:axId val="898853296"/>
      </c:lineChart>
      <c:catAx>
        <c:axId val="89885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3296"/>
        <c:crosses val="autoZero"/>
        <c:auto val="1"/>
        <c:lblAlgn val="ctr"/>
        <c:lblOffset val="100"/>
        <c:noMultiLvlLbl val="0"/>
      </c:catAx>
      <c:valAx>
        <c:axId val="898853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38.125562443755626</c:v>
                </c:pt>
                <c:pt idx="1">
                  <c:v>49.398524036485242</c:v>
                </c:pt>
                <c:pt idx="2">
                  <c:v>44.620990678709909</c:v>
                </c:pt>
                <c:pt idx="3">
                  <c:v>51.870065771200657</c:v>
                </c:pt>
                <c:pt idx="4">
                  <c:v>45.927037851770379</c:v>
                </c:pt>
                <c:pt idx="5">
                  <c:v>53.927204501772046</c:v>
                </c:pt>
                <c:pt idx="6">
                  <c:v>56.299625592996257</c:v>
                </c:pt>
                <c:pt idx="7">
                  <c:v>58.817151618171515</c:v>
                </c:pt>
                <c:pt idx="8">
                  <c:v>62.112797053627965</c:v>
                </c:pt>
                <c:pt idx="9">
                  <c:v>63.758874112588735</c:v>
                </c:pt>
                <c:pt idx="10">
                  <c:v>64.85610883356108</c:v>
                </c:pt>
                <c:pt idx="11">
                  <c:v>60.275925185259247</c:v>
                </c:pt>
                <c:pt idx="12">
                  <c:v>67.291456965414568</c:v>
                </c:pt>
                <c:pt idx="13">
                  <c:v>74.214370229643706</c:v>
                </c:pt>
                <c:pt idx="14">
                  <c:v>85.282368985323686</c:v>
                </c:pt>
                <c:pt idx="15">
                  <c:v>64.335583108355834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C-468B-9416-748F950AFEB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27.862530413625304</c:v>
                </c:pt>
                <c:pt idx="1">
                  <c:v>32.597165283471654</c:v>
                </c:pt>
                <c:pt idx="2">
                  <c:v>30.015187370151871</c:v>
                </c:pt>
                <c:pt idx="3">
                  <c:v>33.689564376895639</c:v>
                </c:pt>
                <c:pt idx="4">
                  <c:v>30.525405792754057</c:v>
                </c:pt>
                <c:pt idx="5">
                  <c:v>35.417491584174918</c:v>
                </c:pt>
                <c:pt idx="6">
                  <c:v>37.105133931051334</c:v>
                </c:pt>
                <c:pt idx="7">
                  <c:v>37.921657834216575</c:v>
                </c:pt>
                <c:pt idx="8">
                  <c:v>39.088471708384716</c:v>
                </c:pt>
                <c:pt idx="9">
                  <c:v>41.759735137597346</c:v>
                </c:pt>
                <c:pt idx="10">
                  <c:v>41.740898132408979</c:v>
                </c:pt>
                <c:pt idx="11">
                  <c:v>39.030130320301296</c:v>
                </c:pt>
                <c:pt idx="12">
                  <c:v>43.270978457709788</c:v>
                </c:pt>
                <c:pt idx="13">
                  <c:v>48.246647557466474</c:v>
                </c:pt>
                <c:pt idx="14">
                  <c:v>56.139036096390356</c:v>
                </c:pt>
                <c:pt idx="15">
                  <c:v>41.76880923018809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C-468B-9416-748F950AF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8857136"/>
        <c:axId val="898855696"/>
      </c:barChart>
      <c:catAx>
        <c:axId val="898857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5696"/>
        <c:crosses val="autoZero"/>
        <c:auto val="1"/>
        <c:lblAlgn val="ctr"/>
        <c:lblOffset val="100"/>
        <c:noMultiLvlLbl val="0"/>
      </c:catAx>
      <c:valAx>
        <c:axId val="898855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57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20.57679787576798</c:v>
                </c:pt>
                <c:pt idx="1">
                  <c:v>15.955135042051351</c:v>
                </c:pt>
                <c:pt idx="2">
                  <c:v>11.5222699952227</c:v>
                </c:pt>
                <c:pt idx="3">
                  <c:v>11.051086558010866</c:v>
                </c:pt>
                <c:pt idx="4">
                  <c:v>10.688686686886868</c:v>
                </c:pt>
                <c:pt idx="5">
                  <c:v>6.3934995389349956</c:v>
                </c:pt>
                <c:pt idx="6">
                  <c:v>6.3525564110255646</c:v>
                </c:pt>
                <c:pt idx="7">
                  <c:v>7.1496211489962107</c:v>
                </c:pt>
                <c:pt idx="8">
                  <c:v>6.9349342843493424</c:v>
                </c:pt>
                <c:pt idx="9">
                  <c:v>8.5480896354808955</c:v>
                </c:pt>
                <c:pt idx="10">
                  <c:v>16.441150329411503</c:v>
                </c:pt>
                <c:pt idx="11">
                  <c:v>14.984954282349543</c:v>
                </c:pt>
                <c:pt idx="12">
                  <c:v>12.936156384361563</c:v>
                </c:pt>
                <c:pt idx="13">
                  <c:v>10.050547723005476</c:v>
                </c:pt>
                <c:pt idx="14">
                  <c:v>6.6130859136308597</c:v>
                </c:pt>
                <c:pt idx="15">
                  <c:v>23.425793531757932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52-431F-BB1A-D711194A348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17.248236287482364</c:v>
                </c:pt>
                <c:pt idx="1">
                  <c:v>12.74015098490151</c:v>
                </c:pt>
                <c:pt idx="2">
                  <c:v>10.060893910608938</c:v>
                </c:pt>
                <c:pt idx="3">
                  <c:v>9.229829794798297</c:v>
                </c:pt>
                <c:pt idx="4">
                  <c:v>9.0951210434512095</c:v>
                </c:pt>
                <c:pt idx="5">
                  <c:v>6.0720372407203724</c:v>
                </c:pt>
                <c:pt idx="6">
                  <c:v>5.9996611449966109</c:v>
                </c:pt>
                <c:pt idx="7">
                  <c:v>6.7103734071037335</c:v>
                </c:pt>
                <c:pt idx="8">
                  <c:v>5.9893955048939551</c:v>
                </c:pt>
                <c:pt idx="9">
                  <c:v>7.3773122687731227</c:v>
                </c:pt>
                <c:pt idx="10">
                  <c:v>12.924604761746048</c:v>
                </c:pt>
                <c:pt idx="11">
                  <c:v>12.101195436011954</c:v>
                </c:pt>
                <c:pt idx="12">
                  <c:v>10.959470719594707</c:v>
                </c:pt>
                <c:pt idx="13">
                  <c:v>8.5204285127042851</c:v>
                </c:pt>
                <c:pt idx="14">
                  <c:v>5.8382217333822171</c:v>
                </c:pt>
                <c:pt idx="15">
                  <c:v>16.612502638625024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52-431F-BB1A-D711194A3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8842736"/>
        <c:axId val="898843216"/>
      </c:barChart>
      <c:catAx>
        <c:axId val="89884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3216"/>
        <c:crosses val="autoZero"/>
        <c:auto val="1"/>
        <c:lblAlgn val="ctr"/>
        <c:lblOffset val="100"/>
        <c:noMultiLvlLbl val="0"/>
      </c:catAx>
      <c:valAx>
        <c:axId val="898843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2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49.956454354564542</c:v>
                </c:pt>
                <c:pt idx="1">
                  <c:v>59.961417747114176</c:v>
                </c:pt>
                <c:pt idx="2">
                  <c:v>56.041265317912654</c:v>
                </c:pt>
                <c:pt idx="3">
                  <c:v>61.525891855258912</c:v>
                </c:pt>
                <c:pt idx="4">
                  <c:v>57.192125231921246</c:v>
                </c:pt>
                <c:pt idx="5">
                  <c:v>61.051417080514163</c:v>
                </c:pt>
                <c:pt idx="6">
                  <c:v>61.560505060605053</c:v>
                </c:pt>
                <c:pt idx="7">
                  <c:v>64.734451554844512</c:v>
                </c:pt>
                <c:pt idx="8">
                  <c:v>67.659664589096636</c:v>
                </c:pt>
                <c:pt idx="9">
                  <c:v>68.687728449377275</c:v>
                </c:pt>
                <c:pt idx="10">
                  <c:v>71.621062893710629</c:v>
                </c:pt>
                <c:pt idx="11">
                  <c:v>67.325370240753699</c:v>
                </c:pt>
                <c:pt idx="12">
                  <c:v>72.652490306524896</c:v>
                </c:pt>
                <c:pt idx="13">
                  <c:v>79.147415813974149</c:v>
                </c:pt>
                <c:pt idx="14">
                  <c:v>85.766767767667673</c:v>
                </c:pt>
                <c:pt idx="15">
                  <c:v>72.035127042851272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C9-4AF8-917F-99A69882C41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32.615399571153993</c:v>
                </c:pt>
                <c:pt idx="1">
                  <c:v>37.793267895432678</c:v>
                </c:pt>
                <c:pt idx="2">
                  <c:v>35.808341388083413</c:v>
                </c:pt>
                <c:pt idx="3">
                  <c:v>38.759649035096487</c:v>
                </c:pt>
                <c:pt idx="4">
                  <c:v>36.138263951382633</c:v>
                </c:pt>
                <c:pt idx="5">
                  <c:v>39.394913286449132</c:v>
                </c:pt>
                <c:pt idx="6">
                  <c:v>39.906925974069253</c:v>
                </c:pt>
                <c:pt idx="7">
                  <c:v>41.544390005443901</c:v>
                </c:pt>
                <c:pt idx="8">
                  <c:v>41.455443344554432</c:v>
                </c:pt>
                <c:pt idx="9">
                  <c:v>44.587730115877299</c:v>
                </c:pt>
                <c:pt idx="10">
                  <c:v>44.855183926051836</c:v>
                </c:pt>
                <c:pt idx="11">
                  <c:v>42.466522792165222</c:v>
                </c:pt>
                <c:pt idx="12">
                  <c:v>45.759907342599078</c:v>
                </c:pt>
                <c:pt idx="13">
                  <c:v>49.900232199002318</c:v>
                </c:pt>
                <c:pt idx="14">
                  <c:v>54.798397937983978</c:v>
                </c:pt>
                <c:pt idx="15">
                  <c:v>45.721458409714579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C9-4AF8-917F-99A69882C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468576"/>
        <c:axId val="523461376"/>
      </c:barChart>
      <c:catAx>
        <c:axId val="523468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61376"/>
        <c:crosses val="autoZero"/>
        <c:auto val="1"/>
        <c:lblAlgn val="ctr"/>
        <c:lblOffset val="100"/>
        <c:noMultiLvlLbl val="0"/>
      </c:catAx>
      <c:valAx>
        <c:axId val="523461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68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12.428998766789988</c:v>
                </c:pt>
                <c:pt idx="1">
                  <c:v>9.3827672788276715</c:v>
                </c:pt>
                <c:pt idx="2">
                  <c:v>7.3835588663355889</c:v>
                </c:pt>
                <c:pt idx="3">
                  <c:v>6.9667311046673115</c:v>
                </c:pt>
                <c:pt idx="4">
                  <c:v>7.1604256241042563</c:v>
                </c:pt>
                <c:pt idx="5">
                  <c:v>5.0987012409870118</c:v>
                </c:pt>
                <c:pt idx="6">
                  <c:v>4.9822878823228782</c:v>
                </c:pt>
                <c:pt idx="7">
                  <c:v>5.299642257996422</c:v>
                </c:pt>
                <c:pt idx="8">
                  <c:v>5.0736204157362037</c:v>
                </c:pt>
                <c:pt idx="9">
                  <c:v>5.7531469075314696</c:v>
                </c:pt>
                <c:pt idx="10">
                  <c:v>8.751569287515693</c:v>
                </c:pt>
                <c:pt idx="11">
                  <c:v>8.5998316834983175</c:v>
                </c:pt>
                <c:pt idx="12">
                  <c:v>7.3286004732860039</c:v>
                </c:pt>
                <c:pt idx="13">
                  <c:v>5.9718055972180561</c:v>
                </c:pt>
                <c:pt idx="14">
                  <c:v>4.3153323556533234</c:v>
                </c:pt>
                <c:pt idx="15">
                  <c:v>11.350842693508428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45-4CDA-AD65-D8546C7962F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12.815360130653602</c:v>
                </c:pt>
                <c:pt idx="1">
                  <c:v>9.2962842604628424</c:v>
                </c:pt>
                <c:pt idx="2">
                  <c:v>7.5081630725816302</c:v>
                </c:pt>
                <c:pt idx="3">
                  <c:v>6.9253019142530192</c:v>
                </c:pt>
                <c:pt idx="4">
                  <c:v>7.0285193702851938</c:v>
                </c:pt>
                <c:pt idx="5">
                  <c:v>5.1148996211489957</c:v>
                </c:pt>
                <c:pt idx="6">
                  <c:v>5.0135403126354028</c:v>
                </c:pt>
                <c:pt idx="7">
                  <c:v>5.309352398093524</c:v>
                </c:pt>
                <c:pt idx="8">
                  <c:v>4.9957670899576714</c:v>
                </c:pt>
                <c:pt idx="9">
                  <c:v>5.6619199191191996</c:v>
                </c:pt>
                <c:pt idx="10">
                  <c:v>8.9551267095512674</c:v>
                </c:pt>
                <c:pt idx="11">
                  <c:v>8.817301603173016</c:v>
                </c:pt>
                <c:pt idx="12">
                  <c:v>7.8138963881389634</c:v>
                </c:pt>
                <c:pt idx="13">
                  <c:v>6.0332577853325784</c:v>
                </c:pt>
                <c:pt idx="14">
                  <c:v>4.3097690230976902</c:v>
                </c:pt>
                <c:pt idx="15">
                  <c:v>11.559996778099968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45-4CDA-AD65-D8546C796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469056"/>
        <c:axId val="523462336"/>
      </c:barChart>
      <c:catAx>
        <c:axId val="523469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62336"/>
        <c:crosses val="autoZero"/>
        <c:auto val="1"/>
        <c:lblAlgn val="ctr"/>
        <c:lblOffset val="100"/>
        <c:noMultiLvlLbl val="0"/>
      </c:catAx>
      <c:valAx>
        <c:axId val="523462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69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51.651543179015427</c:v>
                </c:pt>
                <c:pt idx="1">
                  <c:v>61.140783143907825</c:v>
                </c:pt>
                <c:pt idx="2">
                  <c:v>56.586671888366723</c:v>
                </c:pt>
                <c:pt idx="3">
                  <c:v>62.046317590463168</c:v>
                </c:pt>
                <c:pt idx="4">
                  <c:v>57.701871479518715</c:v>
                </c:pt>
                <c:pt idx="5">
                  <c:v>60.976388472263885</c:v>
                </c:pt>
                <c:pt idx="6">
                  <c:v>61.553508538035082</c:v>
                </c:pt>
                <c:pt idx="7">
                  <c:v>64.854395116043946</c:v>
                </c:pt>
                <c:pt idx="8">
                  <c:v>67.739909342399088</c:v>
                </c:pt>
                <c:pt idx="9">
                  <c:v>69.027958315279577</c:v>
                </c:pt>
                <c:pt idx="10">
                  <c:v>72.774889177748889</c:v>
                </c:pt>
                <c:pt idx="11">
                  <c:v>68.425568554255676</c:v>
                </c:pt>
                <c:pt idx="12">
                  <c:v>73.444894399448941</c:v>
                </c:pt>
                <c:pt idx="13">
                  <c:v>79.624132031241317</c:v>
                </c:pt>
                <c:pt idx="14">
                  <c:v>85.871665611216642</c:v>
                </c:pt>
                <c:pt idx="15">
                  <c:v>74.273236565232367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CC-4ACA-961D-531DF96C5BB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34.389555488895553</c:v>
                </c:pt>
                <c:pt idx="1">
                  <c:v>38.890785921407854</c:v>
                </c:pt>
                <c:pt idx="2">
                  <c:v>36.390405403904055</c:v>
                </c:pt>
                <c:pt idx="3">
                  <c:v>39.247519692475201</c:v>
                </c:pt>
                <c:pt idx="4">
                  <c:v>36.623040473730406</c:v>
                </c:pt>
                <c:pt idx="5">
                  <c:v>39.271592285215917</c:v>
                </c:pt>
                <c:pt idx="6">
                  <c:v>39.853059138530583</c:v>
                </c:pt>
                <c:pt idx="7">
                  <c:v>41.633989378839892</c:v>
                </c:pt>
                <c:pt idx="8">
                  <c:v>41.457676454576763</c:v>
                </c:pt>
                <c:pt idx="9">
                  <c:v>44.884550433845504</c:v>
                </c:pt>
                <c:pt idx="10">
                  <c:v>46.027572242775719</c:v>
                </c:pt>
                <c:pt idx="11">
                  <c:v>43.559180193091805</c:v>
                </c:pt>
                <c:pt idx="12">
                  <c:v>46.642166338921662</c:v>
                </c:pt>
                <c:pt idx="13">
                  <c:v>50.349515048495149</c:v>
                </c:pt>
                <c:pt idx="14">
                  <c:v>54.90033774400338</c:v>
                </c:pt>
                <c:pt idx="15">
                  <c:v>47.880623048806228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CC-4ACA-961D-531DF96C5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467616"/>
        <c:axId val="523463776"/>
      </c:barChart>
      <c:catAx>
        <c:axId val="523467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63776"/>
        <c:crosses val="autoZero"/>
        <c:auto val="1"/>
        <c:lblAlgn val="ctr"/>
        <c:lblOffset val="100"/>
        <c:noMultiLvlLbl val="0"/>
      </c:catAx>
      <c:valAx>
        <c:axId val="523463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67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5.4948227399482272</c:v>
                </c:pt>
                <c:pt idx="1">
                  <c:v>5.095273805952738</c:v>
                </c:pt>
                <c:pt idx="2">
                  <c:v>5.0775255807752551</c:v>
                </c:pt>
                <c:pt idx="3">
                  <c:v>4.9228854892288547</c:v>
                </c:pt>
                <c:pt idx="4">
                  <c:v>5.0775950182759493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4.6066171160661709</c:v>
                </c:pt>
                <c:pt idx="9">
                  <c:v>4.5748508482485084</c:v>
                </c:pt>
                <c:pt idx="10">
                  <c:v>4.6646613116466131</c:v>
                </c:pt>
                <c:pt idx="11">
                  <c:v>4.7797359152973593</c:v>
                </c:pt>
                <c:pt idx="12">
                  <c:v>4.5456759879567592</c:v>
                </c:pt>
                <c:pt idx="13">
                  <c:v>4.3443377884433776</c:v>
                </c:pt>
                <c:pt idx="14">
                  <c:v>3.9206079392060795</c:v>
                </c:pt>
                <c:pt idx="15">
                  <c:v>5.0217422702174233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6-4F3D-87E9-87614247610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5.493295114932951</c:v>
                </c:pt>
                <c:pt idx="1">
                  <c:v>5.0936822984368231</c:v>
                </c:pt>
                <c:pt idx="2">
                  <c:v>5.0758868557588688</c:v>
                </c:pt>
                <c:pt idx="3">
                  <c:v>4.9212495417124957</c:v>
                </c:pt>
                <c:pt idx="4">
                  <c:v>5.0760868357608686</c:v>
                </c:pt>
                <c:pt idx="5">
                  <c:v>4.7204307347043075</c:v>
                </c:pt>
                <c:pt idx="6">
                  <c:v>4.6675526891755261</c:v>
                </c:pt>
                <c:pt idx="7">
                  <c:v>4.661922696619226</c:v>
                </c:pt>
                <c:pt idx="8">
                  <c:v>4.6050172760501731</c:v>
                </c:pt>
                <c:pt idx="9">
                  <c:v>4.5733593307335934</c:v>
                </c:pt>
                <c:pt idx="10">
                  <c:v>4.6629809241298092</c:v>
                </c:pt>
                <c:pt idx="11">
                  <c:v>4.7781471852814716</c:v>
                </c:pt>
                <c:pt idx="12">
                  <c:v>4.544003932940039</c:v>
                </c:pt>
                <c:pt idx="13">
                  <c:v>4.3428212734282123</c:v>
                </c:pt>
                <c:pt idx="14">
                  <c:v>3.9190775366907751</c:v>
                </c:pt>
                <c:pt idx="15">
                  <c:v>5.0202451977024518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6-4F3D-87E9-876142476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465696"/>
        <c:axId val="523470016"/>
      </c:barChart>
      <c:catAx>
        <c:axId val="523465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70016"/>
        <c:crosses val="autoZero"/>
        <c:auto val="1"/>
        <c:lblAlgn val="ctr"/>
        <c:lblOffset val="100"/>
        <c:noMultiLvlLbl val="0"/>
      </c:catAx>
      <c:valAx>
        <c:axId val="523470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3465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50.211995467119955</c:v>
                </c:pt>
                <c:pt idx="1">
                  <c:v>60.048195180481947</c:v>
                </c:pt>
                <c:pt idx="2">
                  <c:v>56.075131375751312</c:v>
                </c:pt>
                <c:pt idx="3">
                  <c:v>61.55582497305825</c:v>
                </c:pt>
                <c:pt idx="4">
                  <c:v>57.18317890433179</c:v>
                </c:pt>
                <c:pt idx="5">
                  <c:v>61.048975657989757</c:v>
                </c:pt>
                <c:pt idx="6">
                  <c:v>61.557999755579992</c:v>
                </c:pt>
                <c:pt idx="7">
                  <c:v>64.727402259774024</c:v>
                </c:pt>
                <c:pt idx="8">
                  <c:v>67.655053939050532</c:v>
                </c:pt>
                <c:pt idx="9">
                  <c:v>68.673829839238294</c:v>
                </c:pt>
                <c:pt idx="10">
                  <c:v>71.828214400782144</c:v>
                </c:pt>
                <c:pt idx="11">
                  <c:v>67.507543690075437</c:v>
                </c:pt>
                <c:pt idx="12">
                  <c:v>72.789301625393009</c:v>
                </c:pt>
                <c:pt idx="13">
                  <c:v>79.168522036685218</c:v>
                </c:pt>
                <c:pt idx="14">
                  <c:v>85.75845471008455</c:v>
                </c:pt>
                <c:pt idx="15">
                  <c:v>72.53781566287816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60-4AE5-A5BB-212FD28789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32.661883811618836</c:v>
                </c:pt>
                <c:pt idx="1">
                  <c:v>37.79491217544912</c:v>
                </c:pt>
                <c:pt idx="2">
                  <c:v>35.805630548056307</c:v>
                </c:pt>
                <c:pt idx="3">
                  <c:v>38.74796686997967</c:v>
                </c:pt>
                <c:pt idx="4">
                  <c:v>36.113477541134777</c:v>
                </c:pt>
                <c:pt idx="5">
                  <c:v>39.390905353909055</c:v>
                </c:pt>
                <c:pt idx="6">
                  <c:v>39.902937484029373</c:v>
                </c:pt>
                <c:pt idx="7">
                  <c:v>41.534163250341635</c:v>
                </c:pt>
                <c:pt idx="8">
                  <c:v>41.448344054483435</c:v>
                </c:pt>
                <c:pt idx="9">
                  <c:v>44.563507538135077</c:v>
                </c:pt>
                <c:pt idx="10">
                  <c:v>44.871165661211656</c:v>
                </c:pt>
                <c:pt idx="11">
                  <c:v>42.501758157517578</c:v>
                </c:pt>
                <c:pt idx="12">
                  <c:v>45.793090135430894</c:v>
                </c:pt>
                <c:pt idx="13">
                  <c:v>49.893563421435637</c:v>
                </c:pt>
                <c:pt idx="14">
                  <c:v>54.783243897832435</c:v>
                </c:pt>
                <c:pt idx="15">
                  <c:v>46.010257307602572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60-4AE5-A5BB-212FD2878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8844656"/>
        <c:axId val="607242911"/>
      </c:barChart>
      <c:catAx>
        <c:axId val="898844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7242911"/>
        <c:crosses val="autoZero"/>
        <c:auto val="1"/>
        <c:lblAlgn val="ctr"/>
        <c:lblOffset val="100"/>
        <c:noMultiLvlLbl val="0"/>
      </c:catAx>
      <c:valAx>
        <c:axId val="607242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844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5.4948977324489769</c:v>
                </c:pt>
                <c:pt idx="1">
                  <c:v>5.0953015809530156</c:v>
                </c:pt>
                <c:pt idx="2">
                  <c:v>5.0775339132753388</c:v>
                </c:pt>
                <c:pt idx="3">
                  <c:v>4.9227466142274663</c:v>
                </c:pt>
                <c:pt idx="4">
                  <c:v>5.0776672332766726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4.6066143385661436</c:v>
                </c:pt>
                <c:pt idx="9">
                  <c:v>4.5748758457487586</c:v>
                </c:pt>
                <c:pt idx="10">
                  <c:v>4.6647168616471681</c:v>
                </c:pt>
                <c:pt idx="11">
                  <c:v>4.7795775977957762</c:v>
                </c:pt>
                <c:pt idx="12">
                  <c:v>4.5457315379573151</c:v>
                </c:pt>
                <c:pt idx="13">
                  <c:v>4.3443711184437106</c:v>
                </c:pt>
                <c:pt idx="14">
                  <c:v>3.9206107167061073</c:v>
                </c:pt>
                <c:pt idx="15">
                  <c:v>5.021839482718395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0-4278-A5D6-337AD7D214B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5.4932256774322568</c:v>
                </c:pt>
                <c:pt idx="1">
                  <c:v>5.093737848437379</c:v>
                </c:pt>
                <c:pt idx="2">
                  <c:v>5.0759146307591463</c:v>
                </c:pt>
                <c:pt idx="3">
                  <c:v>4.9212800942128014</c:v>
                </c:pt>
                <c:pt idx="4">
                  <c:v>5.076181270761813</c:v>
                </c:pt>
                <c:pt idx="5">
                  <c:v>4.720436289704363</c:v>
                </c:pt>
                <c:pt idx="6">
                  <c:v>4.6675499116754988</c:v>
                </c:pt>
                <c:pt idx="7">
                  <c:v>4.6619504716195044</c:v>
                </c:pt>
                <c:pt idx="8">
                  <c:v>4.6049895010498947</c:v>
                </c:pt>
                <c:pt idx="9">
                  <c:v>4.5734037707340383</c:v>
                </c:pt>
                <c:pt idx="10">
                  <c:v>4.6631170216311704</c:v>
                </c:pt>
                <c:pt idx="11">
                  <c:v>4.7781832927818328</c:v>
                </c:pt>
                <c:pt idx="12">
                  <c:v>4.5440983679409834</c:v>
                </c:pt>
                <c:pt idx="13">
                  <c:v>4.3428962659289621</c:v>
                </c:pt>
                <c:pt idx="14">
                  <c:v>3.9189192191891924</c:v>
                </c:pt>
                <c:pt idx="15">
                  <c:v>5.0203896277038957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70-4278-A5D6-337AD7D21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7250111"/>
        <c:axId val="607240031"/>
      </c:barChart>
      <c:catAx>
        <c:axId val="607250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7240031"/>
        <c:crosses val="autoZero"/>
        <c:auto val="1"/>
        <c:lblAlgn val="ctr"/>
        <c:lblOffset val="100"/>
        <c:noMultiLvlLbl val="0"/>
      </c:catAx>
      <c:valAx>
        <c:axId val="607240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7250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40.100973236009729</c:v>
                </c:pt>
                <c:pt idx="1">
                  <c:v>48.834316568343162</c:v>
                </c:pt>
                <c:pt idx="2">
                  <c:v>45.503074692530745</c:v>
                </c:pt>
                <c:pt idx="3">
                  <c:v>50.576434023264341</c:v>
                </c:pt>
                <c:pt idx="4">
                  <c:v>46.963389772133894</c:v>
                </c:pt>
                <c:pt idx="5">
                  <c:v>51.392482973924828</c:v>
                </c:pt>
                <c:pt idx="6">
                  <c:v>51.911594951615946</c:v>
                </c:pt>
                <c:pt idx="7">
                  <c:v>54.266170605161705</c:v>
                </c:pt>
                <c:pt idx="8">
                  <c:v>56.669402504194025</c:v>
                </c:pt>
                <c:pt idx="9">
                  <c:v>58.00144707751447</c:v>
                </c:pt>
                <c:pt idx="10">
                  <c:v>59.681723494317232</c:v>
                </c:pt>
                <c:pt idx="11">
                  <c:v>56.214298014642978</c:v>
                </c:pt>
                <c:pt idx="12">
                  <c:v>61.31944583319445</c:v>
                </c:pt>
                <c:pt idx="13">
                  <c:v>66.870729593707296</c:v>
                </c:pt>
                <c:pt idx="14">
                  <c:v>74.487334599873336</c:v>
                </c:pt>
                <c:pt idx="15">
                  <c:v>59.288201735382017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8F-412C-BF0A-77C2AFA04C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27.268323167683231</c:v>
                </c:pt>
                <c:pt idx="1">
                  <c:v>31.826211823262121</c:v>
                </c:pt>
                <c:pt idx="2">
                  <c:v>29.987634569876345</c:v>
                </c:pt>
                <c:pt idx="3">
                  <c:v>32.810496728104965</c:v>
                </c:pt>
                <c:pt idx="4">
                  <c:v>30.554602873046029</c:v>
                </c:pt>
                <c:pt idx="5">
                  <c:v>33.687334044373337</c:v>
                </c:pt>
                <c:pt idx="6">
                  <c:v>34.102970258529702</c:v>
                </c:pt>
                <c:pt idx="7">
                  <c:v>35.369765801197659</c:v>
                </c:pt>
                <c:pt idx="8">
                  <c:v>35.683509426835094</c:v>
                </c:pt>
                <c:pt idx="9">
                  <c:v>38.308330278083304</c:v>
                </c:pt>
                <c:pt idx="10">
                  <c:v>38.499566709995662</c:v>
                </c:pt>
                <c:pt idx="11">
                  <c:v>36.37685120376851</c:v>
                </c:pt>
                <c:pt idx="12">
                  <c:v>39.604936728549369</c:v>
                </c:pt>
                <c:pt idx="13">
                  <c:v>43.301167105511674</c:v>
                </c:pt>
                <c:pt idx="14">
                  <c:v>49.01794542767945</c:v>
                </c:pt>
                <c:pt idx="15">
                  <c:v>38.612435978624362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8F-412C-BF0A-77C2AFA04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7236671"/>
        <c:axId val="607237631"/>
      </c:barChart>
      <c:catAx>
        <c:axId val="607236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7237631"/>
        <c:crosses val="autoZero"/>
        <c:auto val="1"/>
        <c:lblAlgn val="ctr"/>
        <c:lblOffset val="100"/>
        <c:noMultiLvlLbl val="0"/>
      </c:catAx>
      <c:valAx>
        <c:axId val="607237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7236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16.605894966058948</c:v>
                </c:pt>
                <c:pt idx="1">
                  <c:v>12.330614160806142</c:v>
                </c:pt>
                <c:pt idx="2">
                  <c:v>9.3502316435023154</c:v>
                </c:pt>
                <c:pt idx="3">
                  <c:v>8.8439072759390722</c:v>
                </c:pt>
                <c:pt idx="4">
                  <c:v>8.724863624748636</c:v>
                </c:pt>
                <c:pt idx="5">
                  <c:v>5.6309091313090907</c:v>
                </c:pt>
                <c:pt idx="6">
                  <c:v>5.451579842015799</c:v>
                </c:pt>
                <c:pt idx="7">
                  <c:v>6.010504505105045</c:v>
                </c:pt>
                <c:pt idx="8">
                  <c:v>5.7170894021708945</c:v>
                </c:pt>
                <c:pt idx="9">
                  <c:v>6.8376162383761621</c:v>
                </c:pt>
                <c:pt idx="10">
                  <c:v>12.031794042817941</c:v>
                </c:pt>
                <c:pt idx="11">
                  <c:v>11.371648946216489</c:v>
                </c:pt>
                <c:pt idx="12">
                  <c:v>9.7153367996533682</c:v>
                </c:pt>
                <c:pt idx="13">
                  <c:v>7.4429723694297234</c:v>
                </c:pt>
                <c:pt idx="14">
                  <c:v>4.802233665522337</c:v>
                </c:pt>
                <c:pt idx="15">
                  <c:v>15.278861002788609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F1-4859-9E8D-2E751D4992E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16.044259462942595</c:v>
                </c:pt>
                <c:pt idx="1">
                  <c:v>11.350076103500761</c:v>
                </c:pt>
                <c:pt idx="2">
                  <c:v>9.0824806408248069</c:v>
                </c:pt>
                <c:pt idx="3">
                  <c:v>8.2930873579308724</c:v>
                </c:pt>
                <c:pt idx="4">
                  <c:v>8.2278077747780767</c:v>
                </c:pt>
                <c:pt idx="5">
                  <c:v>5.5686986856869867</c:v>
                </c:pt>
                <c:pt idx="6">
                  <c:v>5.4114894066148942</c:v>
                </c:pt>
                <c:pt idx="7">
                  <c:v>5.8966936639669365</c:v>
                </c:pt>
                <c:pt idx="8">
                  <c:v>5.4227938317279376</c:v>
                </c:pt>
                <c:pt idx="9">
                  <c:v>6.4691141996911412</c:v>
                </c:pt>
                <c:pt idx="10">
                  <c:v>11.163475319134752</c:v>
                </c:pt>
                <c:pt idx="11">
                  <c:v>10.751469297514694</c:v>
                </c:pt>
                <c:pt idx="12">
                  <c:v>9.6361363863613629</c:v>
                </c:pt>
                <c:pt idx="13">
                  <c:v>7.2399593373995925</c:v>
                </c:pt>
                <c:pt idx="14">
                  <c:v>4.6534124365341238</c:v>
                </c:pt>
                <c:pt idx="15">
                  <c:v>14.242361874923617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F1-4859-9E8D-2E751D499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7246751"/>
        <c:axId val="607250591"/>
      </c:barChart>
      <c:catAx>
        <c:axId val="607246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7250591"/>
        <c:crosses val="autoZero"/>
        <c:auto val="1"/>
        <c:lblAlgn val="ctr"/>
        <c:lblOffset val="100"/>
        <c:noMultiLvlLbl val="0"/>
      </c:catAx>
      <c:valAx>
        <c:axId val="607250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7246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E097FB-AEE1-2556-AE67-650EE9B58D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DDF819-59F7-D761-26A7-4132C5677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EA60C2-A787-334B-CF1B-4E75FA6E1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8FE34F-9CE9-7989-E0B9-CC8DD6B5A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050C796-2361-B3DC-74B3-08D72252B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2A0D6E0-ABD3-7144-DAF2-E377729CF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6CDB58-DC5F-A7C1-1D19-2817A1478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B0E4492-A44B-FBF8-C7CE-5D3C6572AF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79CF6E-C657-8A0E-32C9-4F11F7ECD7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D33550-B278-7A06-07B9-23D96DD840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C13BE8E-26A4-264F-245E-5D82334EF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3815E1-8300-BA53-517E-317DE6141B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B5456C2-E1BC-1BED-8E5F-4D8C7C987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AE210A-1E52-76E5-260A-144116194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B5E2A9-4ABB-D8D6-042E-0FC8E6133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30B1F8-F4A0-2D95-01CC-19B8ADC0A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303B3B4-6AC0-AB3A-D115-A3739BA81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1B96EBB-09E6-EDB6-480D-0BBDCBF3CB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Financial buildings, incl. banks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Financial buildings, incl. banks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3600.36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11.000511060005101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11.000511060005101</v>
      </c>
    </row>
    <row r="16" spans="1:3" x14ac:dyDescent="0.25">
      <c r="A16" s="21" t="s">
        <v>90</v>
      </c>
      <c r="B16" s="2">
        <f>AVERAGE(Raw_windowdimensionsillheight!D:D)</f>
        <v>4.9200000000000008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Financial buildings, incl. banks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FINANCIAL</v>
      </c>
      <c r="B3" s="3" t="str">
        <f>IF(TRIM(Raw_zonesummary!$A2)="Existing",Raw_zonesummary!C2,"")</f>
        <v>FINANCIAL</v>
      </c>
      <c r="C3" s="2" t="str">
        <f>IF(TRIM(Raw_zonesummary!$A2)="Existing",Raw_zonesummary!D2,"")</f>
        <v>Yes</v>
      </c>
      <c r="D3" s="3" t="str">
        <f>IF(TRIM(Raw_zonesummary!$A2)="Existing",Raw_zonesummary!P2,"")</f>
        <v>Retail_sales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IFERROR(H3*J3/H6,"")</f>
        <v>0.5</v>
      </c>
      <c r="H3" s="53">
        <f>IF(TRIM(Raw_zonesummary!$A2)="Existing",Raw_zonesummary!E2,"")</f>
        <v>1800.18</v>
      </c>
      <c r="I3" s="53">
        <f>IF(TRIM(Raw_zonesummary!$A2)="Existing",Raw_zonesummary!I2,"")</f>
        <v>19802.900000000001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IFERROR(H4*J4/H6,"")</f>
        <v>0.25</v>
      </c>
      <c r="H4" s="53">
        <f>IF(TRIM(Raw_zonesummary!$A3)="Existing",Raw_zonesummary!E3,"")</f>
        <v>900.09</v>
      </c>
      <c r="I4" s="53">
        <f>IF(TRIM(Raw_zonesummary!$A3)="Existing",Raw_zonesummary!I3,"")</f>
        <v>9901.4500000000007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RETAIL</v>
      </c>
      <c r="B5" s="3" t="str">
        <f>IF(TRIM(Raw_zonesummary!$A4)="Existing",Raw_zonesummary!C4,"")</f>
        <v>RETAIL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IFERROR(H5*J5/H6,"")</f>
        <v>0.25</v>
      </c>
      <c r="H5" s="53">
        <f>IF(TRIM(Raw_zonesummary!$A4)="Existing",Raw_zonesummary!E4,"")</f>
        <v>900.09</v>
      </c>
      <c r="I5" s="53">
        <f>IF(TRIM(Raw_zonesummary!$A4)="Existing",Raw_zonesummary!I4,"")</f>
        <v>9901.4500000000007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3600.36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Financial buildings, incl. banks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Financial buildings, incl. banks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Financial buildings, incl. banks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Financial buildings, incl. banks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Financial buildings, incl. banks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Financial buildings, incl. banks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Financial buildings, incl. banks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Financial buildings, incl. banks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Financial buildings, incl. banks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Financial buildings, incl. banks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Financial buildings, incl. banks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Financial buildings, incl. banks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Financial buildings, incl. banks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8" t="str" cm="1">
        <f t="array" ref="A3">IFERROR(INDEX($Z:$Z, 2+INT((ROW()-3)/4)), "")</f>
        <v>Retail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Retail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Retail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Retail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389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389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389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389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389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389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389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Financial buildings, incl. banks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Financial buildings, incl. banks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Financial buildings, incl. banks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Office</v>
      </c>
    </row>
    <row r="3" spans="1:26" ht="18" customHeight="1" x14ac:dyDescent="0.25">
      <c r="A3" s="2" t="str">
        <f>Z2</f>
        <v>Office</v>
      </c>
      <c r="B3" s="53">
        <f>SUMIF(Raw_outdoorairflowrate!$A:$A, $A3, Raw_outdoorairflowrate!B:B)</f>
        <v>900.09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135.01349999999999</v>
      </c>
      <c r="F3" s="26"/>
      <c r="Z3" t="str">
        <v>Retail_sales</v>
      </c>
    </row>
    <row r="4" spans="1:26" ht="18" customHeight="1" x14ac:dyDescent="0.25">
      <c r="A4" s="2" t="str">
        <f t="shared" ref="A4" si="0">Z3</f>
        <v>Retail_sales</v>
      </c>
      <c r="B4" s="53">
        <f>SUMIF(Raw_outdoorairflowrate!$A:$A, $A4, Raw_outdoorairflowrate!B:B)</f>
        <v>2700.27</v>
      </c>
      <c r="C4" s="35">
        <f>SUMIF(Raw_outdoorairflowrate!$A:$A, $A4, Raw_outdoorairflowrate!C:C)</f>
        <v>0</v>
      </c>
      <c r="D4" s="35">
        <f>SUMIF(Raw_outdoorairflowrate!$A:$A, $A4, Raw_outdoorairflowrate!D:D)</f>
        <v>0.25</v>
      </c>
      <c r="E4" s="61">
        <f t="shared" ref="E4" si="1">B4*D4</f>
        <v>675.0675</v>
      </c>
      <c r="F4" s="26"/>
    </row>
    <row r="7" spans="1:26" ht="15.75" customHeight="1" x14ac:dyDescent="0.25">
      <c r="A7" s="85" t="str">
        <f>"OA Controller - "&amp;Prototype!A2</f>
        <v>OA Controller - Financial buildings, incl. banks</v>
      </c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0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0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6" t="str">
        <f>"Exhaust hood - "&amp;Prototype!A2</f>
        <v>Exhaust hood - Financial buildings, incl. banks</v>
      </c>
      <c r="B13" s="86"/>
      <c r="C13" s="86"/>
      <c r="D13" s="86"/>
      <c r="E13" s="86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391</v>
      </c>
      <c r="B2">
        <v>900.09</v>
      </c>
      <c r="C2">
        <v>0</v>
      </c>
      <c r="D2">
        <v>0.15</v>
      </c>
    </row>
    <row r="3" spans="1:4" x14ac:dyDescent="0.25">
      <c r="A3" t="s">
        <v>388</v>
      </c>
      <c r="B3">
        <v>2700.27</v>
      </c>
      <c r="C3">
        <v>0</v>
      </c>
      <c r="D3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Financial buildings, incl. banks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12394.59</v>
      </c>
      <c r="E4" s="70">
        <f>Raw_waterheater!D2</f>
        <v>2.6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12394.59</v>
      </c>
      <c r="E5" s="70">
        <f>Raw_waterheater!D3</f>
        <v>2.6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Financial buildings, incl. banks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FINANCIAL</v>
      </c>
      <c r="B10" s="62">
        <f>IFERROR(Zones!H3,0)</f>
        <v>1800.18</v>
      </c>
      <c r="C10" s="59">
        <f>IFERROR(Zones!K3,0)</f>
        <v>8.33</v>
      </c>
      <c r="D10" s="57">
        <f>IFERROR(E10/C10,0)</f>
        <v>0.64832412965186093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5.4005400000000012</v>
      </c>
      <c r="F10" s="73">
        <f>E10/60</f>
        <v>9.000900000000002E-2</v>
      </c>
      <c r="G10" s="74"/>
    </row>
    <row r="11" spans="1:8" x14ac:dyDescent="0.25">
      <c r="A11" s="58" t="str">
        <f>IFERROR(Zones!B4,0)</f>
        <v>OFFICE</v>
      </c>
      <c r="B11" s="62">
        <f>IFERROR(Zones!H4,0)</f>
        <v>900.09</v>
      </c>
      <c r="C11" s="59">
        <f>IFERROR(Zones!K4,0)</f>
        <v>5</v>
      </c>
      <c r="D11" s="57">
        <f t="shared" ref="D11:D12" si="0">IFERROR(E11/C11,0)</f>
        <v>0.3240324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1.6201620000000001</v>
      </c>
      <c r="F11" s="73">
        <f t="shared" ref="F11:F12" si="1">E11/60</f>
        <v>2.7002700000000001E-2</v>
      </c>
      <c r="G11" s="74"/>
    </row>
    <row r="12" spans="1:8" x14ac:dyDescent="0.25">
      <c r="A12" s="58" t="str">
        <f>IFERROR(Zones!B5,0)</f>
        <v>RETAIL</v>
      </c>
      <c r="B12" s="62">
        <f>IFERROR(Zones!H5,0)</f>
        <v>900.09</v>
      </c>
      <c r="C12" s="59">
        <f>IFERROR(Zones!K5,0)</f>
        <v>8.33</v>
      </c>
      <c r="D12" s="57">
        <f t="shared" si="0"/>
        <v>0.32416206482593052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2.7002700000000011</v>
      </c>
      <c r="F12" s="73">
        <f t="shared" si="1"/>
        <v>4.5004500000000017E-2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12394.59</v>
      </c>
      <c r="D2">
        <v>2.6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12394.59</v>
      </c>
      <c r="D3">
        <v>2.6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396</v>
      </c>
      <c r="B2">
        <v>5.4005400000000012</v>
      </c>
      <c r="C2" t="s">
        <v>386</v>
      </c>
    </row>
    <row r="3" spans="1:3" x14ac:dyDescent="0.25">
      <c r="A3" t="s">
        <v>397</v>
      </c>
      <c r="B3">
        <v>1.6201620000000001</v>
      </c>
      <c r="C3" t="s">
        <v>390</v>
      </c>
    </row>
    <row r="4" spans="1:3" x14ac:dyDescent="0.25">
      <c r="A4" t="s">
        <v>398</v>
      </c>
      <c r="B4">
        <v>2.7002700000000011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Financial buildings, incl. banks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Office</v>
      </c>
      <c r="D3" s="63">
        <f>Raw_interiorlights!C2</f>
        <v>900.09</v>
      </c>
      <c r="E3" s="43">
        <f>Raw_interiorlights!D2</f>
        <v>1.2503584130480001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Retail_sales</v>
      </c>
      <c r="D4" s="63">
        <f>Raw_interiorlights!C3</f>
        <v>2700.27</v>
      </c>
      <c r="E4" s="43">
        <f>Raw_interiorlights!D3</f>
        <v>1.865074982373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Office</v>
      </c>
      <c r="D5" s="63">
        <f>Raw_interiorlights!C4</f>
        <v>900.09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Retail_sales</v>
      </c>
      <c r="D6" s="63">
        <f>Raw_interiorlights!C5</f>
        <v>2700.27</v>
      </c>
      <c r="E6" s="43">
        <f>Raw_interiorlights!D5</f>
        <v>0.94987264497699997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Financial buildings, incl. banks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391</v>
      </c>
      <c r="C2">
        <v>900.09</v>
      </c>
      <c r="D2">
        <v>1.2503584130480001</v>
      </c>
    </row>
    <row r="3" spans="1:4" x14ac:dyDescent="0.25">
      <c r="A3" t="s">
        <v>39</v>
      </c>
      <c r="B3" t="s">
        <v>388</v>
      </c>
      <c r="C3">
        <v>2700.27</v>
      </c>
      <c r="D3">
        <v>1.865074982373</v>
      </c>
    </row>
    <row r="4" spans="1:4" x14ac:dyDescent="0.25">
      <c r="A4" t="s">
        <v>40</v>
      </c>
      <c r="B4" t="s">
        <v>391</v>
      </c>
      <c r="C4">
        <v>900.09</v>
      </c>
      <c r="D4">
        <v>0.59991648029</v>
      </c>
    </row>
    <row r="5" spans="1:4" x14ac:dyDescent="0.25">
      <c r="A5" t="s">
        <v>40</v>
      </c>
      <c r="B5" t="s">
        <v>388</v>
      </c>
      <c r="C5">
        <v>2700.27</v>
      </c>
      <c r="D5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Financial buildings, incl. banks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Office</v>
      </c>
      <c r="B3" s="64">
        <f>IF(TRIM(Raw_equipment!$A2)="Existing",Raw_equipment!C2,"")</f>
        <v>900.09</v>
      </c>
      <c r="C3" s="54">
        <f>IF(TRIM(Raw_equipment!$A2)="Existing",Raw_equipment!D2,"")</f>
        <v>1.4997912007250001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Retail_sales</v>
      </c>
      <c r="B4" s="64">
        <f>IF(TRIM(Raw_equipment!$A3)="Existing",Raw_equipment!C3,"")</f>
        <v>2700.27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7" t="str">
        <f>"Refrigeration - "&amp;Prototype!A2</f>
        <v>Refrigeration - Financial buildings, incl. banks</v>
      </c>
      <c r="B7" s="81"/>
      <c r="C7" s="81"/>
      <c r="D7" s="81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7" t="str">
        <f>"Elevator - "&amp;Prototype!A2</f>
        <v>Elevator - Financial buildings, incl. banks</v>
      </c>
      <c r="B15" s="81"/>
      <c r="C15" s="81"/>
      <c r="D15" s="81"/>
      <c r="E15" s="81"/>
      <c r="F15" s="81"/>
      <c r="G15" s="81"/>
      <c r="H15" s="81"/>
      <c r="I15" s="81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391</v>
      </c>
      <c r="C2">
        <v>900.09</v>
      </c>
      <c r="D2">
        <v>1.4997912007250001</v>
      </c>
    </row>
    <row r="3" spans="1:4" x14ac:dyDescent="0.25">
      <c r="A3" t="s">
        <v>39</v>
      </c>
      <c r="B3" t="s">
        <v>388</v>
      </c>
      <c r="C3">
        <v>2700.27</v>
      </c>
      <c r="D3">
        <v>0.999870569519</v>
      </c>
    </row>
    <row r="4" spans="1:4" x14ac:dyDescent="0.25">
      <c r="A4" t="s">
        <v>40</v>
      </c>
      <c r="B4" t="s">
        <v>391</v>
      </c>
      <c r="C4">
        <v>900.09</v>
      </c>
      <c r="D4">
        <v>1.4997912007250001</v>
      </c>
    </row>
    <row r="5" spans="1:4" x14ac:dyDescent="0.25">
      <c r="A5" t="s">
        <v>40</v>
      </c>
      <c r="B5" t="s">
        <v>388</v>
      </c>
      <c r="C5">
        <v>2700.27</v>
      </c>
      <c r="D5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Financial buildings, incl. banks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AB3B5-4E38-44CE-95E2-567D678E439F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389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389</v>
      </c>
      <c r="B3" t="s">
        <v>424</v>
      </c>
      <c r="C3" t="s">
        <v>426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389</v>
      </c>
      <c r="B4" t="s">
        <v>424</v>
      </c>
      <c r="C4" t="s">
        <v>427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389</v>
      </c>
      <c r="B5" t="s">
        <v>428</v>
      </c>
      <c r="C5" t="s">
        <v>425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389</v>
      </c>
      <c r="B6" t="s">
        <v>428</v>
      </c>
      <c r="C6" t="s">
        <v>429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389</v>
      </c>
      <c r="B7" t="s">
        <v>428</v>
      </c>
      <c r="C7" t="s">
        <v>427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389</v>
      </c>
      <c r="B8" t="s">
        <v>430</v>
      </c>
      <c r="C8" t="s">
        <v>425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389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389</v>
      </c>
      <c r="B10" t="s">
        <v>430</v>
      </c>
      <c r="C10" t="s">
        <v>427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389</v>
      </c>
      <c r="B11" t="s">
        <v>431</v>
      </c>
      <c r="C11" t="s">
        <v>425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389</v>
      </c>
      <c r="B12" t="s">
        <v>431</v>
      </c>
      <c r="C12" t="s">
        <v>426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389</v>
      </c>
      <c r="B13" t="s">
        <v>431</v>
      </c>
      <c r="C13" t="s">
        <v>427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389</v>
      </c>
      <c r="B14" t="s">
        <v>432</v>
      </c>
      <c r="C14" t="s">
        <v>433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389</v>
      </c>
      <c r="B15" t="s">
        <v>434</v>
      </c>
      <c r="C15" t="s">
        <v>425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389</v>
      </c>
      <c r="B16" t="s">
        <v>434</v>
      </c>
      <c r="C16" t="s">
        <v>429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389</v>
      </c>
      <c r="B17" t="s">
        <v>434</v>
      </c>
      <c r="C17" t="s">
        <v>427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389</v>
      </c>
      <c r="B18" t="s">
        <v>435</v>
      </c>
      <c r="C18" t="s">
        <v>425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389</v>
      </c>
      <c r="B19" t="s">
        <v>435</v>
      </c>
      <c r="C19" t="s">
        <v>426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389</v>
      </c>
      <c r="B20" t="s">
        <v>435</v>
      </c>
      <c r="C20" t="s">
        <v>427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389</v>
      </c>
      <c r="B21" t="s">
        <v>436</v>
      </c>
      <c r="C21" t="s">
        <v>425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389</v>
      </c>
      <c r="B22" t="s">
        <v>436</v>
      </c>
      <c r="C22" t="s">
        <v>429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389</v>
      </c>
      <c r="B23" t="s">
        <v>436</v>
      </c>
      <c r="C23" t="s">
        <v>427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Financial buildings, incl. banks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3600.36</v>
      </c>
      <c r="E3" s="38">
        <f>SUMIFS(Raw_totalendusesannual!$D:$D,
        Raw_totalendusesannual!$B:$B,$A3,
        Raw_totalendusesannual!$C:$C,$B3,
        Raw_totalendusesannual!$A:$A,$C3) / $D3</f>
        <v>38.125562443755626</v>
      </c>
      <c r="F3" s="38">
        <f>SUMIFS(Raw_totalendusesannual!$E:$E,
        Raw_totalendusesannual!$B:$B,$A3,
        Raw_totalendusesannual!$C:$C,$B3,
        Raw_totalendusesannual!$A:$A,$C3) / $D3</f>
        <v>20.57679787576798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3600.36</v>
      </c>
      <c r="E4" s="38">
        <f>SUMIFS(Raw_totalendusesannual!$D:$D,
        Raw_totalendusesannual!$B:$B,$A4,
        Raw_totalendusesannual!$C:$C,$B4,
        Raw_totalendusesannual!$A:$A,$C4) / $D4</f>
        <v>27.862530413625304</v>
      </c>
      <c r="F4" s="38">
        <f>SUMIFS(Raw_totalendusesannual!$E:$E,
        Raw_totalendusesannual!$B:$B,$A4,
        Raw_totalendusesannual!$C:$C,$B4,
        Raw_totalendusesannual!$A:$A,$C4) / $D4</f>
        <v>17.248236287482364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3600.36</v>
      </c>
      <c r="E5" s="38">
        <f>SUMIFS(Raw_totalendusesannual!$D:$D,
        Raw_totalendusesannual!$B:$B,$A5,
        Raw_totalendusesannual!$C:$C,$B5,
        Raw_totalendusesannual!$A:$A,$C5) / $D5</f>
        <v>49.956454354564542</v>
      </c>
      <c r="F5" s="38">
        <f>SUMIFS(Raw_totalendusesannual!$E:$E,
        Raw_totalendusesannual!$B:$B,$A5,
        Raw_totalendusesannual!$C:$C,$B5,
        Raw_totalendusesannual!$A:$A,$C5) / $D5</f>
        <v>12.428998766789988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3600.36</v>
      </c>
      <c r="E6" s="38">
        <f>SUMIFS(Raw_totalendusesannual!$D:$D,
        Raw_totalendusesannual!$B:$B,$A6,
        Raw_totalendusesannual!$C:$C,$B6,
        Raw_totalendusesannual!$A:$A,$C6) / $D6</f>
        <v>32.615399571153993</v>
      </c>
      <c r="F6" s="38">
        <f>SUMIFS(Raw_totalendusesannual!$E:$E,
        Raw_totalendusesannual!$B:$B,$A6,
        Raw_totalendusesannual!$C:$C,$B6,
        Raw_totalendusesannual!$A:$A,$C6) / $D6</f>
        <v>12.815360130653602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3600.36</v>
      </c>
      <c r="E7" s="38">
        <f>SUMIFS(Raw_totalendusesannual!$D:$D,
        Raw_totalendusesannual!$B:$B,$A7,
        Raw_totalendusesannual!$C:$C,$B7,
        Raw_totalendusesannual!$A:$A,$C7) / $D7</f>
        <v>51.651543179015427</v>
      </c>
      <c r="F7" s="38">
        <f>SUMIFS(Raw_totalendusesannual!$E:$E,
        Raw_totalendusesannual!$B:$B,$A7,
        Raw_totalendusesannual!$C:$C,$B7,
        Raw_totalendusesannual!$A:$A,$C7) / $D7</f>
        <v>5.4948227399482272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3600.36</v>
      </c>
      <c r="E8" s="38">
        <f>SUMIFS(Raw_totalendusesannual!$D:$D,
        Raw_totalendusesannual!$B:$B,$A8,
        Raw_totalendusesannual!$C:$C,$B8,
        Raw_totalendusesannual!$A:$A,$C8) / $D8</f>
        <v>34.389555488895553</v>
      </c>
      <c r="F8" s="38">
        <f>SUMIFS(Raw_totalendusesannual!$E:$E,
        Raw_totalendusesannual!$B:$B,$A8,
        Raw_totalendusesannual!$C:$C,$B8,
        Raw_totalendusesannual!$A:$A,$C8) / $D8</f>
        <v>5.493295114932951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3600.36</v>
      </c>
      <c r="E9" s="38">
        <f>SUMIFS(Raw_totalendusesannual!$D:$D,
        Raw_totalendusesannual!$B:$B,$A9,
        Raw_totalendusesannual!$C:$C,$B9,
        Raw_totalendusesannual!$A:$A,$C9) / $D9</f>
        <v>50.211995467119955</v>
      </c>
      <c r="F9" s="38">
        <f>SUMIFS(Raw_totalendusesannual!$E:$E,
        Raw_totalendusesannual!$B:$B,$A9,
        Raw_totalendusesannual!$C:$C,$B9,
        Raw_totalendusesannual!$A:$A,$C9) / $D9</f>
        <v>5.4948977324489769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3600.36</v>
      </c>
      <c r="E10" s="38">
        <f>SUMIFS(Raw_totalendusesannual!$D:$D,
        Raw_totalendusesannual!$B:$B,$A10,
        Raw_totalendusesannual!$C:$C,$B10,
        Raw_totalendusesannual!$A:$A,$C10) / $D10</f>
        <v>32.661883811618836</v>
      </c>
      <c r="F10" s="38">
        <f>SUMIFS(Raw_totalendusesannual!$E:$E,
        Raw_totalendusesannual!$B:$B,$A10,
        Raw_totalendusesannual!$C:$C,$B10,
        Raw_totalendusesannual!$A:$A,$C10) / $D10</f>
        <v>5.4932256774322568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3600.36</v>
      </c>
      <c r="E11" s="38">
        <f>SUMIFS(Raw_totalendusesannual!$D:$D,
        Raw_totalendusesannual!$B:$B,$A11,
        Raw_totalendusesannual!$C:$C,$B11,
        Raw_totalendusesannual!$A:$A,$C11) / $D11</f>
        <v>40.100973236009729</v>
      </c>
      <c r="F11" s="38">
        <f>SUMIFS(Raw_totalendusesannual!$E:$E,
        Raw_totalendusesannual!$B:$B,$A11,
        Raw_totalendusesannual!$C:$C,$B11,
        Raw_totalendusesannual!$A:$A,$C11) / $D11</f>
        <v>16.605894966058948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3600.36</v>
      </c>
      <c r="E12" s="38">
        <f>SUMIFS(Raw_totalendusesannual!$D:$D,
        Raw_totalendusesannual!$B:$B,$A12,
        Raw_totalendusesannual!$C:$C,$B12,
        Raw_totalendusesannual!$A:$A,$C12) / $D12</f>
        <v>27.268323167683231</v>
      </c>
      <c r="F12" s="38">
        <f>SUMIFS(Raw_totalendusesannual!$E:$E,
        Raw_totalendusesannual!$B:$B,$A12,
        Raw_totalendusesannual!$C:$C,$B12,
        Raw_totalendusesannual!$A:$A,$C12) / $D12</f>
        <v>16.044259462942595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3600.36</v>
      </c>
      <c r="E13" s="38">
        <f>SUMIFS(Raw_totalendusesannual!$D:$D,
        Raw_totalendusesannual!$B:$B,$A13,
        Raw_totalendusesannual!$C:$C,$B13,
        Raw_totalendusesannual!$A:$A,$C13) / $D13</f>
        <v>49.398524036485242</v>
      </c>
      <c r="F13" s="38">
        <f>SUMIFS(Raw_totalendusesannual!$E:$E,
        Raw_totalendusesannual!$B:$B,$A13,
        Raw_totalendusesannual!$C:$C,$B13,
        Raw_totalendusesannual!$A:$A,$C13) / $D13</f>
        <v>15.955135042051351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3600.36</v>
      </c>
      <c r="E14" s="38">
        <f>SUMIFS(Raw_totalendusesannual!$D:$D,
        Raw_totalendusesannual!$B:$B,$A14,
        Raw_totalendusesannual!$C:$C,$B14,
        Raw_totalendusesannual!$A:$A,$C14) / $D14</f>
        <v>32.597165283471654</v>
      </c>
      <c r="F14" s="38">
        <f>SUMIFS(Raw_totalendusesannual!$E:$E,
        Raw_totalendusesannual!$B:$B,$A14,
        Raw_totalendusesannual!$C:$C,$B14,
        Raw_totalendusesannual!$A:$A,$C14) / $D14</f>
        <v>12.74015098490151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3600.36</v>
      </c>
      <c r="E15" s="38">
        <f>SUMIFS(Raw_totalendusesannual!$D:$D,
        Raw_totalendusesannual!$B:$B,$A15,
        Raw_totalendusesannual!$C:$C,$B15,
        Raw_totalendusesannual!$A:$A,$C15) / $D15</f>
        <v>59.961417747114176</v>
      </c>
      <c r="F15" s="38">
        <f>SUMIFS(Raw_totalendusesannual!$E:$E,
        Raw_totalendusesannual!$B:$B,$A15,
        Raw_totalendusesannual!$C:$C,$B15,
        Raw_totalendusesannual!$A:$A,$C15) / $D15</f>
        <v>9.3827672788276715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3600.36</v>
      </c>
      <c r="E16" s="38">
        <f>SUMIFS(Raw_totalendusesannual!$D:$D,
        Raw_totalendusesannual!$B:$B,$A16,
        Raw_totalendusesannual!$C:$C,$B16,
        Raw_totalendusesannual!$A:$A,$C16) / $D16</f>
        <v>37.793267895432678</v>
      </c>
      <c r="F16" s="38">
        <f>SUMIFS(Raw_totalendusesannual!$E:$E,
        Raw_totalendusesannual!$B:$B,$A16,
        Raw_totalendusesannual!$C:$C,$B16,
        Raw_totalendusesannual!$A:$A,$C16) / $D16</f>
        <v>9.2962842604628424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3600.36</v>
      </c>
      <c r="E17" s="38">
        <f>SUMIFS(Raw_totalendusesannual!$D:$D,
        Raw_totalendusesannual!$B:$B,$A17,
        Raw_totalendusesannual!$C:$C,$B17,
        Raw_totalendusesannual!$A:$A,$C17) / $D17</f>
        <v>61.140783143907825</v>
      </c>
      <c r="F17" s="38">
        <f>SUMIFS(Raw_totalendusesannual!$E:$E,
        Raw_totalendusesannual!$B:$B,$A17,
        Raw_totalendusesannual!$C:$C,$B17,
        Raw_totalendusesannual!$A:$A,$C17) / $D17</f>
        <v>5.095273805952738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3600.36</v>
      </c>
      <c r="E18" s="38">
        <f>SUMIFS(Raw_totalendusesannual!$D:$D,
        Raw_totalendusesannual!$B:$B,$A18,
        Raw_totalendusesannual!$C:$C,$B18,
        Raw_totalendusesannual!$A:$A,$C18) / $D18</f>
        <v>38.890785921407854</v>
      </c>
      <c r="F18" s="38">
        <f>SUMIFS(Raw_totalendusesannual!$E:$E,
        Raw_totalendusesannual!$B:$B,$A18,
        Raw_totalendusesannual!$C:$C,$B18,
        Raw_totalendusesannual!$A:$A,$C18) / $D18</f>
        <v>5.0936822984368231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3600.36</v>
      </c>
      <c r="E19" s="38">
        <f>SUMIFS(Raw_totalendusesannual!$D:$D,
        Raw_totalendusesannual!$B:$B,$A19,
        Raw_totalendusesannual!$C:$C,$B19,
        Raw_totalendusesannual!$A:$A,$C19) / $D19</f>
        <v>60.048195180481947</v>
      </c>
      <c r="F19" s="38">
        <f>SUMIFS(Raw_totalendusesannual!$E:$E,
        Raw_totalendusesannual!$B:$B,$A19,
        Raw_totalendusesannual!$C:$C,$B19,
        Raw_totalendusesannual!$A:$A,$C19) / $D19</f>
        <v>5.0953015809530156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3600.36</v>
      </c>
      <c r="E20" s="38">
        <f>SUMIFS(Raw_totalendusesannual!$D:$D,
        Raw_totalendusesannual!$B:$B,$A20,
        Raw_totalendusesannual!$C:$C,$B20,
        Raw_totalendusesannual!$A:$A,$C20) / $D20</f>
        <v>37.79491217544912</v>
      </c>
      <c r="F20" s="38">
        <f>SUMIFS(Raw_totalendusesannual!$E:$E,
        Raw_totalendusesannual!$B:$B,$A20,
        Raw_totalendusesannual!$C:$C,$B20,
        Raw_totalendusesannual!$A:$A,$C20) / $D20</f>
        <v>5.093737848437379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3600.36</v>
      </c>
      <c r="E21" s="38">
        <f>SUMIFS(Raw_totalendusesannual!$D:$D,
        Raw_totalendusesannual!$B:$B,$A21,
        Raw_totalendusesannual!$C:$C,$B21,
        Raw_totalendusesannual!$A:$A,$C21) / $D21</f>
        <v>48.834316568343162</v>
      </c>
      <c r="F21" s="38">
        <f>SUMIFS(Raw_totalendusesannual!$E:$E,
        Raw_totalendusesannual!$B:$B,$A21,
        Raw_totalendusesannual!$C:$C,$B21,
        Raw_totalendusesannual!$A:$A,$C21) / $D21</f>
        <v>12.330614160806142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3600.36</v>
      </c>
      <c r="E22" s="38">
        <f>SUMIFS(Raw_totalendusesannual!$D:$D,
        Raw_totalendusesannual!$B:$B,$A22,
        Raw_totalendusesannual!$C:$C,$B22,
        Raw_totalendusesannual!$A:$A,$C22) / $D22</f>
        <v>31.826211823262121</v>
      </c>
      <c r="F22" s="38">
        <f>SUMIFS(Raw_totalendusesannual!$E:$E,
        Raw_totalendusesannual!$B:$B,$A22,
        Raw_totalendusesannual!$C:$C,$B22,
        Raw_totalendusesannual!$A:$A,$C22) / $D22</f>
        <v>11.350076103500761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3600.36</v>
      </c>
      <c r="E23" s="38">
        <f>SUMIFS(Raw_totalendusesannual!$D:$D,
        Raw_totalendusesannual!$B:$B,$A23,
        Raw_totalendusesannual!$C:$C,$B23,
        Raw_totalendusesannual!$A:$A,$C23) / $D23</f>
        <v>44.620990678709909</v>
      </c>
      <c r="F23" s="38">
        <f>SUMIFS(Raw_totalendusesannual!$E:$E,
        Raw_totalendusesannual!$B:$B,$A23,
        Raw_totalendusesannual!$C:$C,$B23,
        Raw_totalendusesannual!$A:$A,$C23) / $D23</f>
        <v>11.5222699952227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3600.36</v>
      </c>
      <c r="E24" s="38">
        <f>SUMIFS(Raw_totalendusesannual!$D:$D,
        Raw_totalendusesannual!$B:$B,$A24,
        Raw_totalendusesannual!$C:$C,$B24,
        Raw_totalendusesannual!$A:$A,$C24) / $D24</f>
        <v>30.015187370151871</v>
      </c>
      <c r="F24" s="38">
        <f>SUMIFS(Raw_totalendusesannual!$E:$E,
        Raw_totalendusesannual!$B:$B,$A24,
        Raw_totalendusesannual!$C:$C,$B24,
        Raw_totalendusesannual!$A:$A,$C24) / $D24</f>
        <v>10.060893910608938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3600.36</v>
      </c>
      <c r="E25" s="38">
        <f>SUMIFS(Raw_totalendusesannual!$D:$D,
        Raw_totalendusesannual!$B:$B,$A25,
        Raw_totalendusesannual!$C:$C,$B25,
        Raw_totalendusesannual!$A:$A,$C25) / $D25</f>
        <v>56.041265317912654</v>
      </c>
      <c r="F25" s="38">
        <f>SUMIFS(Raw_totalendusesannual!$E:$E,
        Raw_totalendusesannual!$B:$B,$A25,
        Raw_totalendusesannual!$C:$C,$B25,
        Raw_totalendusesannual!$A:$A,$C25) / $D25</f>
        <v>7.3835588663355889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3600.36</v>
      </c>
      <c r="E26" s="38">
        <f>SUMIFS(Raw_totalendusesannual!$D:$D,
        Raw_totalendusesannual!$B:$B,$A26,
        Raw_totalendusesannual!$C:$C,$B26,
        Raw_totalendusesannual!$A:$A,$C26) / $D26</f>
        <v>35.808341388083413</v>
      </c>
      <c r="F26" s="38">
        <f>SUMIFS(Raw_totalendusesannual!$E:$E,
        Raw_totalendusesannual!$B:$B,$A26,
        Raw_totalendusesannual!$C:$C,$B26,
        Raw_totalendusesannual!$A:$A,$C26) / $D26</f>
        <v>7.5081630725816302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3600.36</v>
      </c>
      <c r="E27" s="38">
        <f>SUMIFS(Raw_totalendusesannual!$D:$D,
        Raw_totalendusesannual!$B:$B,$A27,
        Raw_totalendusesannual!$C:$C,$B27,
        Raw_totalendusesannual!$A:$A,$C27) / $D27</f>
        <v>56.586671888366723</v>
      </c>
      <c r="F27" s="38">
        <f>SUMIFS(Raw_totalendusesannual!$E:$E,
        Raw_totalendusesannual!$B:$B,$A27,
        Raw_totalendusesannual!$C:$C,$B27,
        Raw_totalendusesannual!$A:$A,$C27) / $D27</f>
        <v>5.0775255807752551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3600.36</v>
      </c>
      <c r="E28" s="38">
        <f>SUMIFS(Raw_totalendusesannual!$D:$D,
        Raw_totalendusesannual!$B:$B,$A28,
        Raw_totalendusesannual!$C:$C,$B28,
        Raw_totalendusesannual!$A:$A,$C28) / $D28</f>
        <v>36.390405403904055</v>
      </c>
      <c r="F28" s="38">
        <f>SUMIFS(Raw_totalendusesannual!$E:$E,
        Raw_totalendusesannual!$B:$B,$A28,
        Raw_totalendusesannual!$C:$C,$B28,
        Raw_totalendusesannual!$A:$A,$C28) / $D28</f>
        <v>5.0758868557588688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3600.36</v>
      </c>
      <c r="E29" s="38">
        <f>SUMIFS(Raw_totalendusesannual!$D:$D,
        Raw_totalendusesannual!$B:$B,$A29,
        Raw_totalendusesannual!$C:$C,$B29,
        Raw_totalendusesannual!$A:$A,$C29) / $D29</f>
        <v>56.075131375751312</v>
      </c>
      <c r="F29" s="38">
        <f>SUMIFS(Raw_totalendusesannual!$E:$E,
        Raw_totalendusesannual!$B:$B,$A29,
        Raw_totalendusesannual!$C:$C,$B29,
        Raw_totalendusesannual!$A:$A,$C29) / $D29</f>
        <v>5.0775339132753388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3600.36</v>
      </c>
      <c r="E30" s="38">
        <f>SUMIFS(Raw_totalendusesannual!$D:$D,
        Raw_totalendusesannual!$B:$B,$A30,
        Raw_totalendusesannual!$C:$C,$B30,
        Raw_totalendusesannual!$A:$A,$C30) / $D30</f>
        <v>35.805630548056307</v>
      </c>
      <c r="F30" s="38">
        <f>SUMIFS(Raw_totalendusesannual!$E:$E,
        Raw_totalendusesannual!$B:$B,$A30,
        Raw_totalendusesannual!$C:$C,$B30,
        Raw_totalendusesannual!$A:$A,$C30) / $D30</f>
        <v>5.0759146307591463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3600.36</v>
      </c>
      <c r="E31" s="38">
        <f>SUMIFS(Raw_totalendusesannual!$D:$D,
        Raw_totalendusesannual!$B:$B,$A31,
        Raw_totalendusesannual!$C:$C,$B31,
        Raw_totalendusesannual!$A:$A,$C31) / $D31</f>
        <v>45.503074692530745</v>
      </c>
      <c r="F31" s="38">
        <f>SUMIFS(Raw_totalendusesannual!$E:$E,
        Raw_totalendusesannual!$B:$B,$A31,
        Raw_totalendusesannual!$C:$C,$B31,
        Raw_totalendusesannual!$A:$A,$C31) / $D31</f>
        <v>9.3502316435023154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3600.36</v>
      </c>
      <c r="E32" s="38">
        <f>SUMIFS(Raw_totalendusesannual!$D:$D,
        Raw_totalendusesannual!$B:$B,$A32,
        Raw_totalendusesannual!$C:$C,$B32,
        Raw_totalendusesannual!$A:$A,$C32) / $D32</f>
        <v>29.987634569876345</v>
      </c>
      <c r="F32" s="38">
        <f>SUMIFS(Raw_totalendusesannual!$E:$E,
        Raw_totalendusesannual!$B:$B,$A32,
        Raw_totalendusesannual!$C:$C,$B32,
        Raw_totalendusesannual!$A:$A,$C32) / $D32</f>
        <v>9.0824806408248069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3600.36</v>
      </c>
      <c r="E33" s="38">
        <f>SUMIFS(Raw_totalendusesannual!$D:$D,
        Raw_totalendusesannual!$B:$B,$A33,
        Raw_totalendusesannual!$C:$C,$B33,
        Raw_totalendusesannual!$A:$A,$C33) / $D33</f>
        <v>51.870065771200657</v>
      </c>
      <c r="F33" s="38">
        <f>SUMIFS(Raw_totalendusesannual!$E:$E,
        Raw_totalendusesannual!$B:$B,$A33,
        Raw_totalendusesannual!$C:$C,$B33,
        Raw_totalendusesannual!$A:$A,$C33) / $D33</f>
        <v>11.051086558010866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3600.36</v>
      </c>
      <c r="E34" s="38">
        <f>SUMIFS(Raw_totalendusesannual!$D:$D,
        Raw_totalendusesannual!$B:$B,$A34,
        Raw_totalendusesannual!$C:$C,$B34,
        Raw_totalendusesannual!$A:$A,$C34) / $D34</f>
        <v>33.689564376895639</v>
      </c>
      <c r="F34" s="38">
        <f>SUMIFS(Raw_totalendusesannual!$E:$E,
        Raw_totalendusesannual!$B:$B,$A34,
        Raw_totalendusesannual!$C:$C,$B34,
        Raw_totalendusesannual!$A:$A,$C34) / $D34</f>
        <v>9.229829794798297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3600.36</v>
      </c>
      <c r="E35" s="38">
        <f>SUMIFS(Raw_totalendusesannual!$D:$D,
        Raw_totalendusesannual!$B:$B,$A35,
        Raw_totalendusesannual!$C:$C,$B35,
        Raw_totalendusesannual!$A:$A,$C35) / $D35</f>
        <v>61.525891855258912</v>
      </c>
      <c r="F35" s="38">
        <f>SUMIFS(Raw_totalendusesannual!$E:$E,
        Raw_totalendusesannual!$B:$B,$A35,
        Raw_totalendusesannual!$C:$C,$B35,
        Raw_totalendusesannual!$A:$A,$C35) / $D35</f>
        <v>6.9667311046673115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3600.36</v>
      </c>
      <c r="E36" s="38">
        <f>SUMIFS(Raw_totalendusesannual!$D:$D,
        Raw_totalendusesannual!$B:$B,$A36,
        Raw_totalendusesannual!$C:$C,$B36,
        Raw_totalendusesannual!$A:$A,$C36) / $D36</f>
        <v>38.759649035096487</v>
      </c>
      <c r="F36" s="38">
        <f>SUMIFS(Raw_totalendusesannual!$E:$E,
        Raw_totalendusesannual!$B:$B,$A36,
        Raw_totalendusesannual!$C:$C,$B36,
        Raw_totalendusesannual!$A:$A,$C36) / $D36</f>
        <v>6.9253019142530192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3600.36</v>
      </c>
      <c r="E37" s="38">
        <f>SUMIFS(Raw_totalendusesannual!$D:$D,
        Raw_totalendusesannual!$B:$B,$A37,
        Raw_totalendusesannual!$C:$C,$B37,
        Raw_totalendusesannual!$A:$A,$C37) / $D37</f>
        <v>62.046317590463168</v>
      </c>
      <c r="F37" s="38">
        <f>SUMIFS(Raw_totalendusesannual!$E:$E,
        Raw_totalendusesannual!$B:$B,$A37,
        Raw_totalendusesannual!$C:$C,$B37,
        Raw_totalendusesannual!$A:$A,$C37) / $D37</f>
        <v>4.9228854892288547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3600.36</v>
      </c>
      <c r="E38" s="38">
        <f>SUMIFS(Raw_totalendusesannual!$D:$D,
        Raw_totalendusesannual!$B:$B,$A38,
        Raw_totalendusesannual!$C:$C,$B38,
        Raw_totalendusesannual!$A:$A,$C38) / $D38</f>
        <v>39.247519692475201</v>
      </c>
      <c r="F38" s="38">
        <f>SUMIFS(Raw_totalendusesannual!$E:$E,
        Raw_totalendusesannual!$B:$B,$A38,
        Raw_totalendusesannual!$C:$C,$B38,
        Raw_totalendusesannual!$A:$A,$C38) / $D38</f>
        <v>4.9212495417124957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3600.36</v>
      </c>
      <c r="E39" s="38">
        <f>SUMIFS(Raw_totalendusesannual!$D:$D,
        Raw_totalendusesannual!$B:$B,$A39,
        Raw_totalendusesannual!$C:$C,$B39,
        Raw_totalendusesannual!$A:$A,$C39) / $D39</f>
        <v>61.55582497305825</v>
      </c>
      <c r="F39" s="38">
        <f>SUMIFS(Raw_totalendusesannual!$E:$E,
        Raw_totalendusesannual!$B:$B,$A39,
        Raw_totalendusesannual!$C:$C,$B39,
        Raw_totalendusesannual!$A:$A,$C39) / $D39</f>
        <v>4.9227466142274663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3600.36</v>
      </c>
      <c r="E40" s="38">
        <f>SUMIFS(Raw_totalendusesannual!$D:$D,
        Raw_totalendusesannual!$B:$B,$A40,
        Raw_totalendusesannual!$C:$C,$B40,
        Raw_totalendusesannual!$A:$A,$C40) / $D40</f>
        <v>38.74796686997967</v>
      </c>
      <c r="F40" s="38">
        <f>SUMIFS(Raw_totalendusesannual!$E:$E,
        Raw_totalendusesannual!$B:$B,$A40,
        Raw_totalendusesannual!$C:$C,$B40,
        Raw_totalendusesannual!$A:$A,$C40) / $D40</f>
        <v>4.9212800942128014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3600.36</v>
      </c>
      <c r="E41" s="38">
        <f>SUMIFS(Raw_totalendusesannual!$D:$D,
        Raw_totalendusesannual!$B:$B,$A41,
        Raw_totalendusesannual!$C:$C,$B41,
        Raw_totalendusesannual!$A:$A,$C41) / $D41</f>
        <v>50.576434023264341</v>
      </c>
      <c r="F41" s="38">
        <f>SUMIFS(Raw_totalendusesannual!$E:$E,
        Raw_totalendusesannual!$B:$B,$A41,
        Raw_totalendusesannual!$C:$C,$B41,
        Raw_totalendusesannual!$A:$A,$C41) / $D41</f>
        <v>8.8439072759390722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3600.36</v>
      </c>
      <c r="E42" s="38">
        <f>SUMIFS(Raw_totalendusesannual!$D:$D,
        Raw_totalendusesannual!$B:$B,$A42,
        Raw_totalendusesannual!$C:$C,$B42,
        Raw_totalendusesannual!$A:$A,$C42) / $D42</f>
        <v>32.810496728104965</v>
      </c>
      <c r="F42" s="38">
        <f>SUMIFS(Raw_totalendusesannual!$E:$E,
        Raw_totalendusesannual!$B:$B,$A42,
        Raw_totalendusesannual!$C:$C,$B42,
        Raw_totalendusesannual!$A:$A,$C42) / $D42</f>
        <v>8.2930873579308724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3600.36</v>
      </c>
      <c r="E43" s="38">
        <f>SUMIFS(Raw_totalendusesannual!$D:$D,
        Raw_totalendusesannual!$B:$B,$A43,
        Raw_totalendusesannual!$C:$C,$B43,
        Raw_totalendusesannual!$A:$A,$C43) / $D43</f>
        <v>45.927037851770379</v>
      </c>
      <c r="F43" s="38">
        <f>SUMIFS(Raw_totalendusesannual!$E:$E,
        Raw_totalendusesannual!$B:$B,$A43,
        Raw_totalendusesannual!$C:$C,$B43,
        Raw_totalendusesannual!$A:$A,$C43) / $D43</f>
        <v>10.688686686886868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3600.36</v>
      </c>
      <c r="E44" s="38">
        <f>SUMIFS(Raw_totalendusesannual!$D:$D,
        Raw_totalendusesannual!$B:$B,$A44,
        Raw_totalendusesannual!$C:$C,$B44,
        Raw_totalendusesannual!$A:$A,$C44) / $D44</f>
        <v>30.525405792754057</v>
      </c>
      <c r="F44" s="38">
        <f>SUMIFS(Raw_totalendusesannual!$E:$E,
        Raw_totalendusesannual!$B:$B,$A44,
        Raw_totalendusesannual!$C:$C,$B44,
        Raw_totalendusesannual!$A:$A,$C44) / $D44</f>
        <v>9.0951210434512095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3600.36</v>
      </c>
      <c r="E45" s="38">
        <f>SUMIFS(Raw_totalendusesannual!$D:$D,
        Raw_totalendusesannual!$B:$B,$A45,
        Raw_totalendusesannual!$C:$C,$B45,
        Raw_totalendusesannual!$A:$A,$C45) / $D45</f>
        <v>57.192125231921246</v>
      </c>
      <c r="F45" s="38">
        <f>SUMIFS(Raw_totalendusesannual!$E:$E,
        Raw_totalendusesannual!$B:$B,$A45,
        Raw_totalendusesannual!$C:$C,$B45,
        Raw_totalendusesannual!$A:$A,$C45) / $D45</f>
        <v>7.1604256241042563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3600.36</v>
      </c>
      <c r="E46" s="38">
        <f>SUMIFS(Raw_totalendusesannual!$D:$D,
        Raw_totalendusesannual!$B:$B,$A46,
        Raw_totalendusesannual!$C:$C,$B46,
        Raw_totalendusesannual!$A:$A,$C46) / $D46</f>
        <v>36.138263951382633</v>
      </c>
      <c r="F46" s="38">
        <f>SUMIFS(Raw_totalendusesannual!$E:$E,
        Raw_totalendusesannual!$B:$B,$A46,
        Raw_totalendusesannual!$C:$C,$B46,
        Raw_totalendusesannual!$A:$A,$C46) / $D46</f>
        <v>7.0285193702851938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3600.36</v>
      </c>
      <c r="E47" s="38">
        <f>SUMIFS(Raw_totalendusesannual!$D:$D,
        Raw_totalendusesannual!$B:$B,$A47,
        Raw_totalendusesannual!$C:$C,$B47,
        Raw_totalendusesannual!$A:$A,$C47) / $D47</f>
        <v>57.701871479518715</v>
      </c>
      <c r="F47" s="38">
        <f>SUMIFS(Raw_totalendusesannual!$E:$E,
        Raw_totalendusesannual!$B:$B,$A47,
        Raw_totalendusesannual!$C:$C,$B47,
        Raw_totalendusesannual!$A:$A,$C47) / $D47</f>
        <v>5.0775950182759493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3600.36</v>
      </c>
      <c r="E48" s="38">
        <f>SUMIFS(Raw_totalendusesannual!$D:$D,
        Raw_totalendusesannual!$B:$B,$A48,
        Raw_totalendusesannual!$C:$C,$B48,
        Raw_totalendusesannual!$A:$A,$C48) / $D48</f>
        <v>36.623040473730406</v>
      </c>
      <c r="F48" s="38">
        <f>SUMIFS(Raw_totalendusesannual!$E:$E,
        Raw_totalendusesannual!$B:$B,$A48,
        Raw_totalendusesannual!$C:$C,$B48,
        Raw_totalendusesannual!$A:$A,$C48) / $D48</f>
        <v>5.0760868357608686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3600.36</v>
      </c>
      <c r="E49" s="38">
        <f>SUMIFS(Raw_totalendusesannual!$D:$D,
        Raw_totalendusesannual!$B:$B,$A49,
        Raw_totalendusesannual!$C:$C,$B49,
        Raw_totalendusesannual!$A:$A,$C49) / $D49</f>
        <v>57.18317890433179</v>
      </c>
      <c r="F49" s="38">
        <f>SUMIFS(Raw_totalendusesannual!$E:$E,
        Raw_totalendusesannual!$B:$B,$A49,
        Raw_totalendusesannual!$C:$C,$B49,
        Raw_totalendusesannual!$A:$A,$C49) / $D49</f>
        <v>5.0776672332766726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3600.36</v>
      </c>
      <c r="E50" s="38">
        <f>SUMIFS(Raw_totalendusesannual!$D:$D,
        Raw_totalendusesannual!$B:$B,$A50,
        Raw_totalendusesannual!$C:$C,$B50,
        Raw_totalendusesannual!$A:$A,$C50) / $D50</f>
        <v>36.113477541134777</v>
      </c>
      <c r="F50" s="38">
        <f>SUMIFS(Raw_totalendusesannual!$E:$E,
        Raw_totalendusesannual!$B:$B,$A50,
        Raw_totalendusesannual!$C:$C,$B50,
        Raw_totalendusesannual!$A:$A,$C50) / $D50</f>
        <v>5.076181270761813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3600.36</v>
      </c>
      <c r="E51" s="38">
        <f>SUMIFS(Raw_totalendusesannual!$D:$D,
        Raw_totalendusesannual!$B:$B,$A51,
        Raw_totalendusesannual!$C:$C,$B51,
        Raw_totalendusesannual!$A:$A,$C51) / $D51</f>
        <v>46.963389772133894</v>
      </c>
      <c r="F51" s="38">
        <f>SUMIFS(Raw_totalendusesannual!$E:$E,
        Raw_totalendusesannual!$B:$B,$A51,
        Raw_totalendusesannual!$C:$C,$B51,
        Raw_totalendusesannual!$A:$A,$C51) / $D51</f>
        <v>8.724863624748636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3600.36</v>
      </c>
      <c r="E52" s="38">
        <f>SUMIFS(Raw_totalendusesannual!$D:$D,
        Raw_totalendusesannual!$B:$B,$A52,
        Raw_totalendusesannual!$C:$C,$B52,
        Raw_totalendusesannual!$A:$A,$C52) / $D52</f>
        <v>30.554602873046029</v>
      </c>
      <c r="F52" s="38">
        <f>SUMIFS(Raw_totalendusesannual!$E:$E,
        Raw_totalendusesannual!$B:$B,$A52,
        Raw_totalendusesannual!$C:$C,$B52,
        Raw_totalendusesannual!$A:$A,$C52) / $D52</f>
        <v>8.2278077747780767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3600.36</v>
      </c>
      <c r="E53" s="38">
        <f>SUMIFS(Raw_totalendusesannual!$D:$D,
        Raw_totalendusesannual!$B:$B,$A53,
        Raw_totalendusesannual!$C:$C,$B53,
        Raw_totalendusesannual!$A:$A,$C53) / $D53</f>
        <v>53.927204501772046</v>
      </c>
      <c r="F53" s="38">
        <f>SUMIFS(Raw_totalendusesannual!$E:$E,
        Raw_totalendusesannual!$B:$B,$A53,
        Raw_totalendusesannual!$C:$C,$B53,
        Raw_totalendusesannual!$A:$A,$C53) / $D53</f>
        <v>6.3934995389349956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3600.36</v>
      </c>
      <c r="E54" s="38">
        <f>SUMIFS(Raw_totalendusesannual!$D:$D,
        Raw_totalendusesannual!$B:$B,$A54,
        Raw_totalendusesannual!$C:$C,$B54,
        Raw_totalendusesannual!$A:$A,$C54) / $D54</f>
        <v>35.417491584174918</v>
      </c>
      <c r="F54" s="38">
        <f>SUMIFS(Raw_totalendusesannual!$E:$E,
        Raw_totalendusesannual!$B:$B,$A54,
        Raw_totalendusesannual!$C:$C,$B54,
        Raw_totalendusesannual!$A:$A,$C54) / $D54</f>
        <v>6.0720372407203724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3600.36</v>
      </c>
      <c r="E55" s="38">
        <f>SUMIFS(Raw_totalendusesannual!$D:$D,
        Raw_totalendusesannual!$B:$B,$A55,
        Raw_totalendusesannual!$C:$C,$B55,
        Raw_totalendusesannual!$A:$A,$C55) / $D55</f>
        <v>61.051417080514163</v>
      </c>
      <c r="F55" s="38">
        <f>SUMIFS(Raw_totalendusesannual!$E:$E,
        Raw_totalendusesannual!$B:$B,$A55,
        Raw_totalendusesannual!$C:$C,$B55,
        Raw_totalendusesannual!$A:$A,$C55) / $D55</f>
        <v>5.0987012409870118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3600.36</v>
      </c>
      <c r="E56" s="38">
        <f>SUMIFS(Raw_totalendusesannual!$D:$D,
        Raw_totalendusesannual!$B:$B,$A56,
        Raw_totalendusesannual!$C:$C,$B56,
        Raw_totalendusesannual!$A:$A,$C56) / $D56</f>
        <v>39.394913286449132</v>
      </c>
      <c r="F56" s="38">
        <f>SUMIFS(Raw_totalendusesannual!$E:$E,
        Raw_totalendusesannual!$B:$B,$A56,
        Raw_totalendusesannual!$C:$C,$B56,
        Raw_totalendusesannual!$A:$A,$C56) / $D56</f>
        <v>5.1148996211489957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3600.36</v>
      </c>
      <c r="E57" s="38">
        <f>SUMIFS(Raw_totalendusesannual!$D:$D,
        Raw_totalendusesannual!$B:$B,$A57,
        Raw_totalendusesannual!$C:$C,$B57,
        Raw_totalendusesannual!$A:$A,$C57) / $D57</f>
        <v>60.976388472263885</v>
      </c>
      <c r="F57" s="38">
        <f>SUMIFS(Raw_totalendusesannual!$E:$E,
        Raw_totalendusesannual!$B:$B,$A57,
        Raw_totalendusesannual!$C:$C,$B57,
        Raw_totalendusesannual!$A:$A,$C57) / $D57</f>
        <v>4.7220777922207775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3600.36</v>
      </c>
      <c r="E58" s="38">
        <f>SUMIFS(Raw_totalendusesannual!$D:$D,
        Raw_totalendusesannual!$B:$B,$A58,
        Raw_totalendusesannual!$C:$C,$B58,
        Raw_totalendusesannual!$A:$A,$C58) / $D58</f>
        <v>39.271592285215917</v>
      </c>
      <c r="F58" s="38">
        <f>SUMIFS(Raw_totalendusesannual!$E:$E,
        Raw_totalendusesannual!$B:$B,$A58,
        Raw_totalendusesannual!$C:$C,$B58,
        Raw_totalendusesannual!$A:$A,$C58) / $D58</f>
        <v>4.7204307347043075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3600.36</v>
      </c>
      <c r="E59" s="38">
        <f>SUMIFS(Raw_totalendusesannual!$D:$D,
        Raw_totalendusesannual!$B:$B,$A59,
        Raw_totalendusesannual!$C:$C,$B59,
        Raw_totalendusesannual!$A:$A,$C59) / $D59</f>
        <v>61.048975657989757</v>
      </c>
      <c r="F59" s="38">
        <f>SUMIFS(Raw_totalendusesannual!$E:$E,
        Raw_totalendusesannual!$B:$B,$A59,
        Raw_totalendusesannual!$C:$C,$B59,
        Raw_totalendusesannual!$A:$A,$C59) / $D59</f>
        <v>4.7220777922207775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3600.36</v>
      </c>
      <c r="E60" s="38">
        <f>SUMIFS(Raw_totalendusesannual!$D:$D,
        Raw_totalendusesannual!$B:$B,$A60,
        Raw_totalendusesannual!$C:$C,$B60,
        Raw_totalendusesannual!$A:$A,$C60) / $D60</f>
        <v>39.390905353909055</v>
      </c>
      <c r="F60" s="38">
        <f>SUMIFS(Raw_totalendusesannual!$E:$E,
        Raw_totalendusesannual!$B:$B,$A60,
        Raw_totalendusesannual!$C:$C,$B60,
        Raw_totalendusesannual!$A:$A,$C60) / $D60</f>
        <v>4.720436289704363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3600.36</v>
      </c>
      <c r="E61" s="38">
        <f>SUMIFS(Raw_totalendusesannual!$D:$D,
        Raw_totalendusesannual!$B:$B,$A61,
        Raw_totalendusesannual!$C:$C,$B61,
        Raw_totalendusesannual!$A:$A,$C61) / $D61</f>
        <v>51.392482973924828</v>
      </c>
      <c r="F61" s="38">
        <f>SUMIFS(Raw_totalendusesannual!$E:$E,
        Raw_totalendusesannual!$B:$B,$A61,
        Raw_totalendusesannual!$C:$C,$B61,
        Raw_totalendusesannual!$A:$A,$C61) / $D61</f>
        <v>5.6309091313090907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3600.36</v>
      </c>
      <c r="E62" s="38">
        <f>SUMIFS(Raw_totalendusesannual!$D:$D,
        Raw_totalendusesannual!$B:$B,$A62,
        Raw_totalendusesannual!$C:$C,$B62,
        Raw_totalendusesannual!$A:$A,$C62) / $D62</f>
        <v>33.687334044373337</v>
      </c>
      <c r="F62" s="38">
        <f>SUMIFS(Raw_totalendusesannual!$E:$E,
        Raw_totalendusesannual!$B:$B,$A62,
        Raw_totalendusesannual!$C:$C,$B62,
        Raw_totalendusesannual!$A:$A,$C62) / $D62</f>
        <v>5.5686986856869867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3600.36</v>
      </c>
      <c r="E63" s="38">
        <f>SUMIFS(Raw_totalendusesannual!$D:$D,
        Raw_totalendusesannual!$B:$B,$A63,
        Raw_totalendusesannual!$C:$C,$B63,
        Raw_totalendusesannual!$A:$A,$C63) / $D63</f>
        <v>56.299625592996257</v>
      </c>
      <c r="F63" s="38">
        <f>SUMIFS(Raw_totalendusesannual!$E:$E,
        Raw_totalendusesannual!$B:$B,$A63,
        Raw_totalendusesannual!$C:$C,$B63,
        Raw_totalendusesannual!$A:$A,$C63) / $D63</f>
        <v>6.3525564110255646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3600.36</v>
      </c>
      <c r="E64" s="38">
        <f>SUMIFS(Raw_totalendusesannual!$D:$D,
        Raw_totalendusesannual!$B:$B,$A64,
        Raw_totalendusesannual!$C:$C,$B64,
        Raw_totalendusesannual!$A:$A,$C64) / $D64</f>
        <v>37.105133931051334</v>
      </c>
      <c r="F64" s="38">
        <f>SUMIFS(Raw_totalendusesannual!$E:$E,
        Raw_totalendusesannual!$B:$B,$A64,
        Raw_totalendusesannual!$C:$C,$B64,
        Raw_totalendusesannual!$A:$A,$C64) / $D64</f>
        <v>5.9996611449966109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3600.36</v>
      </c>
      <c r="E65" s="38">
        <f>SUMIFS(Raw_totalendusesannual!$D:$D,
        Raw_totalendusesannual!$B:$B,$A65,
        Raw_totalendusesannual!$C:$C,$B65,
        Raw_totalendusesannual!$A:$A,$C65) / $D65</f>
        <v>61.560505060605053</v>
      </c>
      <c r="F65" s="38">
        <f>SUMIFS(Raw_totalendusesannual!$E:$E,
        Raw_totalendusesannual!$B:$B,$A65,
        Raw_totalendusesannual!$C:$C,$B65,
        Raw_totalendusesannual!$A:$A,$C65) / $D65</f>
        <v>4.9822878823228782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3600.36</v>
      </c>
      <c r="E66" s="38">
        <f>SUMIFS(Raw_totalendusesannual!$D:$D,
        Raw_totalendusesannual!$B:$B,$A66,
        Raw_totalendusesannual!$C:$C,$B66,
        Raw_totalendusesannual!$A:$A,$C66) / $D66</f>
        <v>39.906925974069253</v>
      </c>
      <c r="F66" s="38">
        <f>SUMIFS(Raw_totalendusesannual!$E:$E,
        Raw_totalendusesannual!$B:$B,$A66,
        Raw_totalendusesannual!$C:$C,$B66,
        Raw_totalendusesannual!$A:$A,$C66) / $D66</f>
        <v>5.0135403126354028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3600.36</v>
      </c>
      <c r="E67" s="38">
        <f>SUMIFS(Raw_totalendusesannual!$D:$D,
        Raw_totalendusesannual!$B:$B,$A67,
        Raw_totalendusesannual!$C:$C,$B67,
        Raw_totalendusesannual!$A:$A,$C67) / $D67</f>
        <v>61.553508538035082</v>
      </c>
      <c r="F67" s="38">
        <f>SUMIFS(Raw_totalendusesannual!$E:$E,
        Raw_totalendusesannual!$B:$B,$A67,
        Raw_totalendusesannual!$C:$C,$B67,
        Raw_totalendusesannual!$A:$A,$C67) / $D67</f>
        <v>4.669210856692108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3600.36</v>
      </c>
      <c r="E68" s="38">
        <f>SUMIFS(Raw_totalendusesannual!$D:$D,
        Raw_totalendusesannual!$B:$B,$A68,
        Raw_totalendusesannual!$C:$C,$B68,
        Raw_totalendusesannual!$A:$A,$C68) / $D68</f>
        <v>39.853059138530583</v>
      </c>
      <c r="F68" s="38">
        <f>SUMIFS(Raw_totalendusesannual!$E:$E,
        Raw_totalendusesannual!$B:$B,$A68,
        Raw_totalendusesannual!$C:$C,$B68,
        Raw_totalendusesannual!$A:$A,$C68) / $D68</f>
        <v>4.6675526891755261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3600.36</v>
      </c>
      <c r="E69" s="38">
        <f>SUMIFS(Raw_totalendusesannual!$D:$D,
        Raw_totalendusesannual!$B:$B,$A69,
        Raw_totalendusesannual!$C:$C,$B69,
        Raw_totalendusesannual!$A:$A,$C69) / $D69</f>
        <v>61.557999755579992</v>
      </c>
      <c r="F69" s="38">
        <f>SUMIFS(Raw_totalendusesannual!$E:$E,
        Raw_totalendusesannual!$B:$B,$A69,
        Raw_totalendusesannual!$C:$C,$B69,
        Raw_totalendusesannual!$A:$A,$C69) / $D69</f>
        <v>4.669210856692108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3600.36</v>
      </c>
      <c r="E70" s="38">
        <f>SUMIFS(Raw_totalendusesannual!$D:$D,
        Raw_totalendusesannual!$B:$B,$A70,
        Raw_totalendusesannual!$C:$C,$B70,
        Raw_totalendusesannual!$A:$A,$C70) / $D70</f>
        <v>39.902937484029373</v>
      </c>
      <c r="F70" s="38">
        <f>SUMIFS(Raw_totalendusesannual!$E:$E,
        Raw_totalendusesannual!$B:$B,$A70,
        Raw_totalendusesannual!$C:$C,$B70,
        Raw_totalendusesannual!$A:$A,$C70) / $D70</f>
        <v>4.6675499116754988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3600.36</v>
      </c>
      <c r="E71" s="38">
        <f>SUMIFS(Raw_totalendusesannual!$D:$D,
        Raw_totalendusesannual!$B:$B,$A71,
        Raw_totalendusesannual!$C:$C,$B71,
        Raw_totalendusesannual!$A:$A,$C71) / $D71</f>
        <v>51.911594951615946</v>
      </c>
      <c r="F71" s="38">
        <f>SUMIFS(Raw_totalendusesannual!$E:$E,
        Raw_totalendusesannual!$B:$B,$A71,
        Raw_totalendusesannual!$C:$C,$B71,
        Raw_totalendusesannual!$A:$A,$C71) / $D71</f>
        <v>5.451579842015799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3600.36</v>
      </c>
      <c r="E72" s="38">
        <f>SUMIFS(Raw_totalendusesannual!$D:$D,
        Raw_totalendusesannual!$B:$B,$A72,
        Raw_totalendusesannual!$C:$C,$B72,
        Raw_totalendusesannual!$A:$A,$C72) / $D72</f>
        <v>34.102970258529702</v>
      </c>
      <c r="F72" s="38">
        <f>SUMIFS(Raw_totalendusesannual!$E:$E,
        Raw_totalendusesannual!$B:$B,$A72,
        Raw_totalendusesannual!$C:$C,$B72,
        Raw_totalendusesannual!$A:$A,$C72) / $D72</f>
        <v>5.4114894066148942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3600.36</v>
      </c>
      <c r="E73" s="38">
        <f>SUMIFS(Raw_totalendusesannual!$D:$D,
        Raw_totalendusesannual!$B:$B,$A73,
        Raw_totalendusesannual!$C:$C,$B73,
        Raw_totalendusesannual!$A:$A,$C73) / $D73</f>
        <v>58.817151618171515</v>
      </c>
      <c r="F73" s="38">
        <f>SUMIFS(Raw_totalendusesannual!$E:$E,
        Raw_totalendusesannual!$B:$B,$A73,
        Raw_totalendusesannual!$C:$C,$B73,
        Raw_totalendusesannual!$A:$A,$C73) / $D73</f>
        <v>7.1496211489962107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3600.36</v>
      </c>
      <c r="E74" s="38">
        <f>SUMIFS(Raw_totalendusesannual!$D:$D,
        Raw_totalendusesannual!$B:$B,$A74,
        Raw_totalendusesannual!$C:$C,$B74,
        Raw_totalendusesannual!$A:$A,$C74) / $D74</f>
        <v>37.921657834216575</v>
      </c>
      <c r="F74" s="38">
        <f>SUMIFS(Raw_totalendusesannual!$E:$E,
        Raw_totalendusesannual!$B:$B,$A74,
        Raw_totalendusesannual!$C:$C,$B74,
        Raw_totalendusesannual!$A:$A,$C74) / $D74</f>
        <v>6.7103734071037335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3600.36</v>
      </c>
      <c r="E75" s="38">
        <f>SUMIFS(Raw_totalendusesannual!$D:$D,
        Raw_totalendusesannual!$B:$B,$A75,
        Raw_totalendusesannual!$C:$C,$B75,
        Raw_totalendusesannual!$A:$A,$C75) / $D75</f>
        <v>64.734451554844512</v>
      </c>
      <c r="F75" s="38">
        <f>SUMIFS(Raw_totalendusesannual!$E:$E,
        Raw_totalendusesannual!$B:$B,$A75,
        Raw_totalendusesannual!$C:$C,$B75,
        Raw_totalendusesannual!$A:$A,$C75) / $D75</f>
        <v>5.299642257996422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3600.36</v>
      </c>
      <c r="E76" s="38">
        <f>SUMIFS(Raw_totalendusesannual!$D:$D,
        Raw_totalendusesannual!$B:$B,$A76,
        Raw_totalendusesannual!$C:$C,$B76,
        Raw_totalendusesannual!$A:$A,$C76) / $D76</f>
        <v>41.544390005443901</v>
      </c>
      <c r="F76" s="38">
        <f>SUMIFS(Raw_totalendusesannual!$E:$E,
        Raw_totalendusesannual!$B:$B,$A76,
        Raw_totalendusesannual!$C:$C,$B76,
        Raw_totalendusesannual!$A:$A,$C76) / $D76</f>
        <v>5.309352398093524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3600.36</v>
      </c>
      <c r="E77" s="38">
        <f>SUMIFS(Raw_totalendusesannual!$D:$D,
        Raw_totalendusesannual!$B:$B,$A77,
        Raw_totalendusesannual!$C:$C,$B77,
        Raw_totalendusesannual!$A:$A,$C77) / $D77</f>
        <v>64.854395116043946</v>
      </c>
      <c r="F77" s="38">
        <f>SUMIFS(Raw_totalendusesannual!$E:$E,
        Raw_totalendusesannual!$B:$B,$A77,
        Raw_totalendusesannual!$C:$C,$B77,
        Raw_totalendusesannual!$A:$A,$C77) / $D77</f>
        <v>4.6633919941339199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3600.36</v>
      </c>
      <c r="E78" s="38">
        <f>SUMIFS(Raw_totalendusesannual!$D:$D,
        Raw_totalendusesannual!$B:$B,$A78,
        Raw_totalendusesannual!$C:$C,$B78,
        Raw_totalendusesannual!$A:$A,$C78) / $D78</f>
        <v>41.633989378839892</v>
      </c>
      <c r="F78" s="38">
        <f>SUMIFS(Raw_totalendusesannual!$E:$E,
        Raw_totalendusesannual!$B:$B,$A78,
        Raw_totalendusesannual!$C:$C,$B78,
        Raw_totalendusesannual!$A:$A,$C78) / $D78</f>
        <v>4.661922696619226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3600.36</v>
      </c>
      <c r="E79" s="38">
        <f>SUMIFS(Raw_totalendusesannual!$D:$D,
        Raw_totalendusesannual!$B:$B,$A79,
        Raw_totalendusesannual!$C:$C,$B79,
        Raw_totalendusesannual!$A:$A,$C79) / $D79</f>
        <v>64.727402259774024</v>
      </c>
      <c r="F79" s="38">
        <f>SUMIFS(Raw_totalendusesannual!$E:$E,
        Raw_totalendusesannual!$B:$B,$A79,
        Raw_totalendusesannual!$C:$C,$B79,
        Raw_totalendusesannual!$A:$A,$C79) / $D79</f>
        <v>4.6633919941339199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3600.36</v>
      </c>
      <c r="E80" s="38">
        <f>SUMIFS(Raw_totalendusesannual!$D:$D,
        Raw_totalendusesannual!$B:$B,$A80,
        Raw_totalendusesannual!$C:$C,$B80,
        Raw_totalendusesannual!$A:$A,$C80) / $D80</f>
        <v>41.534163250341635</v>
      </c>
      <c r="F80" s="38">
        <f>SUMIFS(Raw_totalendusesannual!$E:$E,
        Raw_totalendusesannual!$B:$B,$A80,
        Raw_totalendusesannual!$C:$C,$B80,
        Raw_totalendusesannual!$A:$A,$C80) / $D80</f>
        <v>4.6619504716195044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3600.36</v>
      </c>
      <c r="E81" s="38">
        <f>SUMIFS(Raw_totalendusesannual!$D:$D,
        Raw_totalendusesannual!$B:$B,$A81,
        Raw_totalendusesannual!$C:$C,$B81,
        Raw_totalendusesannual!$A:$A,$C81) / $D81</f>
        <v>54.266170605161705</v>
      </c>
      <c r="F81" s="38">
        <f>SUMIFS(Raw_totalendusesannual!$E:$E,
        Raw_totalendusesannual!$B:$B,$A81,
        Raw_totalendusesannual!$C:$C,$B81,
        Raw_totalendusesannual!$A:$A,$C81) / $D81</f>
        <v>6.010504505105045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3600.36</v>
      </c>
      <c r="E82" s="38">
        <f>SUMIFS(Raw_totalendusesannual!$D:$D,
        Raw_totalendusesannual!$B:$B,$A82,
        Raw_totalendusesannual!$C:$C,$B82,
        Raw_totalendusesannual!$A:$A,$C82) / $D82</f>
        <v>35.369765801197659</v>
      </c>
      <c r="F82" s="38">
        <f>SUMIFS(Raw_totalendusesannual!$E:$E,
        Raw_totalendusesannual!$B:$B,$A82,
        Raw_totalendusesannual!$C:$C,$B82,
        Raw_totalendusesannual!$A:$A,$C82) / $D82</f>
        <v>5.8966936639669365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3600.36</v>
      </c>
      <c r="E83" s="38">
        <f>SUMIFS(Raw_totalendusesannual!$D:$D,
        Raw_totalendusesannual!$B:$B,$A83,
        Raw_totalendusesannual!$C:$C,$B83,
        Raw_totalendusesannual!$A:$A,$C83) / $D83</f>
        <v>62.112797053627965</v>
      </c>
      <c r="F83" s="38">
        <f>SUMIFS(Raw_totalendusesannual!$E:$E,
        Raw_totalendusesannual!$B:$B,$A83,
        Raw_totalendusesannual!$C:$C,$B83,
        Raw_totalendusesannual!$A:$A,$C83) / $D83</f>
        <v>6.9349342843493424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3600.36</v>
      </c>
      <c r="E84" s="38">
        <f>SUMIFS(Raw_totalendusesannual!$D:$D,
        Raw_totalendusesannual!$B:$B,$A84,
        Raw_totalendusesannual!$C:$C,$B84,
        Raw_totalendusesannual!$A:$A,$C84) / $D84</f>
        <v>39.088471708384716</v>
      </c>
      <c r="F84" s="38">
        <f>SUMIFS(Raw_totalendusesannual!$E:$E,
        Raw_totalendusesannual!$B:$B,$A84,
        Raw_totalendusesannual!$C:$C,$B84,
        Raw_totalendusesannual!$A:$A,$C84) / $D84</f>
        <v>5.9893955048939551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3600.36</v>
      </c>
      <c r="E85" s="38">
        <f>SUMIFS(Raw_totalendusesannual!$D:$D,
        Raw_totalendusesannual!$B:$B,$A85,
        Raw_totalendusesannual!$C:$C,$B85,
        Raw_totalendusesannual!$A:$A,$C85) / $D85</f>
        <v>67.659664589096636</v>
      </c>
      <c r="F85" s="38">
        <f>SUMIFS(Raw_totalendusesannual!$E:$E,
        Raw_totalendusesannual!$B:$B,$A85,
        Raw_totalendusesannual!$C:$C,$B85,
        Raw_totalendusesannual!$A:$A,$C85) / $D85</f>
        <v>5.0736204157362037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3600.36</v>
      </c>
      <c r="E86" s="38">
        <f>SUMIFS(Raw_totalendusesannual!$D:$D,
        Raw_totalendusesannual!$B:$B,$A86,
        Raw_totalendusesannual!$C:$C,$B86,
        Raw_totalendusesannual!$A:$A,$C86) / $D86</f>
        <v>41.455443344554432</v>
      </c>
      <c r="F86" s="38">
        <f>SUMIFS(Raw_totalendusesannual!$E:$E,
        Raw_totalendusesannual!$B:$B,$A86,
        Raw_totalendusesannual!$C:$C,$B86,
        Raw_totalendusesannual!$A:$A,$C86) / $D86</f>
        <v>4.9957670899576714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3600.36</v>
      </c>
      <c r="E87" s="38">
        <f>SUMIFS(Raw_totalendusesannual!$D:$D,
        Raw_totalendusesannual!$B:$B,$A87,
        Raw_totalendusesannual!$C:$C,$B87,
        Raw_totalendusesannual!$A:$A,$C87) / $D87</f>
        <v>67.739909342399088</v>
      </c>
      <c r="F87" s="38">
        <f>SUMIFS(Raw_totalendusesannual!$E:$E,
        Raw_totalendusesannual!$B:$B,$A87,
        Raw_totalendusesannual!$C:$C,$B87,
        Raw_totalendusesannual!$A:$A,$C87) / $D87</f>
        <v>4.6066171160661709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3600.36</v>
      </c>
      <c r="E88" s="38">
        <f>SUMIFS(Raw_totalendusesannual!$D:$D,
        Raw_totalendusesannual!$B:$B,$A88,
        Raw_totalendusesannual!$C:$C,$B88,
        Raw_totalendusesannual!$A:$A,$C88) / $D88</f>
        <v>41.457676454576763</v>
      </c>
      <c r="F88" s="38">
        <f>SUMIFS(Raw_totalendusesannual!$E:$E,
        Raw_totalendusesannual!$B:$B,$A88,
        Raw_totalendusesannual!$C:$C,$B88,
        Raw_totalendusesannual!$A:$A,$C88) / $D88</f>
        <v>4.6050172760501731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3600.36</v>
      </c>
      <c r="E89" s="38">
        <f>SUMIFS(Raw_totalendusesannual!$D:$D,
        Raw_totalendusesannual!$B:$B,$A89,
        Raw_totalendusesannual!$C:$C,$B89,
        Raw_totalendusesannual!$A:$A,$C89) / $D89</f>
        <v>67.655053939050532</v>
      </c>
      <c r="F89" s="38">
        <f>SUMIFS(Raw_totalendusesannual!$E:$E,
        Raw_totalendusesannual!$B:$B,$A89,
        Raw_totalendusesannual!$C:$C,$B89,
        Raw_totalendusesannual!$A:$A,$C89) / $D89</f>
        <v>4.6066143385661436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3600.36</v>
      </c>
      <c r="E90" s="38">
        <f>SUMIFS(Raw_totalendusesannual!$D:$D,
        Raw_totalendusesannual!$B:$B,$A90,
        Raw_totalendusesannual!$C:$C,$B90,
        Raw_totalendusesannual!$A:$A,$C90) / $D90</f>
        <v>41.448344054483435</v>
      </c>
      <c r="F90" s="38">
        <f>SUMIFS(Raw_totalendusesannual!$E:$E,
        Raw_totalendusesannual!$B:$B,$A90,
        Raw_totalendusesannual!$C:$C,$B90,
        Raw_totalendusesannual!$A:$A,$C90) / $D90</f>
        <v>4.6049895010498947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3600.36</v>
      </c>
      <c r="E91" s="38">
        <f>SUMIFS(Raw_totalendusesannual!$D:$D,
        Raw_totalendusesannual!$B:$B,$A91,
        Raw_totalendusesannual!$C:$C,$B91,
        Raw_totalendusesannual!$A:$A,$C91) / $D91</f>
        <v>56.669402504194025</v>
      </c>
      <c r="F91" s="38">
        <f>SUMIFS(Raw_totalendusesannual!$E:$E,
        Raw_totalendusesannual!$B:$B,$A91,
        Raw_totalendusesannual!$C:$C,$B91,
        Raw_totalendusesannual!$A:$A,$C91) / $D91</f>
        <v>5.7170894021708945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3600.36</v>
      </c>
      <c r="E92" s="38">
        <f>SUMIFS(Raw_totalendusesannual!$D:$D,
        Raw_totalendusesannual!$B:$B,$A92,
        Raw_totalendusesannual!$C:$C,$B92,
        Raw_totalendusesannual!$A:$A,$C92) / $D92</f>
        <v>35.683509426835094</v>
      </c>
      <c r="F92" s="38">
        <f>SUMIFS(Raw_totalendusesannual!$E:$E,
        Raw_totalendusesannual!$B:$B,$A92,
        Raw_totalendusesannual!$C:$C,$B92,
        Raw_totalendusesannual!$A:$A,$C92) / $D92</f>
        <v>5.4227938317279376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3600.36</v>
      </c>
      <c r="E93" s="38">
        <f>SUMIFS(Raw_totalendusesannual!$D:$D,
        Raw_totalendusesannual!$B:$B,$A93,
        Raw_totalendusesannual!$C:$C,$B93,
        Raw_totalendusesannual!$A:$A,$C93) / $D93</f>
        <v>63.758874112588735</v>
      </c>
      <c r="F93" s="38">
        <f>SUMIFS(Raw_totalendusesannual!$E:$E,
        Raw_totalendusesannual!$B:$B,$A93,
        Raw_totalendusesannual!$C:$C,$B93,
        Raw_totalendusesannual!$A:$A,$C93) / $D93</f>
        <v>8.5480896354808955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3600.36</v>
      </c>
      <c r="E94" s="38">
        <f>SUMIFS(Raw_totalendusesannual!$D:$D,
        Raw_totalendusesannual!$B:$B,$A94,
        Raw_totalendusesannual!$C:$C,$B94,
        Raw_totalendusesannual!$A:$A,$C94) / $D94</f>
        <v>41.759735137597346</v>
      </c>
      <c r="F94" s="38">
        <f>SUMIFS(Raw_totalendusesannual!$E:$E,
        Raw_totalendusesannual!$B:$B,$A94,
        Raw_totalendusesannual!$C:$C,$B94,
        Raw_totalendusesannual!$A:$A,$C94) / $D94</f>
        <v>7.3773122687731227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3600.36</v>
      </c>
      <c r="E95" s="38">
        <f>SUMIFS(Raw_totalendusesannual!$D:$D,
        Raw_totalendusesannual!$B:$B,$A95,
        Raw_totalendusesannual!$C:$C,$B95,
        Raw_totalendusesannual!$A:$A,$C95) / $D95</f>
        <v>68.687728449377275</v>
      </c>
      <c r="F95" s="38">
        <f>SUMIFS(Raw_totalendusesannual!$E:$E,
        Raw_totalendusesannual!$B:$B,$A95,
        Raw_totalendusesannual!$C:$C,$B95,
        Raw_totalendusesannual!$A:$A,$C95) / $D95</f>
        <v>5.7531469075314696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3600.36</v>
      </c>
      <c r="E96" s="38">
        <f>SUMIFS(Raw_totalendusesannual!$D:$D,
        Raw_totalendusesannual!$B:$B,$A96,
        Raw_totalendusesannual!$C:$C,$B96,
        Raw_totalendusesannual!$A:$A,$C96) / $D96</f>
        <v>44.587730115877299</v>
      </c>
      <c r="F96" s="38">
        <f>SUMIFS(Raw_totalendusesannual!$E:$E,
        Raw_totalendusesannual!$B:$B,$A96,
        Raw_totalendusesannual!$C:$C,$B96,
        Raw_totalendusesannual!$A:$A,$C96) / $D96</f>
        <v>5.6619199191191996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3600.36</v>
      </c>
      <c r="E97" s="38">
        <f>SUMIFS(Raw_totalendusesannual!$D:$D,
        Raw_totalendusesannual!$B:$B,$A97,
        Raw_totalendusesannual!$C:$C,$B97,
        Raw_totalendusesannual!$A:$A,$C97) / $D97</f>
        <v>69.027958315279577</v>
      </c>
      <c r="F97" s="38">
        <f>SUMIFS(Raw_totalendusesannual!$E:$E,
        Raw_totalendusesannual!$B:$B,$A97,
        Raw_totalendusesannual!$C:$C,$B97,
        Raw_totalendusesannual!$A:$A,$C97) / $D97</f>
        <v>4.5748508482485084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3600.36</v>
      </c>
      <c r="E98" s="38">
        <f>SUMIFS(Raw_totalendusesannual!$D:$D,
        Raw_totalendusesannual!$B:$B,$A98,
        Raw_totalendusesannual!$C:$C,$B98,
        Raw_totalendusesannual!$A:$A,$C98) / $D98</f>
        <v>44.884550433845504</v>
      </c>
      <c r="F98" s="38">
        <f>SUMIFS(Raw_totalendusesannual!$E:$E,
        Raw_totalendusesannual!$B:$B,$A98,
        Raw_totalendusesannual!$C:$C,$B98,
        Raw_totalendusesannual!$A:$A,$C98) / $D98</f>
        <v>4.5733593307335934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3600.36</v>
      </c>
      <c r="E99" s="38">
        <f>SUMIFS(Raw_totalendusesannual!$D:$D,
        Raw_totalendusesannual!$B:$B,$A99,
        Raw_totalendusesannual!$C:$C,$B99,
        Raw_totalendusesannual!$A:$A,$C99) / $D99</f>
        <v>68.673829839238294</v>
      </c>
      <c r="F99" s="38">
        <f>SUMIFS(Raw_totalendusesannual!$E:$E,
        Raw_totalendusesannual!$B:$B,$A99,
        Raw_totalendusesannual!$C:$C,$B99,
        Raw_totalendusesannual!$A:$A,$C99) / $D99</f>
        <v>4.5748758457487586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3600.36</v>
      </c>
      <c r="E100" s="38">
        <f>SUMIFS(Raw_totalendusesannual!$D:$D,
        Raw_totalendusesannual!$B:$B,$A100,
        Raw_totalendusesannual!$C:$C,$B100,
        Raw_totalendusesannual!$A:$A,$C100) / $D100</f>
        <v>44.563507538135077</v>
      </c>
      <c r="F100" s="38">
        <f>SUMIFS(Raw_totalendusesannual!$E:$E,
        Raw_totalendusesannual!$B:$B,$A100,
        Raw_totalendusesannual!$C:$C,$B100,
        Raw_totalendusesannual!$A:$A,$C100) / $D100</f>
        <v>4.5734037707340383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3600.36</v>
      </c>
      <c r="E101" s="38">
        <f>SUMIFS(Raw_totalendusesannual!$D:$D,
        Raw_totalendusesannual!$B:$B,$A101,
        Raw_totalendusesannual!$C:$C,$B101,
        Raw_totalendusesannual!$A:$A,$C101) / $D101</f>
        <v>58.00144707751447</v>
      </c>
      <c r="F101" s="38">
        <f>SUMIFS(Raw_totalendusesannual!$E:$E,
        Raw_totalendusesannual!$B:$B,$A101,
        Raw_totalendusesannual!$C:$C,$B101,
        Raw_totalendusesannual!$A:$A,$C101) / $D101</f>
        <v>6.8376162383761621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3600.36</v>
      </c>
      <c r="E102" s="38">
        <f>SUMIFS(Raw_totalendusesannual!$D:$D,
        Raw_totalendusesannual!$B:$B,$A102,
        Raw_totalendusesannual!$C:$C,$B102,
        Raw_totalendusesannual!$A:$A,$C102) / $D102</f>
        <v>38.308330278083304</v>
      </c>
      <c r="F102" s="38">
        <f>SUMIFS(Raw_totalendusesannual!$E:$E,
        Raw_totalendusesannual!$B:$B,$A102,
        Raw_totalendusesannual!$C:$C,$B102,
        Raw_totalendusesannual!$A:$A,$C102) / $D102</f>
        <v>6.4691141996911412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3600.36</v>
      </c>
      <c r="E103" s="38">
        <f>SUMIFS(Raw_totalendusesannual!$D:$D,
        Raw_totalendusesannual!$B:$B,$A103,
        Raw_totalendusesannual!$C:$C,$B103,
        Raw_totalendusesannual!$A:$A,$C103) / $D103</f>
        <v>64.85610883356108</v>
      </c>
      <c r="F103" s="38">
        <f>SUMIFS(Raw_totalendusesannual!$E:$E,
        Raw_totalendusesannual!$B:$B,$A103,
        Raw_totalendusesannual!$C:$C,$B103,
        Raw_totalendusesannual!$A:$A,$C103) / $D103</f>
        <v>16.441150329411503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3600.36</v>
      </c>
      <c r="E104" s="38">
        <f>SUMIFS(Raw_totalendusesannual!$D:$D,
        Raw_totalendusesannual!$B:$B,$A104,
        Raw_totalendusesannual!$C:$C,$B104,
        Raw_totalendusesannual!$A:$A,$C104) / $D104</f>
        <v>41.740898132408979</v>
      </c>
      <c r="F104" s="38">
        <f>SUMIFS(Raw_totalendusesannual!$E:$E,
        Raw_totalendusesannual!$B:$B,$A104,
        Raw_totalendusesannual!$C:$C,$B104,
        Raw_totalendusesannual!$A:$A,$C104) / $D104</f>
        <v>12.924604761746048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3600.36</v>
      </c>
      <c r="E105" s="38">
        <f>SUMIFS(Raw_totalendusesannual!$D:$D,
        Raw_totalendusesannual!$B:$B,$A105,
        Raw_totalendusesannual!$C:$C,$B105,
        Raw_totalendusesannual!$A:$A,$C105) / $D105</f>
        <v>71.621062893710629</v>
      </c>
      <c r="F105" s="38">
        <f>SUMIFS(Raw_totalendusesannual!$E:$E,
        Raw_totalendusesannual!$B:$B,$A105,
        Raw_totalendusesannual!$C:$C,$B105,
        Raw_totalendusesannual!$A:$A,$C105) / $D105</f>
        <v>8.751569287515693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3600.36</v>
      </c>
      <c r="E106" s="38">
        <f>SUMIFS(Raw_totalendusesannual!$D:$D,
        Raw_totalendusesannual!$B:$B,$A106,
        Raw_totalendusesannual!$C:$C,$B106,
        Raw_totalendusesannual!$A:$A,$C106) / $D106</f>
        <v>44.855183926051836</v>
      </c>
      <c r="F106" s="38">
        <f>SUMIFS(Raw_totalendusesannual!$E:$E,
        Raw_totalendusesannual!$B:$B,$A106,
        Raw_totalendusesannual!$C:$C,$B106,
        Raw_totalendusesannual!$A:$A,$C106) / $D106</f>
        <v>8.9551267095512674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3600.36</v>
      </c>
      <c r="E107" s="38">
        <f>SUMIFS(Raw_totalendusesannual!$D:$D,
        Raw_totalendusesannual!$B:$B,$A107,
        Raw_totalendusesannual!$C:$C,$B107,
        Raw_totalendusesannual!$A:$A,$C107) / $D107</f>
        <v>72.774889177748889</v>
      </c>
      <c r="F107" s="38">
        <f>SUMIFS(Raw_totalendusesannual!$E:$E,
        Raw_totalendusesannual!$B:$B,$A107,
        Raw_totalendusesannual!$C:$C,$B107,
        Raw_totalendusesannual!$A:$A,$C107) / $D107</f>
        <v>4.6646613116466131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3600.36</v>
      </c>
      <c r="E108" s="38">
        <f>SUMIFS(Raw_totalendusesannual!$D:$D,
        Raw_totalendusesannual!$B:$B,$A108,
        Raw_totalendusesannual!$C:$C,$B108,
        Raw_totalendusesannual!$A:$A,$C108) / $D108</f>
        <v>46.027572242775719</v>
      </c>
      <c r="F108" s="38">
        <f>SUMIFS(Raw_totalendusesannual!$E:$E,
        Raw_totalendusesannual!$B:$B,$A108,
        Raw_totalendusesannual!$C:$C,$B108,
        Raw_totalendusesannual!$A:$A,$C108) / $D108</f>
        <v>4.6629809241298092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3600.36</v>
      </c>
      <c r="E109" s="38">
        <f>SUMIFS(Raw_totalendusesannual!$D:$D,
        Raw_totalendusesannual!$B:$B,$A109,
        Raw_totalendusesannual!$C:$C,$B109,
        Raw_totalendusesannual!$A:$A,$C109) / $D109</f>
        <v>71.828214400782144</v>
      </c>
      <c r="F109" s="38">
        <f>SUMIFS(Raw_totalendusesannual!$E:$E,
        Raw_totalendusesannual!$B:$B,$A109,
        Raw_totalendusesannual!$C:$C,$B109,
        Raw_totalendusesannual!$A:$A,$C109) / $D109</f>
        <v>4.6647168616471681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3600.36</v>
      </c>
      <c r="E110" s="38">
        <f>SUMIFS(Raw_totalendusesannual!$D:$D,
        Raw_totalendusesannual!$B:$B,$A110,
        Raw_totalendusesannual!$C:$C,$B110,
        Raw_totalendusesannual!$A:$A,$C110) / $D110</f>
        <v>44.871165661211656</v>
      </c>
      <c r="F110" s="38">
        <f>SUMIFS(Raw_totalendusesannual!$E:$E,
        Raw_totalendusesannual!$B:$B,$A110,
        Raw_totalendusesannual!$C:$C,$B110,
        Raw_totalendusesannual!$A:$A,$C110) / $D110</f>
        <v>4.6631170216311704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3600.36</v>
      </c>
      <c r="E111" s="38">
        <f>SUMIFS(Raw_totalendusesannual!$D:$D,
        Raw_totalendusesannual!$B:$B,$A111,
        Raw_totalendusesannual!$C:$C,$B111,
        Raw_totalendusesannual!$A:$A,$C111) / $D111</f>
        <v>59.681723494317232</v>
      </c>
      <c r="F111" s="38">
        <f>SUMIFS(Raw_totalendusesannual!$E:$E,
        Raw_totalendusesannual!$B:$B,$A111,
        Raw_totalendusesannual!$C:$C,$B111,
        Raw_totalendusesannual!$A:$A,$C111) / $D111</f>
        <v>12.031794042817941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3600.36</v>
      </c>
      <c r="E112" s="38">
        <f>SUMIFS(Raw_totalendusesannual!$D:$D,
        Raw_totalendusesannual!$B:$B,$A112,
        Raw_totalendusesannual!$C:$C,$B112,
        Raw_totalendusesannual!$A:$A,$C112) / $D112</f>
        <v>38.499566709995662</v>
      </c>
      <c r="F112" s="38">
        <f>SUMIFS(Raw_totalendusesannual!$E:$E,
        Raw_totalendusesannual!$B:$B,$A112,
        Raw_totalendusesannual!$C:$C,$B112,
        Raw_totalendusesannual!$A:$A,$C112) / $D112</f>
        <v>11.163475319134752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3600.36</v>
      </c>
      <c r="E113" s="38">
        <f>SUMIFS(Raw_totalendusesannual!$D:$D,
        Raw_totalendusesannual!$B:$B,$A113,
        Raw_totalendusesannual!$C:$C,$B113,
        Raw_totalendusesannual!$A:$A,$C113) / $D113</f>
        <v>60.275925185259247</v>
      </c>
      <c r="F113" s="38">
        <f>SUMIFS(Raw_totalendusesannual!$E:$E,
        Raw_totalendusesannual!$B:$B,$A113,
        Raw_totalendusesannual!$C:$C,$B113,
        Raw_totalendusesannual!$A:$A,$C113) / $D113</f>
        <v>14.984954282349543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3600.36</v>
      </c>
      <c r="E114" s="38">
        <f>SUMIFS(Raw_totalendusesannual!$D:$D,
        Raw_totalendusesannual!$B:$B,$A114,
        Raw_totalendusesannual!$C:$C,$B114,
        Raw_totalendusesannual!$A:$A,$C114) / $D114</f>
        <v>39.030130320301296</v>
      </c>
      <c r="F114" s="38">
        <f>SUMIFS(Raw_totalendusesannual!$E:$E,
        Raw_totalendusesannual!$B:$B,$A114,
        Raw_totalendusesannual!$C:$C,$B114,
        Raw_totalendusesannual!$A:$A,$C114) / $D114</f>
        <v>12.101195436011954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3600.36</v>
      </c>
      <c r="E115" s="38">
        <f>SUMIFS(Raw_totalendusesannual!$D:$D,
        Raw_totalendusesannual!$B:$B,$A115,
        Raw_totalendusesannual!$C:$C,$B115,
        Raw_totalendusesannual!$A:$A,$C115) / $D115</f>
        <v>67.325370240753699</v>
      </c>
      <c r="F115" s="38">
        <f>SUMIFS(Raw_totalendusesannual!$E:$E,
        Raw_totalendusesannual!$B:$B,$A115,
        Raw_totalendusesannual!$C:$C,$B115,
        Raw_totalendusesannual!$A:$A,$C115) / $D115</f>
        <v>8.5998316834983175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3600.36</v>
      </c>
      <c r="E116" s="38">
        <f>SUMIFS(Raw_totalendusesannual!$D:$D,
        Raw_totalendusesannual!$B:$B,$A116,
        Raw_totalendusesannual!$C:$C,$B116,
        Raw_totalendusesannual!$A:$A,$C116) / $D116</f>
        <v>42.466522792165222</v>
      </c>
      <c r="F116" s="38">
        <f>SUMIFS(Raw_totalendusesannual!$E:$E,
        Raw_totalendusesannual!$B:$B,$A116,
        Raw_totalendusesannual!$C:$C,$B116,
        Raw_totalendusesannual!$A:$A,$C116) / $D116</f>
        <v>8.817301603173016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3600.36</v>
      </c>
      <c r="E117" s="38">
        <f>SUMIFS(Raw_totalendusesannual!$D:$D,
        Raw_totalendusesannual!$B:$B,$A117,
        Raw_totalendusesannual!$C:$C,$B117,
        Raw_totalendusesannual!$A:$A,$C117) / $D117</f>
        <v>68.425568554255676</v>
      </c>
      <c r="F117" s="38">
        <f>SUMIFS(Raw_totalendusesannual!$E:$E,
        Raw_totalendusesannual!$B:$B,$A117,
        Raw_totalendusesannual!$C:$C,$B117,
        Raw_totalendusesannual!$A:$A,$C117) / $D117</f>
        <v>4.7797359152973593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3600.36</v>
      </c>
      <c r="E118" s="38">
        <f>SUMIFS(Raw_totalendusesannual!$D:$D,
        Raw_totalendusesannual!$B:$B,$A118,
        Raw_totalendusesannual!$C:$C,$B118,
        Raw_totalendusesannual!$A:$A,$C118) / $D118</f>
        <v>43.559180193091805</v>
      </c>
      <c r="F118" s="38">
        <f>SUMIFS(Raw_totalendusesannual!$E:$E,
        Raw_totalendusesannual!$B:$B,$A118,
        Raw_totalendusesannual!$C:$C,$B118,
        Raw_totalendusesannual!$A:$A,$C118) / $D118</f>
        <v>4.7781471852814716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3600.36</v>
      </c>
      <c r="E119" s="38">
        <f>SUMIFS(Raw_totalendusesannual!$D:$D,
        Raw_totalendusesannual!$B:$B,$A119,
        Raw_totalendusesannual!$C:$C,$B119,
        Raw_totalendusesannual!$A:$A,$C119) / $D119</f>
        <v>67.507543690075437</v>
      </c>
      <c r="F119" s="38">
        <f>SUMIFS(Raw_totalendusesannual!$E:$E,
        Raw_totalendusesannual!$B:$B,$A119,
        Raw_totalendusesannual!$C:$C,$B119,
        Raw_totalendusesannual!$A:$A,$C119) / $D119</f>
        <v>4.7795775977957762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3600.36</v>
      </c>
      <c r="E120" s="38">
        <f>SUMIFS(Raw_totalendusesannual!$D:$D,
        Raw_totalendusesannual!$B:$B,$A120,
        Raw_totalendusesannual!$C:$C,$B120,
        Raw_totalendusesannual!$A:$A,$C120) / $D120</f>
        <v>42.501758157517578</v>
      </c>
      <c r="F120" s="38">
        <f>SUMIFS(Raw_totalendusesannual!$E:$E,
        Raw_totalendusesannual!$B:$B,$A120,
        Raw_totalendusesannual!$C:$C,$B120,
        Raw_totalendusesannual!$A:$A,$C120) / $D120</f>
        <v>4.7781832927818328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3600.36</v>
      </c>
      <c r="E121" s="38">
        <f>SUMIFS(Raw_totalendusesannual!$D:$D,
        Raw_totalendusesannual!$B:$B,$A121,
        Raw_totalendusesannual!$C:$C,$B121,
        Raw_totalendusesannual!$A:$A,$C121) / $D121</f>
        <v>56.214298014642978</v>
      </c>
      <c r="F121" s="38">
        <f>SUMIFS(Raw_totalendusesannual!$E:$E,
        Raw_totalendusesannual!$B:$B,$A121,
        Raw_totalendusesannual!$C:$C,$B121,
        Raw_totalendusesannual!$A:$A,$C121) / $D121</f>
        <v>11.371648946216489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3600.36</v>
      </c>
      <c r="E122" s="38">
        <f>SUMIFS(Raw_totalendusesannual!$D:$D,
        Raw_totalendusesannual!$B:$B,$A122,
        Raw_totalendusesannual!$C:$C,$B122,
        Raw_totalendusesannual!$A:$A,$C122) / $D122</f>
        <v>36.37685120376851</v>
      </c>
      <c r="F122" s="38">
        <f>SUMIFS(Raw_totalendusesannual!$E:$E,
        Raw_totalendusesannual!$B:$B,$A122,
        Raw_totalendusesannual!$C:$C,$B122,
        Raw_totalendusesannual!$A:$A,$C122) / $D122</f>
        <v>10.751469297514694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3600.36</v>
      </c>
      <c r="E123" s="38">
        <f>SUMIFS(Raw_totalendusesannual!$D:$D,
        Raw_totalendusesannual!$B:$B,$A123,
        Raw_totalendusesannual!$C:$C,$B123,
        Raw_totalendusesannual!$A:$A,$C123) / $D123</f>
        <v>67.291456965414568</v>
      </c>
      <c r="F123" s="38">
        <f>SUMIFS(Raw_totalendusesannual!$E:$E,
        Raw_totalendusesannual!$B:$B,$A123,
        Raw_totalendusesannual!$C:$C,$B123,
        Raw_totalendusesannual!$A:$A,$C123) / $D123</f>
        <v>12.936156384361563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3600.36</v>
      </c>
      <c r="E124" s="38">
        <f>SUMIFS(Raw_totalendusesannual!$D:$D,
        Raw_totalendusesannual!$B:$B,$A124,
        Raw_totalendusesannual!$C:$C,$B124,
        Raw_totalendusesannual!$A:$A,$C124) / $D124</f>
        <v>43.270978457709788</v>
      </c>
      <c r="F124" s="38">
        <f>SUMIFS(Raw_totalendusesannual!$E:$E,
        Raw_totalendusesannual!$B:$B,$A124,
        Raw_totalendusesannual!$C:$C,$B124,
        Raw_totalendusesannual!$A:$A,$C124) / $D124</f>
        <v>10.959470719594707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3600.36</v>
      </c>
      <c r="E125" s="38">
        <f>SUMIFS(Raw_totalendusesannual!$D:$D,
        Raw_totalendusesannual!$B:$B,$A125,
        Raw_totalendusesannual!$C:$C,$B125,
        Raw_totalendusesannual!$A:$A,$C125) / $D125</f>
        <v>72.652490306524896</v>
      </c>
      <c r="F125" s="38">
        <f>SUMIFS(Raw_totalendusesannual!$E:$E,
        Raw_totalendusesannual!$B:$B,$A125,
        Raw_totalendusesannual!$C:$C,$B125,
        Raw_totalendusesannual!$A:$A,$C125) / $D125</f>
        <v>7.3286004732860039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3600.36</v>
      </c>
      <c r="E126" s="38">
        <f>SUMIFS(Raw_totalendusesannual!$D:$D,
        Raw_totalendusesannual!$B:$B,$A126,
        Raw_totalendusesannual!$C:$C,$B126,
        Raw_totalendusesannual!$A:$A,$C126) / $D126</f>
        <v>45.759907342599078</v>
      </c>
      <c r="F126" s="38">
        <f>SUMIFS(Raw_totalendusesannual!$E:$E,
        Raw_totalendusesannual!$B:$B,$A126,
        Raw_totalendusesannual!$C:$C,$B126,
        Raw_totalendusesannual!$A:$A,$C126) / $D126</f>
        <v>7.8138963881389634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3600.36</v>
      </c>
      <c r="E127" s="38">
        <f>SUMIFS(Raw_totalendusesannual!$D:$D,
        Raw_totalendusesannual!$B:$B,$A127,
        Raw_totalendusesannual!$C:$C,$B127,
        Raw_totalendusesannual!$A:$A,$C127) / $D127</f>
        <v>73.444894399448941</v>
      </c>
      <c r="F127" s="38">
        <f>SUMIFS(Raw_totalendusesannual!$E:$E,
        Raw_totalendusesannual!$B:$B,$A127,
        Raw_totalendusesannual!$C:$C,$B127,
        Raw_totalendusesannual!$A:$A,$C127) / $D127</f>
        <v>4.5456759879567592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3600.36</v>
      </c>
      <c r="E128" s="38">
        <f>SUMIFS(Raw_totalendusesannual!$D:$D,
        Raw_totalendusesannual!$B:$B,$A128,
        Raw_totalendusesannual!$C:$C,$B128,
        Raw_totalendusesannual!$A:$A,$C128) / $D128</f>
        <v>46.642166338921662</v>
      </c>
      <c r="F128" s="38">
        <f>SUMIFS(Raw_totalendusesannual!$E:$E,
        Raw_totalendusesannual!$B:$B,$A128,
        Raw_totalendusesannual!$C:$C,$B128,
        Raw_totalendusesannual!$A:$A,$C128) / $D128</f>
        <v>4.544003932940039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3600.36</v>
      </c>
      <c r="E129" s="38">
        <f>SUMIFS(Raw_totalendusesannual!$D:$D,
        Raw_totalendusesannual!$B:$B,$A129,
        Raw_totalendusesannual!$C:$C,$B129,
        Raw_totalendusesannual!$A:$A,$C129) / $D129</f>
        <v>72.789301625393009</v>
      </c>
      <c r="F129" s="38">
        <f>SUMIFS(Raw_totalendusesannual!$E:$E,
        Raw_totalendusesannual!$B:$B,$A129,
        Raw_totalendusesannual!$C:$C,$B129,
        Raw_totalendusesannual!$A:$A,$C129) / $D129</f>
        <v>4.5457315379573151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3600.36</v>
      </c>
      <c r="E130" s="38">
        <f>SUMIFS(Raw_totalendusesannual!$D:$D,
        Raw_totalendusesannual!$B:$B,$A130,
        Raw_totalendusesannual!$C:$C,$B130,
        Raw_totalendusesannual!$A:$A,$C130) / $D130</f>
        <v>45.793090135430894</v>
      </c>
      <c r="F130" s="38">
        <f>SUMIFS(Raw_totalendusesannual!$E:$E,
        Raw_totalendusesannual!$B:$B,$A130,
        Raw_totalendusesannual!$C:$C,$B130,
        Raw_totalendusesannual!$A:$A,$C130) / $D130</f>
        <v>4.5440983679409834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3600.36</v>
      </c>
      <c r="E131" s="38">
        <f>SUMIFS(Raw_totalendusesannual!$D:$D,
        Raw_totalendusesannual!$B:$B,$A131,
        Raw_totalendusesannual!$C:$C,$B131,
        Raw_totalendusesannual!$A:$A,$C131) / $D131</f>
        <v>61.31944583319445</v>
      </c>
      <c r="F131" s="38">
        <f>SUMIFS(Raw_totalendusesannual!$E:$E,
        Raw_totalendusesannual!$B:$B,$A131,
        Raw_totalendusesannual!$C:$C,$B131,
        Raw_totalendusesannual!$A:$A,$C131) / $D131</f>
        <v>9.7153367996533682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3600.36</v>
      </c>
      <c r="E132" s="38">
        <f>SUMIFS(Raw_totalendusesannual!$D:$D,
        Raw_totalendusesannual!$B:$B,$A132,
        Raw_totalendusesannual!$C:$C,$B132,
        Raw_totalendusesannual!$A:$A,$C132) / $D132</f>
        <v>39.604936728549369</v>
      </c>
      <c r="F132" s="38">
        <f>SUMIFS(Raw_totalendusesannual!$E:$E,
        Raw_totalendusesannual!$B:$B,$A132,
        Raw_totalendusesannual!$C:$C,$B132,
        Raw_totalendusesannual!$A:$A,$C132) / $D132</f>
        <v>9.6361363863613629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3600.36</v>
      </c>
      <c r="E133" s="38">
        <f>SUMIFS(Raw_totalendusesannual!$D:$D,
        Raw_totalendusesannual!$B:$B,$A133,
        Raw_totalendusesannual!$C:$C,$B133,
        Raw_totalendusesannual!$A:$A,$C133) / $D133</f>
        <v>74.214370229643706</v>
      </c>
      <c r="F133" s="38">
        <f>SUMIFS(Raw_totalendusesannual!$E:$E,
        Raw_totalendusesannual!$B:$B,$A133,
        Raw_totalendusesannual!$C:$C,$B133,
        Raw_totalendusesannual!$A:$A,$C133) / $D133</f>
        <v>10.050547723005476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3600.36</v>
      </c>
      <c r="E134" s="38">
        <f>SUMIFS(Raw_totalendusesannual!$D:$D,
        Raw_totalendusesannual!$B:$B,$A134,
        Raw_totalendusesannual!$C:$C,$B134,
        Raw_totalendusesannual!$A:$A,$C134) / $D134</f>
        <v>48.246647557466474</v>
      </c>
      <c r="F134" s="38">
        <f>SUMIFS(Raw_totalendusesannual!$E:$E,
        Raw_totalendusesannual!$B:$B,$A134,
        Raw_totalendusesannual!$C:$C,$B134,
        Raw_totalendusesannual!$A:$A,$C134) / $D134</f>
        <v>8.5204285127042851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3600.36</v>
      </c>
      <c r="E135" s="38">
        <f>SUMIFS(Raw_totalendusesannual!$D:$D,
        Raw_totalendusesannual!$B:$B,$A135,
        Raw_totalendusesannual!$C:$C,$B135,
        Raw_totalendusesannual!$A:$A,$C135) / $D135</f>
        <v>79.147415813974149</v>
      </c>
      <c r="F135" s="38">
        <f>SUMIFS(Raw_totalendusesannual!$E:$E,
        Raw_totalendusesannual!$B:$B,$A135,
        Raw_totalendusesannual!$C:$C,$B135,
        Raw_totalendusesannual!$A:$A,$C135) / $D135</f>
        <v>5.9718055972180561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3600.36</v>
      </c>
      <c r="E136" s="38">
        <f>SUMIFS(Raw_totalendusesannual!$D:$D,
        Raw_totalendusesannual!$B:$B,$A136,
        Raw_totalendusesannual!$C:$C,$B136,
        Raw_totalendusesannual!$A:$A,$C136) / $D136</f>
        <v>49.900232199002318</v>
      </c>
      <c r="F136" s="38">
        <f>SUMIFS(Raw_totalendusesannual!$E:$E,
        Raw_totalendusesannual!$B:$B,$A136,
        Raw_totalendusesannual!$C:$C,$B136,
        Raw_totalendusesannual!$A:$A,$C136) / $D136</f>
        <v>6.0332577853325784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3600.36</v>
      </c>
      <c r="E137" s="38">
        <f>SUMIFS(Raw_totalendusesannual!$D:$D,
        Raw_totalendusesannual!$B:$B,$A137,
        Raw_totalendusesannual!$C:$C,$B137,
        Raw_totalendusesannual!$A:$A,$C137) / $D137</f>
        <v>79.624132031241317</v>
      </c>
      <c r="F137" s="38">
        <f>SUMIFS(Raw_totalendusesannual!$E:$E,
        Raw_totalendusesannual!$B:$B,$A137,
        Raw_totalendusesannual!$C:$C,$B137,
        Raw_totalendusesannual!$A:$A,$C137) / $D137</f>
        <v>4.3443377884433776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3600.36</v>
      </c>
      <c r="E138" s="38">
        <f>SUMIFS(Raw_totalendusesannual!$D:$D,
        Raw_totalendusesannual!$B:$B,$A138,
        Raw_totalendusesannual!$C:$C,$B138,
        Raw_totalendusesannual!$A:$A,$C138) / $D138</f>
        <v>50.349515048495149</v>
      </c>
      <c r="F138" s="38">
        <f>SUMIFS(Raw_totalendusesannual!$E:$E,
        Raw_totalendusesannual!$B:$B,$A138,
        Raw_totalendusesannual!$C:$C,$B138,
        Raw_totalendusesannual!$A:$A,$C138) / $D138</f>
        <v>4.3428212734282123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3600.36</v>
      </c>
      <c r="E139" s="38">
        <f>SUMIFS(Raw_totalendusesannual!$D:$D,
        Raw_totalendusesannual!$B:$B,$A139,
        Raw_totalendusesannual!$C:$C,$B139,
        Raw_totalendusesannual!$A:$A,$C139) / $D139</f>
        <v>79.168522036685218</v>
      </c>
      <c r="F139" s="38">
        <f>SUMIFS(Raw_totalendusesannual!$E:$E,
        Raw_totalendusesannual!$B:$B,$A139,
        Raw_totalendusesannual!$C:$C,$B139,
        Raw_totalendusesannual!$A:$A,$C139) / $D139</f>
        <v>4.3443711184437106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3600.36</v>
      </c>
      <c r="E140" s="38">
        <f>SUMIFS(Raw_totalendusesannual!$D:$D,
        Raw_totalendusesannual!$B:$B,$A140,
        Raw_totalendusesannual!$C:$C,$B140,
        Raw_totalendusesannual!$A:$A,$C140) / $D140</f>
        <v>49.893563421435637</v>
      </c>
      <c r="F140" s="38">
        <f>SUMIFS(Raw_totalendusesannual!$E:$E,
        Raw_totalendusesannual!$B:$B,$A140,
        Raw_totalendusesannual!$C:$C,$B140,
        Raw_totalendusesannual!$A:$A,$C140) / $D140</f>
        <v>4.3428962659289621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3600.36</v>
      </c>
      <c r="E141" s="38">
        <f>SUMIFS(Raw_totalendusesannual!$D:$D,
        Raw_totalendusesannual!$B:$B,$A141,
        Raw_totalendusesannual!$C:$C,$B141,
        Raw_totalendusesannual!$A:$A,$C141) / $D141</f>
        <v>66.870729593707296</v>
      </c>
      <c r="F141" s="38">
        <f>SUMIFS(Raw_totalendusesannual!$E:$E,
        Raw_totalendusesannual!$B:$B,$A141,
        Raw_totalendusesannual!$C:$C,$B141,
        Raw_totalendusesannual!$A:$A,$C141) / $D141</f>
        <v>7.4429723694297234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3600.36</v>
      </c>
      <c r="E142" s="38">
        <f>SUMIFS(Raw_totalendusesannual!$D:$D,
        Raw_totalendusesannual!$B:$B,$A142,
        Raw_totalendusesannual!$C:$C,$B142,
        Raw_totalendusesannual!$A:$A,$C142) / $D142</f>
        <v>43.301167105511674</v>
      </c>
      <c r="F142" s="38">
        <f>SUMIFS(Raw_totalendusesannual!$E:$E,
        Raw_totalendusesannual!$B:$B,$A142,
        Raw_totalendusesannual!$C:$C,$B142,
        Raw_totalendusesannual!$A:$A,$C142) / $D142</f>
        <v>7.2399593373995925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3600.36</v>
      </c>
      <c r="E143" s="38">
        <f>SUMIFS(Raw_totalendusesannual!$D:$D,
        Raw_totalendusesannual!$B:$B,$A143,
        Raw_totalendusesannual!$C:$C,$B143,
        Raw_totalendusesannual!$A:$A,$C143) / $D143</f>
        <v>85.282368985323686</v>
      </c>
      <c r="F143" s="38">
        <f>SUMIFS(Raw_totalendusesannual!$E:$E,
        Raw_totalendusesannual!$B:$B,$A143,
        Raw_totalendusesannual!$C:$C,$B143,
        Raw_totalendusesannual!$A:$A,$C143) / $D143</f>
        <v>6.6130859136308597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3600.36</v>
      </c>
      <c r="E144" s="38">
        <f>SUMIFS(Raw_totalendusesannual!$D:$D,
        Raw_totalendusesannual!$B:$B,$A144,
        Raw_totalendusesannual!$C:$C,$B144,
        Raw_totalendusesannual!$A:$A,$C144) / $D144</f>
        <v>56.139036096390356</v>
      </c>
      <c r="F144" s="38">
        <f>SUMIFS(Raw_totalendusesannual!$E:$E,
        Raw_totalendusesannual!$B:$B,$A144,
        Raw_totalendusesannual!$C:$C,$B144,
        Raw_totalendusesannual!$A:$A,$C144) / $D144</f>
        <v>5.8382217333822171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3600.36</v>
      </c>
      <c r="E145" s="38">
        <f>SUMIFS(Raw_totalendusesannual!$D:$D,
        Raw_totalendusesannual!$B:$B,$A145,
        Raw_totalendusesannual!$C:$C,$B145,
        Raw_totalendusesannual!$A:$A,$C145) / $D145</f>
        <v>85.766767767667673</v>
      </c>
      <c r="F145" s="38">
        <f>SUMIFS(Raw_totalendusesannual!$E:$E,
        Raw_totalendusesannual!$B:$B,$A145,
        Raw_totalendusesannual!$C:$C,$B145,
        Raw_totalendusesannual!$A:$A,$C145) / $D145</f>
        <v>4.3153323556533234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3600.36</v>
      </c>
      <c r="E146" s="38">
        <f>SUMIFS(Raw_totalendusesannual!$D:$D,
        Raw_totalendusesannual!$B:$B,$A146,
        Raw_totalendusesannual!$C:$C,$B146,
        Raw_totalendusesannual!$A:$A,$C146) / $D146</f>
        <v>54.798397937983978</v>
      </c>
      <c r="F146" s="38">
        <f>SUMIFS(Raw_totalendusesannual!$E:$E,
        Raw_totalendusesannual!$B:$B,$A146,
        Raw_totalendusesannual!$C:$C,$B146,
        Raw_totalendusesannual!$A:$A,$C146) / $D146</f>
        <v>4.3097690230976902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3600.36</v>
      </c>
      <c r="E147" s="38">
        <f>SUMIFS(Raw_totalendusesannual!$D:$D,
        Raw_totalendusesannual!$B:$B,$A147,
        Raw_totalendusesannual!$C:$C,$B147,
        Raw_totalendusesannual!$A:$A,$C147) / $D147</f>
        <v>85.871665611216642</v>
      </c>
      <c r="F147" s="38">
        <f>SUMIFS(Raw_totalendusesannual!$E:$E,
        Raw_totalendusesannual!$B:$B,$A147,
        Raw_totalendusesannual!$C:$C,$B147,
        Raw_totalendusesannual!$A:$A,$C147) / $D147</f>
        <v>3.9206079392060795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3600.36</v>
      </c>
      <c r="E148" s="38">
        <f>SUMIFS(Raw_totalendusesannual!$D:$D,
        Raw_totalendusesannual!$B:$B,$A148,
        Raw_totalendusesannual!$C:$C,$B148,
        Raw_totalendusesannual!$A:$A,$C148) / $D148</f>
        <v>54.90033774400338</v>
      </c>
      <c r="F148" s="38">
        <f>SUMIFS(Raw_totalendusesannual!$E:$E,
        Raw_totalendusesannual!$B:$B,$A148,
        Raw_totalendusesannual!$C:$C,$B148,
        Raw_totalendusesannual!$A:$A,$C148) / $D148</f>
        <v>3.9190775366907751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3600.36</v>
      </c>
      <c r="E149" s="38">
        <f>SUMIFS(Raw_totalendusesannual!$D:$D,
        Raw_totalendusesannual!$B:$B,$A149,
        Raw_totalendusesannual!$C:$C,$B149,
        Raw_totalendusesannual!$A:$A,$C149) / $D149</f>
        <v>85.75845471008455</v>
      </c>
      <c r="F149" s="38">
        <f>SUMIFS(Raw_totalendusesannual!$E:$E,
        Raw_totalendusesannual!$B:$B,$A149,
        Raw_totalendusesannual!$C:$C,$B149,
        Raw_totalendusesannual!$A:$A,$C149) / $D149</f>
        <v>3.9206107167061073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3600.36</v>
      </c>
      <c r="E150" s="38">
        <f>SUMIFS(Raw_totalendusesannual!$D:$D,
        Raw_totalendusesannual!$B:$B,$A150,
        Raw_totalendusesannual!$C:$C,$B150,
        Raw_totalendusesannual!$A:$A,$C150) / $D150</f>
        <v>54.783243897832435</v>
      </c>
      <c r="F150" s="38">
        <f>SUMIFS(Raw_totalendusesannual!$E:$E,
        Raw_totalendusesannual!$B:$B,$A150,
        Raw_totalendusesannual!$C:$C,$B150,
        Raw_totalendusesannual!$A:$A,$C150) / $D150</f>
        <v>3.9189192191891924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3600.36</v>
      </c>
      <c r="E151" s="38">
        <f>SUMIFS(Raw_totalendusesannual!$D:$D,
        Raw_totalendusesannual!$B:$B,$A151,
        Raw_totalendusesannual!$C:$C,$B151,
        Raw_totalendusesannual!$A:$A,$C151) / $D151</f>
        <v>74.487334599873336</v>
      </c>
      <c r="F151" s="38">
        <f>SUMIFS(Raw_totalendusesannual!$E:$E,
        Raw_totalendusesannual!$B:$B,$A151,
        Raw_totalendusesannual!$C:$C,$B151,
        Raw_totalendusesannual!$A:$A,$C151) / $D151</f>
        <v>4.802233665522337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3600.36</v>
      </c>
      <c r="E152" s="38">
        <f>SUMIFS(Raw_totalendusesannual!$D:$D,
        Raw_totalendusesannual!$B:$B,$A152,
        Raw_totalendusesannual!$C:$C,$B152,
        Raw_totalendusesannual!$A:$A,$C152) / $D152</f>
        <v>49.01794542767945</v>
      </c>
      <c r="F152" s="38">
        <f>SUMIFS(Raw_totalendusesannual!$E:$E,
        Raw_totalendusesannual!$B:$B,$A152,
        Raw_totalendusesannual!$C:$C,$B152,
        Raw_totalendusesannual!$A:$A,$C152) / $D152</f>
        <v>4.6534124365341238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3600.36</v>
      </c>
      <c r="E153" s="38">
        <f>SUMIFS(Raw_totalendusesannual!$D:$D,
        Raw_totalendusesannual!$B:$B,$A153,
        Raw_totalendusesannual!$C:$C,$B153,
        Raw_totalendusesannual!$A:$A,$C153) / $D153</f>
        <v>64.335583108355834</v>
      </c>
      <c r="F153" s="38">
        <f>SUMIFS(Raw_totalendusesannual!$E:$E,
        Raw_totalendusesannual!$B:$B,$A153,
        Raw_totalendusesannual!$C:$C,$B153,
        Raw_totalendusesannual!$A:$A,$C153) / $D153</f>
        <v>23.425793531757932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3600.36</v>
      </c>
      <c r="E154" s="38">
        <f>SUMIFS(Raw_totalendusesannual!$D:$D,
        Raw_totalendusesannual!$B:$B,$A154,
        Raw_totalendusesannual!$C:$C,$B154,
        Raw_totalendusesannual!$A:$A,$C154) / $D154</f>
        <v>41.76880923018809</v>
      </c>
      <c r="F154" s="38">
        <f>SUMIFS(Raw_totalendusesannual!$E:$E,
        Raw_totalendusesannual!$B:$B,$A154,
        Raw_totalendusesannual!$C:$C,$B154,
        Raw_totalendusesannual!$A:$A,$C154) / $D154</f>
        <v>16.612502638625024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3600.36</v>
      </c>
      <c r="E155" s="38">
        <f>SUMIFS(Raw_totalendusesannual!$D:$D,
        Raw_totalendusesannual!$B:$B,$A155,
        Raw_totalendusesannual!$C:$C,$B155,
        Raw_totalendusesannual!$A:$A,$C155) / $D155</f>
        <v>72.035127042851272</v>
      </c>
      <c r="F155" s="38">
        <f>SUMIFS(Raw_totalendusesannual!$E:$E,
        Raw_totalendusesannual!$B:$B,$A155,
        Raw_totalendusesannual!$C:$C,$B155,
        Raw_totalendusesannual!$A:$A,$C155) / $D155</f>
        <v>11.350842693508428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3600.36</v>
      </c>
      <c r="E156" s="38">
        <f>SUMIFS(Raw_totalendusesannual!$D:$D,
        Raw_totalendusesannual!$B:$B,$A156,
        Raw_totalendusesannual!$C:$C,$B156,
        Raw_totalendusesannual!$A:$A,$C156) / $D156</f>
        <v>45.721458409714579</v>
      </c>
      <c r="F156" s="38">
        <f>SUMIFS(Raw_totalendusesannual!$E:$E,
        Raw_totalendusesannual!$B:$B,$A156,
        Raw_totalendusesannual!$C:$C,$B156,
        Raw_totalendusesannual!$A:$A,$C156) / $D156</f>
        <v>11.559996778099968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3600.36</v>
      </c>
      <c r="E157" s="38">
        <f>SUMIFS(Raw_totalendusesannual!$D:$D,
        Raw_totalendusesannual!$B:$B,$A157,
        Raw_totalendusesannual!$C:$C,$B157,
        Raw_totalendusesannual!$A:$A,$C157) / $D157</f>
        <v>74.273236565232367</v>
      </c>
      <c r="F157" s="38">
        <f>SUMIFS(Raw_totalendusesannual!$E:$E,
        Raw_totalendusesannual!$B:$B,$A157,
        Raw_totalendusesannual!$C:$C,$B157,
        Raw_totalendusesannual!$A:$A,$C157) / $D157</f>
        <v>5.0217422702174233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3600.36</v>
      </c>
      <c r="E158" s="38">
        <f>SUMIFS(Raw_totalendusesannual!$D:$D,
        Raw_totalendusesannual!$B:$B,$A158,
        Raw_totalendusesannual!$C:$C,$B158,
        Raw_totalendusesannual!$A:$A,$C158) / $D158</f>
        <v>47.880623048806228</v>
      </c>
      <c r="F158" s="38">
        <f>SUMIFS(Raw_totalendusesannual!$E:$E,
        Raw_totalendusesannual!$B:$B,$A158,
        Raw_totalendusesannual!$C:$C,$B158,
        Raw_totalendusesannual!$A:$A,$C158) / $D158</f>
        <v>5.0202451977024518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3600.36</v>
      </c>
      <c r="E159" s="38">
        <f>SUMIFS(Raw_totalendusesannual!$D:$D,
        Raw_totalendusesannual!$B:$B,$A159,
        Raw_totalendusesannual!$C:$C,$B159,
        Raw_totalendusesannual!$A:$A,$C159) / $D159</f>
        <v>72.53781566287816</v>
      </c>
      <c r="F159" s="38">
        <f>SUMIFS(Raw_totalendusesannual!$E:$E,
        Raw_totalendusesannual!$B:$B,$A159,
        Raw_totalendusesannual!$C:$C,$B159,
        Raw_totalendusesannual!$A:$A,$C159) / $D159</f>
        <v>5.021839482718395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3600.36</v>
      </c>
      <c r="E160" s="38">
        <f>SUMIFS(Raw_totalendusesannual!$D:$D,
        Raw_totalendusesannual!$B:$B,$A160,
        Raw_totalendusesannual!$C:$C,$B160,
        Raw_totalendusesannual!$A:$A,$C160) / $D160</f>
        <v>46.010257307602572</v>
      </c>
      <c r="F160" s="38">
        <f>SUMIFS(Raw_totalendusesannual!$E:$E,
        Raw_totalendusesannual!$B:$B,$A160,
        Raw_totalendusesannual!$C:$C,$B160,
        Raw_totalendusesannual!$A:$A,$C160) / $D160</f>
        <v>5.0203896277038957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3600.36</v>
      </c>
      <c r="E161" s="38">
        <f>SUMIFS(Raw_totalendusesannual!$D:$D,
        Raw_totalendusesannual!$B:$B,$A161,
        Raw_totalendusesannual!$C:$C,$B161,
        Raw_totalendusesannual!$A:$A,$C161) / $D161</f>
        <v>59.288201735382017</v>
      </c>
      <c r="F161" s="38">
        <f>SUMIFS(Raw_totalendusesannual!$E:$E,
        Raw_totalendusesannual!$B:$B,$A161,
        Raw_totalendusesannual!$C:$C,$B161,
        Raw_totalendusesannual!$A:$A,$C161) / $D161</f>
        <v>15.278861002788609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3600.36</v>
      </c>
      <c r="E162" s="38">
        <f>SUMIFS(Raw_totalendusesannual!$D:$D,
        Raw_totalendusesannual!$B:$B,$A162,
        Raw_totalendusesannual!$C:$C,$B162,
        Raw_totalendusesannual!$A:$A,$C162) / $D162</f>
        <v>38.612435978624362</v>
      </c>
      <c r="F162" s="38">
        <f>SUMIFS(Raw_totalendusesannual!$E:$E,
        Raw_totalendusesannual!$B:$B,$A162,
        Raw_totalendusesannual!$C:$C,$B162,
        Raw_totalendusesannual!$A:$A,$C162) / $D162</f>
        <v>14.242361874923617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04568-1AC7-491A-8776-191898A8B050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3" t="s">
        <v>441</v>
      </c>
      <c r="B3" s="113"/>
      <c r="C3" s="113"/>
      <c r="F3" s="113" t="s">
        <v>442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38.125562443755626</v>
      </c>
      <c r="C5" s="113">
        <v>27.862530413625304</v>
      </c>
      <c r="F5" s="113" t="s">
        <v>73</v>
      </c>
      <c r="G5" s="113">
        <v>20.57679787576798</v>
      </c>
      <c r="H5" s="113">
        <v>17.248236287482364</v>
      </c>
    </row>
    <row r="6" spans="1:8" x14ac:dyDescent="0.25">
      <c r="A6" s="113" t="s">
        <v>74</v>
      </c>
      <c r="B6" s="113">
        <v>49.398524036485242</v>
      </c>
      <c r="C6" s="113">
        <v>32.597165283471654</v>
      </c>
      <c r="F6" s="113" t="s">
        <v>74</v>
      </c>
      <c r="G6" s="113">
        <v>15.955135042051351</v>
      </c>
      <c r="H6" s="113">
        <v>12.74015098490151</v>
      </c>
    </row>
    <row r="7" spans="1:8" x14ac:dyDescent="0.25">
      <c r="A7" s="113" t="s">
        <v>75</v>
      </c>
      <c r="B7" s="113">
        <v>44.620990678709909</v>
      </c>
      <c r="C7" s="113">
        <v>30.015187370151871</v>
      </c>
      <c r="F7" s="113" t="s">
        <v>75</v>
      </c>
      <c r="G7" s="113">
        <v>11.5222699952227</v>
      </c>
      <c r="H7" s="113">
        <v>10.060893910608938</v>
      </c>
    </row>
    <row r="8" spans="1:8" x14ac:dyDescent="0.25">
      <c r="A8" s="113" t="s">
        <v>76</v>
      </c>
      <c r="B8" s="113">
        <v>51.870065771200657</v>
      </c>
      <c r="C8" s="113">
        <v>33.689564376895639</v>
      </c>
      <c r="F8" s="113" t="s">
        <v>76</v>
      </c>
      <c r="G8" s="113">
        <v>11.051086558010866</v>
      </c>
      <c r="H8" s="113">
        <v>9.229829794798297</v>
      </c>
    </row>
    <row r="9" spans="1:8" x14ac:dyDescent="0.25">
      <c r="A9" s="113" t="s">
        <v>77</v>
      </c>
      <c r="B9" s="113">
        <v>45.927037851770379</v>
      </c>
      <c r="C9" s="113">
        <v>30.525405792754057</v>
      </c>
      <c r="F9" s="113" t="s">
        <v>77</v>
      </c>
      <c r="G9" s="113">
        <v>10.688686686886868</v>
      </c>
      <c r="H9" s="113">
        <v>9.0951210434512095</v>
      </c>
    </row>
    <row r="10" spans="1:8" x14ac:dyDescent="0.25">
      <c r="A10" s="113" t="s">
        <v>78</v>
      </c>
      <c r="B10" s="113">
        <v>53.927204501772046</v>
      </c>
      <c r="C10" s="113">
        <v>35.417491584174918</v>
      </c>
      <c r="F10" s="113" t="s">
        <v>78</v>
      </c>
      <c r="G10" s="113">
        <v>6.3934995389349956</v>
      </c>
      <c r="H10" s="113">
        <v>6.0720372407203724</v>
      </c>
    </row>
    <row r="11" spans="1:8" x14ac:dyDescent="0.25">
      <c r="A11" s="113" t="s">
        <v>79</v>
      </c>
      <c r="B11" s="113">
        <v>56.299625592996257</v>
      </c>
      <c r="C11" s="113">
        <v>37.105133931051334</v>
      </c>
      <c r="F11" s="113" t="s">
        <v>79</v>
      </c>
      <c r="G11" s="113">
        <v>6.3525564110255646</v>
      </c>
      <c r="H11" s="113">
        <v>5.9996611449966109</v>
      </c>
    </row>
    <row r="12" spans="1:8" x14ac:dyDescent="0.25">
      <c r="A12" s="113" t="s">
        <v>80</v>
      </c>
      <c r="B12" s="113">
        <v>58.817151618171515</v>
      </c>
      <c r="C12" s="113">
        <v>37.921657834216575</v>
      </c>
      <c r="F12" s="113" t="s">
        <v>80</v>
      </c>
      <c r="G12" s="113">
        <v>7.1496211489962107</v>
      </c>
      <c r="H12" s="113">
        <v>6.7103734071037335</v>
      </c>
    </row>
    <row r="13" spans="1:8" x14ac:dyDescent="0.25">
      <c r="A13" s="113" t="s">
        <v>81</v>
      </c>
      <c r="B13" s="113">
        <v>62.112797053627965</v>
      </c>
      <c r="C13" s="113">
        <v>39.088471708384716</v>
      </c>
      <c r="F13" s="113" t="s">
        <v>81</v>
      </c>
      <c r="G13" s="113">
        <v>6.9349342843493424</v>
      </c>
      <c r="H13" s="113">
        <v>5.9893955048939551</v>
      </c>
    </row>
    <row r="14" spans="1:8" x14ac:dyDescent="0.25">
      <c r="A14" s="113" t="s">
        <v>20</v>
      </c>
      <c r="B14" s="113">
        <v>63.758874112588735</v>
      </c>
      <c r="C14" s="113">
        <v>41.759735137597346</v>
      </c>
      <c r="F14" s="113" t="s">
        <v>20</v>
      </c>
      <c r="G14" s="113">
        <v>8.5480896354808955</v>
      </c>
      <c r="H14" s="113">
        <v>7.3773122687731227</v>
      </c>
    </row>
    <row r="15" spans="1:8" x14ac:dyDescent="0.25">
      <c r="A15" s="113" t="s">
        <v>21</v>
      </c>
      <c r="B15" s="113">
        <v>64.85610883356108</v>
      </c>
      <c r="C15" s="113">
        <v>41.740898132408979</v>
      </c>
      <c r="F15" s="113" t="s">
        <v>21</v>
      </c>
      <c r="G15" s="113">
        <v>16.441150329411503</v>
      </c>
      <c r="H15" s="113">
        <v>12.924604761746048</v>
      </c>
    </row>
    <row r="16" spans="1:8" x14ac:dyDescent="0.25">
      <c r="A16" s="113" t="s">
        <v>22</v>
      </c>
      <c r="B16" s="113">
        <v>60.275925185259247</v>
      </c>
      <c r="C16" s="113">
        <v>39.030130320301296</v>
      </c>
      <c r="F16" s="113" t="s">
        <v>22</v>
      </c>
      <c r="G16" s="113">
        <v>14.984954282349543</v>
      </c>
      <c r="H16" s="113">
        <v>12.101195436011954</v>
      </c>
    </row>
    <row r="17" spans="1:8" x14ac:dyDescent="0.25">
      <c r="A17" s="113" t="s">
        <v>23</v>
      </c>
      <c r="B17" s="113">
        <v>67.291456965414568</v>
      </c>
      <c r="C17" s="113">
        <v>43.270978457709788</v>
      </c>
      <c r="F17" s="113" t="s">
        <v>23</v>
      </c>
      <c r="G17" s="113">
        <v>12.936156384361563</v>
      </c>
      <c r="H17" s="113">
        <v>10.959470719594707</v>
      </c>
    </row>
    <row r="18" spans="1:8" x14ac:dyDescent="0.25">
      <c r="A18" s="113" t="s">
        <v>24</v>
      </c>
      <c r="B18" s="113">
        <v>74.214370229643706</v>
      </c>
      <c r="C18" s="113">
        <v>48.246647557466474</v>
      </c>
      <c r="F18" s="113" t="s">
        <v>24</v>
      </c>
      <c r="G18" s="113">
        <v>10.050547723005476</v>
      </c>
      <c r="H18" s="113">
        <v>8.5204285127042851</v>
      </c>
    </row>
    <row r="19" spans="1:8" x14ac:dyDescent="0.25">
      <c r="A19" s="113" t="s">
        <v>25</v>
      </c>
      <c r="B19" s="113">
        <v>85.282368985323686</v>
      </c>
      <c r="C19" s="113">
        <v>56.139036096390356</v>
      </c>
      <c r="F19" s="113" t="s">
        <v>25</v>
      </c>
      <c r="G19" s="113">
        <v>6.6130859136308597</v>
      </c>
      <c r="H19" s="113">
        <v>5.8382217333822171</v>
      </c>
    </row>
    <row r="20" spans="1:8" x14ac:dyDescent="0.25">
      <c r="A20" s="113" t="s">
        <v>26</v>
      </c>
      <c r="B20" s="113">
        <v>64.335583108355834</v>
      </c>
      <c r="C20" s="113">
        <v>41.76880923018809</v>
      </c>
      <c r="F20" s="113" t="s">
        <v>26</v>
      </c>
      <c r="G20" s="113">
        <v>23.425793531757932</v>
      </c>
      <c r="H20" s="113">
        <v>16.612502638625024</v>
      </c>
    </row>
    <row r="33" spans="1:8" x14ac:dyDescent="0.25">
      <c r="A33" s="113" t="s">
        <v>443</v>
      </c>
      <c r="B33" s="113"/>
      <c r="C33" s="113"/>
      <c r="F33" s="113" t="s">
        <v>444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49.956454354564542</v>
      </c>
      <c r="C35" s="113">
        <v>32.615399571153993</v>
      </c>
      <c r="F35" s="113" t="s">
        <v>73</v>
      </c>
      <c r="G35" s="113">
        <v>12.428998766789988</v>
      </c>
      <c r="H35" s="113">
        <v>12.815360130653602</v>
      </c>
    </row>
    <row r="36" spans="1:8" x14ac:dyDescent="0.25">
      <c r="A36" s="113" t="s">
        <v>74</v>
      </c>
      <c r="B36" s="113">
        <v>59.961417747114176</v>
      </c>
      <c r="C36" s="113">
        <v>37.793267895432678</v>
      </c>
      <c r="F36" s="113" t="s">
        <v>74</v>
      </c>
      <c r="G36" s="113">
        <v>9.3827672788276715</v>
      </c>
      <c r="H36" s="113">
        <v>9.2962842604628424</v>
      </c>
    </row>
    <row r="37" spans="1:8" x14ac:dyDescent="0.25">
      <c r="A37" s="113" t="s">
        <v>75</v>
      </c>
      <c r="B37" s="113">
        <v>56.041265317912654</v>
      </c>
      <c r="C37" s="113">
        <v>35.808341388083413</v>
      </c>
      <c r="F37" s="113" t="s">
        <v>75</v>
      </c>
      <c r="G37" s="113">
        <v>7.3835588663355889</v>
      </c>
      <c r="H37" s="113">
        <v>7.5081630725816302</v>
      </c>
    </row>
    <row r="38" spans="1:8" x14ac:dyDescent="0.25">
      <c r="A38" s="113" t="s">
        <v>76</v>
      </c>
      <c r="B38" s="113">
        <v>61.525891855258912</v>
      </c>
      <c r="C38" s="113">
        <v>38.759649035096487</v>
      </c>
      <c r="F38" s="113" t="s">
        <v>76</v>
      </c>
      <c r="G38" s="113">
        <v>6.9667311046673115</v>
      </c>
      <c r="H38" s="113">
        <v>6.9253019142530192</v>
      </c>
    </row>
    <row r="39" spans="1:8" x14ac:dyDescent="0.25">
      <c r="A39" s="113" t="s">
        <v>77</v>
      </c>
      <c r="B39" s="113">
        <v>57.192125231921246</v>
      </c>
      <c r="C39" s="113">
        <v>36.138263951382633</v>
      </c>
      <c r="F39" s="113" t="s">
        <v>77</v>
      </c>
      <c r="G39" s="113">
        <v>7.1604256241042563</v>
      </c>
      <c r="H39" s="113">
        <v>7.0285193702851938</v>
      </c>
    </row>
    <row r="40" spans="1:8" x14ac:dyDescent="0.25">
      <c r="A40" s="113" t="s">
        <v>78</v>
      </c>
      <c r="B40" s="113">
        <v>61.051417080514163</v>
      </c>
      <c r="C40" s="113">
        <v>39.394913286449132</v>
      </c>
      <c r="F40" s="113" t="s">
        <v>78</v>
      </c>
      <c r="G40" s="113">
        <v>5.0987012409870118</v>
      </c>
      <c r="H40" s="113">
        <v>5.1148996211489957</v>
      </c>
    </row>
    <row r="41" spans="1:8" x14ac:dyDescent="0.25">
      <c r="A41" s="113" t="s">
        <v>79</v>
      </c>
      <c r="B41" s="113">
        <v>61.560505060605053</v>
      </c>
      <c r="C41" s="113">
        <v>39.906925974069253</v>
      </c>
      <c r="F41" s="113" t="s">
        <v>79</v>
      </c>
      <c r="G41" s="113">
        <v>4.9822878823228782</v>
      </c>
      <c r="H41" s="113">
        <v>5.0135403126354028</v>
      </c>
    </row>
    <row r="42" spans="1:8" x14ac:dyDescent="0.25">
      <c r="A42" s="113" t="s">
        <v>80</v>
      </c>
      <c r="B42" s="113">
        <v>64.734451554844512</v>
      </c>
      <c r="C42" s="113">
        <v>41.544390005443901</v>
      </c>
      <c r="F42" s="113" t="s">
        <v>80</v>
      </c>
      <c r="G42" s="113">
        <v>5.299642257996422</v>
      </c>
      <c r="H42" s="113">
        <v>5.309352398093524</v>
      </c>
    </row>
    <row r="43" spans="1:8" x14ac:dyDescent="0.25">
      <c r="A43" s="113" t="s">
        <v>81</v>
      </c>
      <c r="B43" s="113">
        <v>67.659664589096636</v>
      </c>
      <c r="C43" s="113">
        <v>41.455443344554432</v>
      </c>
      <c r="F43" s="113" t="s">
        <v>81</v>
      </c>
      <c r="G43" s="113">
        <v>5.0736204157362037</v>
      </c>
      <c r="H43" s="113">
        <v>4.9957670899576714</v>
      </c>
    </row>
    <row r="44" spans="1:8" x14ac:dyDescent="0.25">
      <c r="A44" s="113" t="s">
        <v>20</v>
      </c>
      <c r="B44" s="113">
        <v>68.687728449377275</v>
      </c>
      <c r="C44" s="113">
        <v>44.587730115877299</v>
      </c>
      <c r="F44" s="113" t="s">
        <v>20</v>
      </c>
      <c r="G44" s="113">
        <v>5.7531469075314696</v>
      </c>
      <c r="H44" s="113">
        <v>5.6619199191191996</v>
      </c>
    </row>
    <row r="45" spans="1:8" x14ac:dyDescent="0.25">
      <c r="A45" s="113" t="s">
        <v>21</v>
      </c>
      <c r="B45" s="113">
        <v>71.621062893710629</v>
      </c>
      <c r="C45" s="113">
        <v>44.855183926051836</v>
      </c>
      <c r="F45" s="113" t="s">
        <v>21</v>
      </c>
      <c r="G45" s="113">
        <v>8.751569287515693</v>
      </c>
      <c r="H45" s="113">
        <v>8.9551267095512674</v>
      </c>
    </row>
    <row r="46" spans="1:8" x14ac:dyDescent="0.25">
      <c r="A46" s="113" t="s">
        <v>22</v>
      </c>
      <c r="B46" s="113">
        <v>67.325370240753699</v>
      </c>
      <c r="C46" s="113">
        <v>42.466522792165222</v>
      </c>
      <c r="F46" s="113" t="s">
        <v>22</v>
      </c>
      <c r="G46" s="113">
        <v>8.5998316834983175</v>
      </c>
      <c r="H46" s="113">
        <v>8.817301603173016</v>
      </c>
    </row>
    <row r="47" spans="1:8" x14ac:dyDescent="0.25">
      <c r="A47" s="113" t="s">
        <v>23</v>
      </c>
      <c r="B47" s="113">
        <v>72.652490306524896</v>
      </c>
      <c r="C47" s="113">
        <v>45.759907342599078</v>
      </c>
      <c r="F47" s="113" t="s">
        <v>23</v>
      </c>
      <c r="G47" s="113">
        <v>7.3286004732860039</v>
      </c>
      <c r="H47" s="113">
        <v>7.8138963881389634</v>
      </c>
    </row>
    <row r="48" spans="1:8" x14ac:dyDescent="0.25">
      <c r="A48" s="113" t="s">
        <v>24</v>
      </c>
      <c r="B48" s="113">
        <v>79.147415813974149</v>
      </c>
      <c r="C48" s="113">
        <v>49.900232199002318</v>
      </c>
      <c r="F48" s="113" t="s">
        <v>24</v>
      </c>
      <c r="G48" s="113">
        <v>5.9718055972180561</v>
      </c>
      <c r="H48" s="113">
        <v>6.0332577853325784</v>
      </c>
    </row>
    <row r="49" spans="1:8" x14ac:dyDescent="0.25">
      <c r="A49" s="113" t="s">
        <v>25</v>
      </c>
      <c r="B49" s="113">
        <v>85.766767767667673</v>
      </c>
      <c r="C49" s="113">
        <v>54.798397937983978</v>
      </c>
      <c r="F49" s="113" t="s">
        <v>25</v>
      </c>
      <c r="G49" s="113">
        <v>4.3153323556533234</v>
      </c>
      <c r="H49" s="113">
        <v>4.3097690230976902</v>
      </c>
    </row>
    <row r="50" spans="1:8" x14ac:dyDescent="0.25">
      <c r="A50" s="113" t="s">
        <v>26</v>
      </c>
      <c r="B50" s="113">
        <v>72.035127042851272</v>
      </c>
      <c r="C50" s="113">
        <v>45.721458409714579</v>
      </c>
      <c r="F50" s="113" t="s">
        <v>26</v>
      </c>
      <c r="G50" s="113">
        <v>11.350842693508428</v>
      </c>
      <c r="H50" s="113">
        <v>11.559996778099968</v>
      </c>
    </row>
    <row r="63" spans="1:8" x14ac:dyDescent="0.25">
      <c r="A63" s="113" t="s">
        <v>445</v>
      </c>
      <c r="B63" s="113"/>
      <c r="C63" s="113"/>
      <c r="F63" s="113" t="s">
        <v>446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51.651543179015427</v>
      </c>
      <c r="C65" s="113">
        <v>34.389555488895553</v>
      </c>
      <c r="F65" s="113" t="s">
        <v>73</v>
      </c>
      <c r="G65" s="113">
        <v>5.4948227399482272</v>
      </c>
      <c r="H65" s="113">
        <v>5.493295114932951</v>
      </c>
    </row>
    <row r="66" spans="1:8" x14ac:dyDescent="0.25">
      <c r="A66" s="113" t="s">
        <v>74</v>
      </c>
      <c r="B66" s="113">
        <v>61.140783143907825</v>
      </c>
      <c r="C66" s="113">
        <v>38.890785921407854</v>
      </c>
      <c r="F66" s="113" t="s">
        <v>74</v>
      </c>
      <c r="G66" s="113">
        <v>5.095273805952738</v>
      </c>
      <c r="H66" s="113">
        <v>5.0936822984368231</v>
      </c>
    </row>
    <row r="67" spans="1:8" x14ac:dyDescent="0.25">
      <c r="A67" s="113" t="s">
        <v>75</v>
      </c>
      <c r="B67" s="113">
        <v>56.586671888366723</v>
      </c>
      <c r="C67" s="113">
        <v>36.390405403904055</v>
      </c>
      <c r="F67" s="113" t="s">
        <v>75</v>
      </c>
      <c r="G67" s="113">
        <v>5.0775255807752551</v>
      </c>
      <c r="H67" s="113">
        <v>5.0758868557588688</v>
      </c>
    </row>
    <row r="68" spans="1:8" x14ac:dyDescent="0.25">
      <c r="A68" s="113" t="s">
        <v>76</v>
      </c>
      <c r="B68" s="113">
        <v>62.046317590463168</v>
      </c>
      <c r="C68" s="113">
        <v>39.247519692475201</v>
      </c>
      <c r="F68" s="113" t="s">
        <v>76</v>
      </c>
      <c r="G68" s="113">
        <v>4.9228854892288547</v>
      </c>
      <c r="H68" s="113">
        <v>4.9212495417124957</v>
      </c>
    </row>
    <row r="69" spans="1:8" x14ac:dyDescent="0.25">
      <c r="A69" s="113" t="s">
        <v>77</v>
      </c>
      <c r="B69" s="113">
        <v>57.701871479518715</v>
      </c>
      <c r="C69" s="113">
        <v>36.623040473730406</v>
      </c>
      <c r="F69" s="113" t="s">
        <v>77</v>
      </c>
      <c r="G69" s="113">
        <v>5.0775950182759493</v>
      </c>
      <c r="H69" s="113">
        <v>5.0760868357608686</v>
      </c>
    </row>
    <row r="70" spans="1:8" x14ac:dyDescent="0.25">
      <c r="A70" s="113" t="s">
        <v>78</v>
      </c>
      <c r="B70" s="113">
        <v>60.976388472263885</v>
      </c>
      <c r="C70" s="113">
        <v>39.271592285215917</v>
      </c>
      <c r="F70" s="113" t="s">
        <v>78</v>
      </c>
      <c r="G70" s="113">
        <v>4.7220777922207775</v>
      </c>
      <c r="H70" s="113">
        <v>4.7204307347043075</v>
      </c>
    </row>
    <row r="71" spans="1:8" x14ac:dyDescent="0.25">
      <c r="A71" s="113" t="s">
        <v>79</v>
      </c>
      <c r="B71" s="113">
        <v>61.553508538035082</v>
      </c>
      <c r="C71" s="113">
        <v>39.853059138530583</v>
      </c>
      <c r="F71" s="113" t="s">
        <v>79</v>
      </c>
      <c r="G71" s="113">
        <v>4.669210856692108</v>
      </c>
      <c r="H71" s="113">
        <v>4.6675526891755261</v>
      </c>
    </row>
    <row r="72" spans="1:8" x14ac:dyDescent="0.25">
      <c r="A72" s="113" t="s">
        <v>80</v>
      </c>
      <c r="B72" s="113">
        <v>64.854395116043946</v>
      </c>
      <c r="C72" s="113">
        <v>41.633989378839892</v>
      </c>
      <c r="F72" s="113" t="s">
        <v>80</v>
      </c>
      <c r="G72" s="113">
        <v>4.6633919941339199</v>
      </c>
      <c r="H72" s="113">
        <v>4.661922696619226</v>
      </c>
    </row>
    <row r="73" spans="1:8" x14ac:dyDescent="0.25">
      <c r="A73" s="113" t="s">
        <v>81</v>
      </c>
      <c r="B73" s="113">
        <v>67.739909342399088</v>
      </c>
      <c r="C73" s="113">
        <v>41.457676454576763</v>
      </c>
      <c r="F73" s="113" t="s">
        <v>81</v>
      </c>
      <c r="G73" s="113">
        <v>4.6066171160661709</v>
      </c>
      <c r="H73" s="113">
        <v>4.6050172760501731</v>
      </c>
    </row>
    <row r="74" spans="1:8" x14ac:dyDescent="0.25">
      <c r="A74" s="113" t="s">
        <v>20</v>
      </c>
      <c r="B74" s="113">
        <v>69.027958315279577</v>
      </c>
      <c r="C74" s="113">
        <v>44.884550433845504</v>
      </c>
      <c r="F74" s="113" t="s">
        <v>20</v>
      </c>
      <c r="G74" s="113">
        <v>4.5748508482485084</v>
      </c>
      <c r="H74" s="113">
        <v>4.5733593307335934</v>
      </c>
    </row>
    <row r="75" spans="1:8" x14ac:dyDescent="0.25">
      <c r="A75" s="113" t="s">
        <v>21</v>
      </c>
      <c r="B75" s="113">
        <v>72.774889177748889</v>
      </c>
      <c r="C75" s="113">
        <v>46.027572242775719</v>
      </c>
      <c r="F75" s="113" t="s">
        <v>21</v>
      </c>
      <c r="G75" s="113">
        <v>4.6646613116466131</v>
      </c>
      <c r="H75" s="113">
        <v>4.6629809241298092</v>
      </c>
    </row>
    <row r="76" spans="1:8" x14ac:dyDescent="0.25">
      <c r="A76" s="113" t="s">
        <v>22</v>
      </c>
      <c r="B76" s="113">
        <v>68.425568554255676</v>
      </c>
      <c r="C76" s="113">
        <v>43.559180193091805</v>
      </c>
      <c r="F76" s="113" t="s">
        <v>22</v>
      </c>
      <c r="G76" s="113">
        <v>4.7797359152973593</v>
      </c>
      <c r="H76" s="113">
        <v>4.7781471852814716</v>
      </c>
    </row>
    <row r="77" spans="1:8" x14ac:dyDescent="0.25">
      <c r="A77" s="113" t="s">
        <v>23</v>
      </c>
      <c r="B77" s="113">
        <v>73.444894399448941</v>
      </c>
      <c r="C77" s="113">
        <v>46.642166338921662</v>
      </c>
      <c r="F77" s="113" t="s">
        <v>23</v>
      </c>
      <c r="G77" s="113">
        <v>4.5456759879567592</v>
      </c>
      <c r="H77" s="113">
        <v>4.544003932940039</v>
      </c>
    </row>
    <row r="78" spans="1:8" x14ac:dyDescent="0.25">
      <c r="A78" s="113" t="s">
        <v>24</v>
      </c>
      <c r="B78" s="113">
        <v>79.624132031241317</v>
      </c>
      <c r="C78" s="113">
        <v>50.349515048495149</v>
      </c>
      <c r="F78" s="113" t="s">
        <v>24</v>
      </c>
      <c r="G78" s="113">
        <v>4.3443377884433776</v>
      </c>
      <c r="H78" s="113">
        <v>4.3428212734282123</v>
      </c>
    </row>
    <row r="79" spans="1:8" x14ac:dyDescent="0.25">
      <c r="A79" s="113" t="s">
        <v>25</v>
      </c>
      <c r="B79" s="113">
        <v>85.871665611216642</v>
      </c>
      <c r="C79" s="113">
        <v>54.90033774400338</v>
      </c>
      <c r="F79" s="113" t="s">
        <v>25</v>
      </c>
      <c r="G79" s="113">
        <v>3.9206079392060795</v>
      </c>
      <c r="H79" s="113">
        <v>3.9190775366907751</v>
      </c>
    </row>
    <row r="80" spans="1:8" x14ac:dyDescent="0.25">
      <c r="A80" s="113" t="s">
        <v>26</v>
      </c>
      <c r="B80" s="113">
        <v>74.273236565232367</v>
      </c>
      <c r="C80" s="113">
        <v>47.880623048806228</v>
      </c>
      <c r="F80" s="113" t="s">
        <v>26</v>
      </c>
      <c r="G80" s="113">
        <v>5.0217422702174233</v>
      </c>
      <c r="H80" s="113">
        <v>5.0202451977024518</v>
      </c>
    </row>
    <row r="93" spans="1:8" x14ac:dyDescent="0.25">
      <c r="A93" s="113" t="s">
        <v>447</v>
      </c>
      <c r="B93" s="113"/>
      <c r="C93" s="113"/>
      <c r="F93" s="113" t="s">
        <v>448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50.211995467119955</v>
      </c>
      <c r="C95" s="113">
        <v>32.661883811618836</v>
      </c>
      <c r="F95" s="113" t="s">
        <v>73</v>
      </c>
      <c r="G95" s="113">
        <v>5.4948977324489769</v>
      </c>
      <c r="H95" s="113">
        <v>5.4932256774322568</v>
      </c>
    </row>
    <row r="96" spans="1:8" x14ac:dyDescent="0.25">
      <c r="A96" s="113" t="s">
        <v>74</v>
      </c>
      <c r="B96" s="113">
        <v>60.048195180481947</v>
      </c>
      <c r="C96" s="113">
        <v>37.79491217544912</v>
      </c>
      <c r="F96" s="113" t="s">
        <v>74</v>
      </c>
      <c r="G96" s="113">
        <v>5.0953015809530156</v>
      </c>
      <c r="H96" s="113">
        <v>5.093737848437379</v>
      </c>
    </row>
    <row r="97" spans="1:8" x14ac:dyDescent="0.25">
      <c r="A97" s="113" t="s">
        <v>75</v>
      </c>
      <c r="B97" s="113">
        <v>56.075131375751312</v>
      </c>
      <c r="C97" s="113">
        <v>35.805630548056307</v>
      </c>
      <c r="F97" s="113" t="s">
        <v>75</v>
      </c>
      <c r="G97" s="113">
        <v>5.0775339132753388</v>
      </c>
      <c r="H97" s="113">
        <v>5.0759146307591463</v>
      </c>
    </row>
    <row r="98" spans="1:8" x14ac:dyDescent="0.25">
      <c r="A98" s="113" t="s">
        <v>76</v>
      </c>
      <c r="B98" s="113">
        <v>61.55582497305825</v>
      </c>
      <c r="C98" s="113">
        <v>38.74796686997967</v>
      </c>
      <c r="F98" s="113" t="s">
        <v>76</v>
      </c>
      <c r="G98" s="113">
        <v>4.9227466142274663</v>
      </c>
      <c r="H98" s="113">
        <v>4.9212800942128014</v>
      </c>
    </row>
    <row r="99" spans="1:8" x14ac:dyDescent="0.25">
      <c r="A99" s="113" t="s">
        <v>77</v>
      </c>
      <c r="B99" s="113">
        <v>57.18317890433179</v>
      </c>
      <c r="C99" s="113">
        <v>36.113477541134777</v>
      </c>
      <c r="F99" s="113" t="s">
        <v>77</v>
      </c>
      <c r="G99" s="113">
        <v>5.0776672332766726</v>
      </c>
      <c r="H99" s="113">
        <v>5.076181270761813</v>
      </c>
    </row>
    <row r="100" spans="1:8" x14ac:dyDescent="0.25">
      <c r="A100" s="113" t="s">
        <v>78</v>
      </c>
      <c r="B100" s="113">
        <v>61.048975657989757</v>
      </c>
      <c r="C100" s="113">
        <v>39.390905353909055</v>
      </c>
      <c r="F100" s="113" t="s">
        <v>78</v>
      </c>
      <c r="G100" s="113">
        <v>4.7220777922207775</v>
      </c>
      <c r="H100" s="113">
        <v>4.720436289704363</v>
      </c>
    </row>
    <row r="101" spans="1:8" x14ac:dyDescent="0.25">
      <c r="A101" s="113" t="s">
        <v>79</v>
      </c>
      <c r="B101" s="113">
        <v>61.557999755579992</v>
      </c>
      <c r="C101" s="113">
        <v>39.902937484029373</v>
      </c>
      <c r="F101" s="113" t="s">
        <v>79</v>
      </c>
      <c r="G101" s="113">
        <v>4.669210856692108</v>
      </c>
      <c r="H101" s="113">
        <v>4.6675499116754988</v>
      </c>
    </row>
    <row r="102" spans="1:8" x14ac:dyDescent="0.25">
      <c r="A102" s="113" t="s">
        <v>80</v>
      </c>
      <c r="B102" s="113">
        <v>64.727402259774024</v>
      </c>
      <c r="C102" s="113">
        <v>41.534163250341635</v>
      </c>
      <c r="F102" s="113" t="s">
        <v>80</v>
      </c>
      <c r="G102" s="113">
        <v>4.6633919941339199</v>
      </c>
      <c r="H102" s="113">
        <v>4.6619504716195044</v>
      </c>
    </row>
    <row r="103" spans="1:8" x14ac:dyDescent="0.25">
      <c r="A103" s="113" t="s">
        <v>81</v>
      </c>
      <c r="B103" s="113">
        <v>67.655053939050532</v>
      </c>
      <c r="C103" s="113">
        <v>41.448344054483435</v>
      </c>
      <c r="F103" s="113" t="s">
        <v>81</v>
      </c>
      <c r="G103" s="113">
        <v>4.6066143385661436</v>
      </c>
      <c r="H103" s="113">
        <v>4.6049895010498947</v>
      </c>
    </row>
    <row r="104" spans="1:8" x14ac:dyDescent="0.25">
      <c r="A104" s="113" t="s">
        <v>20</v>
      </c>
      <c r="B104" s="113">
        <v>68.673829839238294</v>
      </c>
      <c r="C104" s="113">
        <v>44.563507538135077</v>
      </c>
      <c r="F104" s="113" t="s">
        <v>20</v>
      </c>
      <c r="G104" s="113">
        <v>4.5748758457487586</v>
      </c>
      <c r="H104" s="113">
        <v>4.5734037707340383</v>
      </c>
    </row>
    <row r="105" spans="1:8" x14ac:dyDescent="0.25">
      <c r="A105" s="113" t="s">
        <v>21</v>
      </c>
      <c r="B105" s="113">
        <v>71.828214400782144</v>
      </c>
      <c r="C105" s="113">
        <v>44.871165661211656</v>
      </c>
      <c r="F105" s="113" t="s">
        <v>21</v>
      </c>
      <c r="G105" s="113">
        <v>4.6647168616471681</v>
      </c>
      <c r="H105" s="113">
        <v>4.6631170216311704</v>
      </c>
    </row>
    <row r="106" spans="1:8" x14ac:dyDescent="0.25">
      <c r="A106" s="113" t="s">
        <v>22</v>
      </c>
      <c r="B106" s="113">
        <v>67.507543690075437</v>
      </c>
      <c r="C106" s="113">
        <v>42.501758157517578</v>
      </c>
      <c r="F106" s="113" t="s">
        <v>22</v>
      </c>
      <c r="G106" s="113">
        <v>4.7795775977957762</v>
      </c>
      <c r="H106" s="113">
        <v>4.7781832927818328</v>
      </c>
    </row>
    <row r="107" spans="1:8" x14ac:dyDescent="0.25">
      <c r="A107" s="113" t="s">
        <v>23</v>
      </c>
      <c r="B107" s="113">
        <v>72.789301625393009</v>
      </c>
      <c r="C107" s="113">
        <v>45.793090135430894</v>
      </c>
      <c r="F107" s="113" t="s">
        <v>23</v>
      </c>
      <c r="G107" s="113">
        <v>4.5457315379573151</v>
      </c>
      <c r="H107" s="113">
        <v>4.5440983679409834</v>
      </c>
    </row>
    <row r="108" spans="1:8" x14ac:dyDescent="0.25">
      <c r="A108" s="113" t="s">
        <v>24</v>
      </c>
      <c r="B108" s="113">
        <v>79.168522036685218</v>
      </c>
      <c r="C108" s="113">
        <v>49.893563421435637</v>
      </c>
      <c r="F108" s="113" t="s">
        <v>24</v>
      </c>
      <c r="G108" s="113">
        <v>4.3443711184437106</v>
      </c>
      <c r="H108" s="113">
        <v>4.3428962659289621</v>
      </c>
    </row>
    <row r="109" spans="1:8" x14ac:dyDescent="0.25">
      <c r="A109" s="113" t="s">
        <v>25</v>
      </c>
      <c r="B109" s="113">
        <v>85.75845471008455</v>
      </c>
      <c r="C109" s="113">
        <v>54.783243897832435</v>
      </c>
      <c r="F109" s="113" t="s">
        <v>25</v>
      </c>
      <c r="G109" s="113">
        <v>3.9206107167061073</v>
      </c>
      <c r="H109" s="113">
        <v>3.9189192191891924</v>
      </c>
    </row>
    <row r="110" spans="1:8" x14ac:dyDescent="0.25">
      <c r="A110" s="113" t="s">
        <v>26</v>
      </c>
      <c r="B110" s="113">
        <v>72.53781566287816</v>
      </c>
      <c r="C110" s="113">
        <v>46.010257307602572</v>
      </c>
      <c r="F110" s="113" t="s">
        <v>26</v>
      </c>
      <c r="G110" s="113">
        <v>5.021839482718395</v>
      </c>
      <c r="H110" s="113">
        <v>5.0203896277038957</v>
      </c>
    </row>
    <row r="123" spans="1:8" x14ac:dyDescent="0.25">
      <c r="A123" s="113" t="s">
        <v>449</v>
      </c>
      <c r="B123" s="113"/>
      <c r="C123" s="113"/>
      <c r="F123" s="113" t="s">
        <v>450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40.100973236009729</v>
      </c>
      <c r="C125" s="113">
        <v>27.268323167683231</v>
      </c>
      <c r="F125" s="113" t="s">
        <v>73</v>
      </c>
      <c r="G125" s="113">
        <v>16.605894966058948</v>
      </c>
      <c r="H125" s="113">
        <v>16.044259462942595</v>
      </c>
    </row>
    <row r="126" spans="1:8" x14ac:dyDescent="0.25">
      <c r="A126" s="113" t="s">
        <v>74</v>
      </c>
      <c r="B126" s="113">
        <v>48.834316568343162</v>
      </c>
      <c r="C126" s="113">
        <v>31.826211823262121</v>
      </c>
      <c r="F126" s="113" t="s">
        <v>74</v>
      </c>
      <c r="G126" s="113">
        <v>12.330614160806142</v>
      </c>
      <c r="H126" s="113">
        <v>11.350076103500761</v>
      </c>
    </row>
    <row r="127" spans="1:8" x14ac:dyDescent="0.25">
      <c r="A127" s="113" t="s">
        <v>75</v>
      </c>
      <c r="B127" s="113">
        <v>45.503074692530745</v>
      </c>
      <c r="C127" s="113">
        <v>29.987634569876345</v>
      </c>
      <c r="F127" s="113" t="s">
        <v>75</v>
      </c>
      <c r="G127" s="113">
        <v>9.3502316435023154</v>
      </c>
      <c r="H127" s="113">
        <v>9.0824806408248069</v>
      </c>
    </row>
    <row r="128" spans="1:8" x14ac:dyDescent="0.25">
      <c r="A128" s="113" t="s">
        <v>76</v>
      </c>
      <c r="B128" s="113">
        <v>50.576434023264341</v>
      </c>
      <c r="C128" s="113">
        <v>32.810496728104965</v>
      </c>
      <c r="F128" s="113" t="s">
        <v>76</v>
      </c>
      <c r="G128" s="113">
        <v>8.8439072759390722</v>
      </c>
      <c r="H128" s="113">
        <v>8.2930873579308724</v>
      </c>
    </row>
    <row r="129" spans="1:8" x14ac:dyDescent="0.25">
      <c r="A129" s="113" t="s">
        <v>77</v>
      </c>
      <c r="B129" s="113">
        <v>46.963389772133894</v>
      </c>
      <c r="C129" s="113">
        <v>30.554602873046029</v>
      </c>
      <c r="F129" s="113" t="s">
        <v>77</v>
      </c>
      <c r="G129" s="113">
        <v>8.724863624748636</v>
      </c>
      <c r="H129" s="113">
        <v>8.2278077747780767</v>
      </c>
    </row>
    <row r="130" spans="1:8" x14ac:dyDescent="0.25">
      <c r="A130" s="113" t="s">
        <v>78</v>
      </c>
      <c r="B130" s="113">
        <v>51.392482973924828</v>
      </c>
      <c r="C130" s="113">
        <v>33.687334044373337</v>
      </c>
      <c r="F130" s="113" t="s">
        <v>78</v>
      </c>
      <c r="G130" s="113">
        <v>5.6309091313090907</v>
      </c>
      <c r="H130" s="113">
        <v>5.5686986856869867</v>
      </c>
    </row>
    <row r="131" spans="1:8" x14ac:dyDescent="0.25">
      <c r="A131" s="113" t="s">
        <v>79</v>
      </c>
      <c r="B131" s="113">
        <v>51.911594951615946</v>
      </c>
      <c r="C131" s="113">
        <v>34.102970258529702</v>
      </c>
      <c r="F131" s="113" t="s">
        <v>79</v>
      </c>
      <c r="G131" s="113">
        <v>5.451579842015799</v>
      </c>
      <c r="H131" s="113">
        <v>5.4114894066148942</v>
      </c>
    </row>
    <row r="132" spans="1:8" x14ac:dyDescent="0.25">
      <c r="A132" s="113" t="s">
        <v>80</v>
      </c>
      <c r="B132" s="113">
        <v>54.266170605161705</v>
      </c>
      <c r="C132" s="113">
        <v>35.369765801197659</v>
      </c>
      <c r="F132" s="113" t="s">
        <v>80</v>
      </c>
      <c r="G132" s="113">
        <v>6.010504505105045</v>
      </c>
      <c r="H132" s="113">
        <v>5.8966936639669365</v>
      </c>
    </row>
    <row r="133" spans="1:8" x14ac:dyDescent="0.25">
      <c r="A133" s="113" t="s">
        <v>81</v>
      </c>
      <c r="B133" s="113">
        <v>56.669402504194025</v>
      </c>
      <c r="C133" s="113">
        <v>35.683509426835094</v>
      </c>
      <c r="F133" s="113" t="s">
        <v>81</v>
      </c>
      <c r="G133" s="113">
        <v>5.7170894021708945</v>
      </c>
      <c r="H133" s="113">
        <v>5.4227938317279376</v>
      </c>
    </row>
    <row r="134" spans="1:8" x14ac:dyDescent="0.25">
      <c r="A134" s="113" t="s">
        <v>20</v>
      </c>
      <c r="B134" s="113">
        <v>58.00144707751447</v>
      </c>
      <c r="C134" s="113">
        <v>38.308330278083304</v>
      </c>
      <c r="F134" s="113" t="s">
        <v>20</v>
      </c>
      <c r="G134" s="113">
        <v>6.8376162383761621</v>
      </c>
      <c r="H134" s="113">
        <v>6.4691141996911412</v>
      </c>
    </row>
    <row r="135" spans="1:8" x14ac:dyDescent="0.25">
      <c r="A135" s="113" t="s">
        <v>21</v>
      </c>
      <c r="B135" s="113">
        <v>59.681723494317232</v>
      </c>
      <c r="C135" s="113">
        <v>38.499566709995662</v>
      </c>
      <c r="F135" s="113" t="s">
        <v>21</v>
      </c>
      <c r="G135" s="113">
        <v>12.031794042817941</v>
      </c>
      <c r="H135" s="113">
        <v>11.163475319134752</v>
      </c>
    </row>
    <row r="136" spans="1:8" x14ac:dyDescent="0.25">
      <c r="A136" s="113" t="s">
        <v>22</v>
      </c>
      <c r="B136" s="113">
        <v>56.214298014642978</v>
      </c>
      <c r="C136" s="113">
        <v>36.37685120376851</v>
      </c>
      <c r="F136" s="113" t="s">
        <v>22</v>
      </c>
      <c r="G136" s="113">
        <v>11.371648946216489</v>
      </c>
      <c r="H136" s="113">
        <v>10.751469297514694</v>
      </c>
    </row>
    <row r="137" spans="1:8" x14ac:dyDescent="0.25">
      <c r="A137" s="113" t="s">
        <v>23</v>
      </c>
      <c r="B137" s="113">
        <v>61.31944583319445</v>
      </c>
      <c r="C137" s="113">
        <v>39.604936728549369</v>
      </c>
      <c r="F137" s="113" t="s">
        <v>23</v>
      </c>
      <c r="G137" s="113">
        <v>9.7153367996533682</v>
      </c>
      <c r="H137" s="113">
        <v>9.6361363863613629</v>
      </c>
    </row>
    <row r="138" spans="1:8" x14ac:dyDescent="0.25">
      <c r="A138" s="113" t="s">
        <v>24</v>
      </c>
      <c r="B138" s="113">
        <v>66.870729593707296</v>
      </c>
      <c r="C138" s="113">
        <v>43.301167105511674</v>
      </c>
      <c r="F138" s="113" t="s">
        <v>24</v>
      </c>
      <c r="G138" s="113">
        <v>7.4429723694297234</v>
      </c>
      <c r="H138" s="113">
        <v>7.2399593373995925</v>
      </c>
    </row>
    <row r="139" spans="1:8" x14ac:dyDescent="0.25">
      <c r="A139" s="113" t="s">
        <v>25</v>
      </c>
      <c r="B139" s="113">
        <v>74.487334599873336</v>
      </c>
      <c r="C139" s="113">
        <v>49.01794542767945</v>
      </c>
      <c r="F139" s="113" t="s">
        <v>25</v>
      </c>
      <c r="G139" s="113">
        <v>4.802233665522337</v>
      </c>
      <c r="H139" s="113">
        <v>4.6534124365341238</v>
      </c>
    </row>
    <row r="140" spans="1:8" x14ac:dyDescent="0.25">
      <c r="A140" s="113" t="s">
        <v>26</v>
      </c>
      <c r="B140" s="113">
        <v>59.288201735382017</v>
      </c>
      <c r="C140" s="113">
        <v>38.612435978624362</v>
      </c>
      <c r="F140" s="113" t="s">
        <v>26</v>
      </c>
      <c r="G140" s="113">
        <v>15.278861002788609</v>
      </c>
      <c r="H140" s="113">
        <v>14.242361874923617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137265.75</v>
      </c>
      <c r="E2">
        <v>74083.88</v>
      </c>
    </row>
    <row r="3" spans="1:5" x14ac:dyDescent="0.25">
      <c r="A3" t="s">
        <v>39</v>
      </c>
      <c r="B3" t="s">
        <v>74</v>
      </c>
      <c r="C3" t="s">
        <v>67</v>
      </c>
      <c r="D3">
        <v>177852.47</v>
      </c>
      <c r="E3">
        <v>57444.23</v>
      </c>
    </row>
    <row r="4" spans="1:5" x14ac:dyDescent="0.25">
      <c r="A4" t="s">
        <v>39</v>
      </c>
      <c r="B4" t="s">
        <v>75</v>
      </c>
      <c r="C4" t="s">
        <v>67</v>
      </c>
      <c r="D4">
        <v>160651.63</v>
      </c>
      <c r="E4">
        <v>41484.32</v>
      </c>
    </row>
    <row r="5" spans="1:5" x14ac:dyDescent="0.25">
      <c r="A5" t="s">
        <v>39</v>
      </c>
      <c r="B5" t="s">
        <v>76</v>
      </c>
      <c r="C5" t="s">
        <v>67</v>
      </c>
      <c r="D5">
        <v>186750.91</v>
      </c>
      <c r="E5">
        <v>39787.89</v>
      </c>
    </row>
    <row r="6" spans="1:5" x14ac:dyDescent="0.25">
      <c r="A6" t="s">
        <v>39</v>
      </c>
      <c r="B6" t="s">
        <v>77</v>
      </c>
      <c r="C6" t="s">
        <v>67</v>
      </c>
      <c r="D6">
        <v>165353.87</v>
      </c>
      <c r="E6">
        <v>38483.120000000003</v>
      </c>
    </row>
    <row r="7" spans="1:5" x14ac:dyDescent="0.25">
      <c r="A7" t="s">
        <v>39</v>
      </c>
      <c r="B7" t="s">
        <v>78</v>
      </c>
      <c r="C7" t="s">
        <v>67</v>
      </c>
      <c r="D7">
        <v>194157.35</v>
      </c>
      <c r="E7">
        <v>23018.9</v>
      </c>
    </row>
    <row r="8" spans="1:5" x14ac:dyDescent="0.25">
      <c r="A8" t="s">
        <v>39</v>
      </c>
      <c r="B8" t="s">
        <v>79</v>
      </c>
      <c r="C8" t="s">
        <v>67</v>
      </c>
      <c r="D8">
        <v>202698.92</v>
      </c>
      <c r="E8">
        <v>22871.49</v>
      </c>
    </row>
    <row r="9" spans="1:5" x14ac:dyDescent="0.25">
      <c r="A9" t="s">
        <v>39</v>
      </c>
      <c r="B9" t="s">
        <v>80</v>
      </c>
      <c r="C9" t="s">
        <v>67</v>
      </c>
      <c r="D9">
        <v>211762.92</v>
      </c>
      <c r="E9">
        <v>25741.21</v>
      </c>
    </row>
    <row r="10" spans="1:5" x14ac:dyDescent="0.25">
      <c r="A10" t="s">
        <v>39</v>
      </c>
      <c r="B10" t="s">
        <v>81</v>
      </c>
      <c r="C10" t="s">
        <v>67</v>
      </c>
      <c r="D10">
        <v>223628.43</v>
      </c>
      <c r="E10">
        <v>24968.26</v>
      </c>
    </row>
    <row r="11" spans="1:5" x14ac:dyDescent="0.25">
      <c r="A11" t="s">
        <v>39</v>
      </c>
      <c r="B11" t="s">
        <v>20</v>
      </c>
      <c r="C11" t="s">
        <v>67</v>
      </c>
      <c r="D11">
        <v>229554.9</v>
      </c>
      <c r="E11">
        <v>30776.2</v>
      </c>
    </row>
    <row r="12" spans="1:5" x14ac:dyDescent="0.25">
      <c r="A12" t="s">
        <v>39</v>
      </c>
      <c r="B12" t="s">
        <v>21</v>
      </c>
      <c r="C12" t="s">
        <v>67</v>
      </c>
      <c r="D12">
        <v>233505.34</v>
      </c>
      <c r="E12">
        <v>59194.06</v>
      </c>
    </row>
    <row r="13" spans="1:5" x14ac:dyDescent="0.25">
      <c r="A13" t="s">
        <v>39</v>
      </c>
      <c r="B13" t="s">
        <v>22</v>
      </c>
      <c r="C13" t="s">
        <v>67</v>
      </c>
      <c r="D13">
        <v>217015.03</v>
      </c>
      <c r="E13">
        <v>53951.23</v>
      </c>
    </row>
    <row r="14" spans="1:5" x14ac:dyDescent="0.25">
      <c r="A14" t="s">
        <v>39</v>
      </c>
      <c r="B14" t="s">
        <v>23</v>
      </c>
      <c r="C14" t="s">
        <v>67</v>
      </c>
      <c r="D14">
        <v>242273.47</v>
      </c>
      <c r="E14">
        <v>46574.82</v>
      </c>
    </row>
    <row r="15" spans="1:5" x14ac:dyDescent="0.25">
      <c r="A15" t="s">
        <v>39</v>
      </c>
      <c r="B15" t="s">
        <v>24</v>
      </c>
      <c r="C15" t="s">
        <v>67</v>
      </c>
      <c r="D15">
        <v>267198.45</v>
      </c>
      <c r="E15">
        <v>36185.589999999997</v>
      </c>
    </row>
    <row r="16" spans="1:5" x14ac:dyDescent="0.25">
      <c r="A16" t="s">
        <v>39</v>
      </c>
      <c r="B16" t="s">
        <v>25</v>
      </c>
      <c r="C16" t="s">
        <v>67</v>
      </c>
      <c r="D16">
        <v>307047.23</v>
      </c>
      <c r="E16">
        <v>23809.49</v>
      </c>
    </row>
    <row r="17" spans="1:5" x14ac:dyDescent="0.25">
      <c r="A17" t="s">
        <v>39</v>
      </c>
      <c r="B17" t="s">
        <v>26</v>
      </c>
      <c r="C17" t="s">
        <v>67</v>
      </c>
      <c r="D17">
        <v>231631.26</v>
      </c>
      <c r="E17">
        <v>84341.29</v>
      </c>
    </row>
    <row r="18" spans="1:5" x14ac:dyDescent="0.25">
      <c r="A18" t="s">
        <v>40</v>
      </c>
      <c r="B18" t="s">
        <v>73</v>
      </c>
      <c r="C18" t="s">
        <v>67</v>
      </c>
      <c r="D18">
        <v>100315.14</v>
      </c>
      <c r="E18">
        <v>62099.86</v>
      </c>
    </row>
    <row r="19" spans="1:5" x14ac:dyDescent="0.25">
      <c r="A19" t="s">
        <v>40</v>
      </c>
      <c r="B19" t="s">
        <v>74</v>
      </c>
      <c r="C19" t="s">
        <v>67</v>
      </c>
      <c r="D19">
        <v>117361.53</v>
      </c>
      <c r="E19">
        <v>45869.13</v>
      </c>
    </row>
    <row r="20" spans="1:5" x14ac:dyDescent="0.25">
      <c r="A20" t="s">
        <v>40</v>
      </c>
      <c r="B20" t="s">
        <v>75</v>
      </c>
      <c r="C20" t="s">
        <v>67</v>
      </c>
      <c r="D20">
        <v>108065.48</v>
      </c>
      <c r="E20">
        <v>36222.839999999997</v>
      </c>
    </row>
    <row r="21" spans="1:5" x14ac:dyDescent="0.25">
      <c r="A21" t="s">
        <v>40</v>
      </c>
      <c r="B21" t="s">
        <v>76</v>
      </c>
      <c r="C21" t="s">
        <v>67</v>
      </c>
      <c r="D21">
        <v>121294.56</v>
      </c>
      <c r="E21">
        <v>33230.71</v>
      </c>
    </row>
    <row r="22" spans="1:5" x14ac:dyDescent="0.25">
      <c r="A22" t="s">
        <v>40</v>
      </c>
      <c r="B22" t="s">
        <v>77</v>
      </c>
      <c r="C22" t="s">
        <v>67</v>
      </c>
      <c r="D22">
        <v>109902.45</v>
      </c>
      <c r="E22">
        <v>32745.71</v>
      </c>
    </row>
    <row r="23" spans="1:5" x14ac:dyDescent="0.25">
      <c r="A23" t="s">
        <v>40</v>
      </c>
      <c r="B23" t="s">
        <v>78</v>
      </c>
      <c r="C23" t="s">
        <v>67</v>
      </c>
      <c r="D23">
        <v>127515.72</v>
      </c>
      <c r="E23">
        <v>21861.52</v>
      </c>
    </row>
    <row r="24" spans="1:5" x14ac:dyDescent="0.25">
      <c r="A24" t="s">
        <v>40</v>
      </c>
      <c r="B24" t="s">
        <v>79</v>
      </c>
      <c r="C24" t="s">
        <v>67</v>
      </c>
      <c r="D24">
        <v>133591.84</v>
      </c>
      <c r="E24">
        <v>21600.94</v>
      </c>
    </row>
    <row r="25" spans="1:5" x14ac:dyDescent="0.25">
      <c r="A25" t="s">
        <v>40</v>
      </c>
      <c r="B25" t="s">
        <v>80</v>
      </c>
      <c r="C25" t="s">
        <v>67</v>
      </c>
      <c r="D25">
        <v>136531.62</v>
      </c>
      <c r="E25">
        <v>24159.759999999998</v>
      </c>
    </row>
    <row r="26" spans="1:5" x14ac:dyDescent="0.25">
      <c r="A26" t="s">
        <v>40</v>
      </c>
      <c r="B26" t="s">
        <v>81</v>
      </c>
      <c r="C26" t="s">
        <v>67</v>
      </c>
      <c r="D26">
        <v>140732.57</v>
      </c>
      <c r="E26">
        <v>21563.98</v>
      </c>
    </row>
    <row r="27" spans="1:5" x14ac:dyDescent="0.25">
      <c r="A27" t="s">
        <v>40</v>
      </c>
      <c r="B27" t="s">
        <v>20</v>
      </c>
      <c r="C27" t="s">
        <v>67</v>
      </c>
      <c r="D27">
        <v>150350.07999999999</v>
      </c>
      <c r="E27">
        <v>26560.98</v>
      </c>
    </row>
    <row r="28" spans="1:5" x14ac:dyDescent="0.25">
      <c r="A28" t="s">
        <v>40</v>
      </c>
      <c r="B28" t="s">
        <v>21</v>
      </c>
      <c r="C28" t="s">
        <v>67</v>
      </c>
      <c r="D28">
        <v>150282.26</v>
      </c>
      <c r="E28">
        <v>46533.23</v>
      </c>
    </row>
    <row r="29" spans="1:5" x14ac:dyDescent="0.25">
      <c r="A29" t="s">
        <v>40</v>
      </c>
      <c r="B29" t="s">
        <v>22</v>
      </c>
      <c r="C29" t="s">
        <v>67</v>
      </c>
      <c r="D29">
        <v>140522.51999999999</v>
      </c>
      <c r="E29">
        <v>43568.66</v>
      </c>
    </row>
    <row r="30" spans="1:5" x14ac:dyDescent="0.25">
      <c r="A30" t="s">
        <v>40</v>
      </c>
      <c r="B30" t="s">
        <v>23</v>
      </c>
      <c r="C30" t="s">
        <v>67</v>
      </c>
      <c r="D30">
        <v>155791.1</v>
      </c>
      <c r="E30">
        <v>39458.04</v>
      </c>
    </row>
    <row r="31" spans="1:5" x14ac:dyDescent="0.25">
      <c r="A31" t="s">
        <v>40</v>
      </c>
      <c r="B31" t="s">
        <v>24</v>
      </c>
      <c r="C31" t="s">
        <v>67</v>
      </c>
      <c r="D31">
        <v>173705.3</v>
      </c>
      <c r="E31">
        <v>30676.61</v>
      </c>
    </row>
    <row r="32" spans="1:5" x14ac:dyDescent="0.25">
      <c r="A32" t="s">
        <v>40</v>
      </c>
      <c r="B32" t="s">
        <v>25</v>
      </c>
      <c r="C32" t="s">
        <v>67</v>
      </c>
      <c r="D32">
        <v>202120.74</v>
      </c>
      <c r="E32">
        <v>21019.7</v>
      </c>
    </row>
    <row r="33" spans="1:5" x14ac:dyDescent="0.25">
      <c r="A33" t="s">
        <v>40</v>
      </c>
      <c r="B33" t="s">
        <v>26</v>
      </c>
      <c r="C33" t="s">
        <v>67</v>
      </c>
      <c r="D33">
        <v>150382.75</v>
      </c>
      <c r="E33">
        <v>59810.99</v>
      </c>
    </row>
    <row r="34" spans="1:5" x14ac:dyDescent="0.25">
      <c r="A34" t="s">
        <v>39</v>
      </c>
      <c r="B34" t="s">
        <v>73</v>
      </c>
      <c r="C34" t="s">
        <v>48</v>
      </c>
      <c r="D34">
        <v>179861.22</v>
      </c>
      <c r="E34">
        <v>44748.87</v>
      </c>
    </row>
    <row r="35" spans="1:5" x14ac:dyDescent="0.25">
      <c r="A35" t="s">
        <v>39</v>
      </c>
      <c r="B35" t="s">
        <v>74</v>
      </c>
      <c r="C35" t="s">
        <v>48</v>
      </c>
      <c r="D35">
        <v>215882.69</v>
      </c>
      <c r="E35">
        <v>33781.339999999997</v>
      </c>
    </row>
    <row r="36" spans="1:5" x14ac:dyDescent="0.25">
      <c r="A36" t="s">
        <v>39</v>
      </c>
      <c r="B36" t="s">
        <v>75</v>
      </c>
      <c r="C36" t="s">
        <v>48</v>
      </c>
      <c r="D36">
        <v>201768.73</v>
      </c>
      <c r="E36">
        <v>26583.47</v>
      </c>
    </row>
    <row r="37" spans="1:5" x14ac:dyDescent="0.25">
      <c r="A37" t="s">
        <v>39</v>
      </c>
      <c r="B37" t="s">
        <v>76</v>
      </c>
      <c r="C37" t="s">
        <v>48</v>
      </c>
      <c r="D37">
        <v>221515.36</v>
      </c>
      <c r="E37">
        <v>25082.74</v>
      </c>
    </row>
    <row r="38" spans="1:5" x14ac:dyDescent="0.25">
      <c r="A38" t="s">
        <v>39</v>
      </c>
      <c r="B38" t="s">
        <v>77</v>
      </c>
      <c r="C38" t="s">
        <v>48</v>
      </c>
      <c r="D38">
        <v>205912.24</v>
      </c>
      <c r="E38">
        <v>25780.11</v>
      </c>
    </row>
    <row r="39" spans="1:5" x14ac:dyDescent="0.25">
      <c r="A39" t="s">
        <v>39</v>
      </c>
      <c r="B39" t="s">
        <v>78</v>
      </c>
      <c r="C39" t="s">
        <v>48</v>
      </c>
      <c r="D39">
        <v>219807.08</v>
      </c>
      <c r="E39">
        <v>18357.16</v>
      </c>
    </row>
    <row r="40" spans="1:5" x14ac:dyDescent="0.25">
      <c r="A40" t="s">
        <v>39</v>
      </c>
      <c r="B40" t="s">
        <v>79</v>
      </c>
      <c r="C40" t="s">
        <v>48</v>
      </c>
      <c r="D40">
        <v>221639.98</v>
      </c>
      <c r="E40">
        <v>17938.03</v>
      </c>
    </row>
    <row r="41" spans="1:5" x14ac:dyDescent="0.25">
      <c r="A41" t="s">
        <v>39</v>
      </c>
      <c r="B41" t="s">
        <v>80</v>
      </c>
      <c r="C41" t="s">
        <v>48</v>
      </c>
      <c r="D41">
        <v>233067.33</v>
      </c>
      <c r="E41">
        <v>19080.62</v>
      </c>
    </row>
    <row r="42" spans="1:5" x14ac:dyDescent="0.25">
      <c r="A42" t="s">
        <v>39</v>
      </c>
      <c r="B42" t="s">
        <v>81</v>
      </c>
      <c r="C42" t="s">
        <v>48</v>
      </c>
      <c r="D42">
        <v>243599.15</v>
      </c>
      <c r="E42">
        <v>18266.86</v>
      </c>
    </row>
    <row r="43" spans="1:5" x14ac:dyDescent="0.25">
      <c r="A43" t="s">
        <v>39</v>
      </c>
      <c r="B43" t="s">
        <v>20</v>
      </c>
      <c r="C43" t="s">
        <v>48</v>
      </c>
      <c r="D43">
        <v>247300.55</v>
      </c>
      <c r="E43">
        <v>20713.400000000001</v>
      </c>
    </row>
    <row r="44" spans="1:5" x14ac:dyDescent="0.25">
      <c r="A44" t="s">
        <v>39</v>
      </c>
      <c r="B44" t="s">
        <v>21</v>
      </c>
      <c r="C44" t="s">
        <v>48</v>
      </c>
      <c r="D44">
        <v>257861.61</v>
      </c>
      <c r="E44">
        <v>31508.799999999999</v>
      </c>
    </row>
    <row r="45" spans="1:5" x14ac:dyDescent="0.25">
      <c r="A45" t="s">
        <v>39</v>
      </c>
      <c r="B45" t="s">
        <v>22</v>
      </c>
      <c r="C45" t="s">
        <v>48</v>
      </c>
      <c r="D45">
        <v>242395.57</v>
      </c>
      <c r="E45">
        <v>30962.49</v>
      </c>
    </row>
    <row r="46" spans="1:5" x14ac:dyDescent="0.25">
      <c r="A46" t="s">
        <v>39</v>
      </c>
      <c r="B46" t="s">
        <v>23</v>
      </c>
      <c r="C46" t="s">
        <v>48</v>
      </c>
      <c r="D46">
        <v>261575.12</v>
      </c>
      <c r="E46">
        <v>26385.599999999999</v>
      </c>
    </row>
    <row r="47" spans="1:5" x14ac:dyDescent="0.25">
      <c r="A47" t="s">
        <v>39</v>
      </c>
      <c r="B47" t="s">
        <v>24</v>
      </c>
      <c r="C47" t="s">
        <v>48</v>
      </c>
      <c r="D47">
        <v>284959.19</v>
      </c>
      <c r="E47">
        <v>21500.65</v>
      </c>
    </row>
    <row r="48" spans="1:5" x14ac:dyDescent="0.25">
      <c r="A48" t="s">
        <v>39</v>
      </c>
      <c r="B48" t="s">
        <v>25</v>
      </c>
      <c r="C48" t="s">
        <v>48</v>
      </c>
      <c r="D48">
        <v>308791.24</v>
      </c>
      <c r="E48">
        <v>15536.75</v>
      </c>
    </row>
    <row r="49" spans="1:5" x14ac:dyDescent="0.25">
      <c r="A49" t="s">
        <v>39</v>
      </c>
      <c r="B49" t="s">
        <v>26</v>
      </c>
      <c r="C49" t="s">
        <v>48</v>
      </c>
      <c r="D49">
        <v>259352.39</v>
      </c>
      <c r="E49">
        <v>40867.120000000003</v>
      </c>
    </row>
    <row r="50" spans="1:5" x14ac:dyDescent="0.25">
      <c r="A50" t="s">
        <v>40</v>
      </c>
      <c r="B50" t="s">
        <v>73</v>
      </c>
      <c r="C50" t="s">
        <v>48</v>
      </c>
      <c r="D50">
        <v>117427.18</v>
      </c>
      <c r="E50">
        <v>46139.91</v>
      </c>
    </row>
    <row r="51" spans="1:5" x14ac:dyDescent="0.25">
      <c r="A51" t="s">
        <v>40</v>
      </c>
      <c r="B51" t="s">
        <v>74</v>
      </c>
      <c r="C51" t="s">
        <v>48</v>
      </c>
      <c r="D51">
        <v>136069.37</v>
      </c>
      <c r="E51">
        <v>33469.97</v>
      </c>
    </row>
    <row r="52" spans="1:5" x14ac:dyDescent="0.25">
      <c r="A52" t="s">
        <v>40</v>
      </c>
      <c r="B52" t="s">
        <v>75</v>
      </c>
      <c r="C52" t="s">
        <v>48</v>
      </c>
      <c r="D52">
        <v>128922.92</v>
      </c>
      <c r="E52">
        <v>27032.09</v>
      </c>
    </row>
    <row r="53" spans="1:5" x14ac:dyDescent="0.25">
      <c r="A53" t="s">
        <v>40</v>
      </c>
      <c r="B53" t="s">
        <v>76</v>
      </c>
      <c r="C53" t="s">
        <v>48</v>
      </c>
      <c r="D53">
        <v>139548.69</v>
      </c>
      <c r="E53">
        <v>24933.58</v>
      </c>
    </row>
    <row r="54" spans="1:5" x14ac:dyDescent="0.25">
      <c r="A54" t="s">
        <v>40</v>
      </c>
      <c r="B54" t="s">
        <v>77</v>
      </c>
      <c r="C54" t="s">
        <v>48</v>
      </c>
      <c r="D54">
        <v>130110.76</v>
      </c>
      <c r="E54">
        <v>25305.200000000001</v>
      </c>
    </row>
    <row r="55" spans="1:5" x14ac:dyDescent="0.25">
      <c r="A55" t="s">
        <v>40</v>
      </c>
      <c r="B55" t="s">
        <v>78</v>
      </c>
      <c r="C55" t="s">
        <v>48</v>
      </c>
      <c r="D55">
        <v>141835.87</v>
      </c>
      <c r="E55">
        <v>18415.48</v>
      </c>
    </row>
    <row r="56" spans="1:5" x14ac:dyDescent="0.25">
      <c r="A56" t="s">
        <v>40</v>
      </c>
      <c r="B56" t="s">
        <v>79</v>
      </c>
      <c r="C56" t="s">
        <v>48</v>
      </c>
      <c r="D56">
        <v>143679.29999999999</v>
      </c>
      <c r="E56">
        <v>18050.55</v>
      </c>
    </row>
    <row r="57" spans="1:5" x14ac:dyDescent="0.25">
      <c r="A57" t="s">
        <v>40</v>
      </c>
      <c r="B57" t="s">
        <v>80</v>
      </c>
      <c r="C57" t="s">
        <v>48</v>
      </c>
      <c r="D57">
        <v>149574.76</v>
      </c>
      <c r="E57">
        <v>19115.580000000002</v>
      </c>
    </row>
    <row r="58" spans="1:5" x14ac:dyDescent="0.25">
      <c r="A58" t="s">
        <v>40</v>
      </c>
      <c r="B58" t="s">
        <v>81</v>
      </c>
      <c r="C58" t="s">
        <v>48</v>
      </c>
      <c r="D58">
        <v>149254.51999999999</v>
      </c>
      <c r="E58">
        <v>17986.560000000001</v>
      </c>
    </row>
    <row r="59" spans="1:5" x14ac:dyDescent="0.25">
      <c r="A59" t="s">
        <v>40</v>
      </c>
      <c r="B59" t="s">
        <v>20</v>
      </c>
      <c r="C59" t="s">
        <v>48</v>
      </c>
      <c r="D59">
        <v>160531.88</v>
      </c>
      <c r="E59">
        <v>20384.95</v>
      </c>
    </row>
    <row r="60" spans="1:5" x14ac:dyDescent="0.25">
      <c r="A60" t="s">
        <v>40</v>
      </c>
      <c r="B60" t="s">
        <v>21</v>
      </c>
      <c r="C60" t="s">
        <v>48</v>
      </c>
      <c r="D60">
        <v>161494.81</v>
      </c>
      <c r="E60">
        <v>32241.68</v>
      </c>
    </row>
    <row r="61" spans="1:5" x14ac:dyDescent="0.25">
      <c r="A61" t="s">
        <v>40</v>
      </c>
      <c r="B61" t="s">
        <v>22</v>
      </c>
      <c r="C61" t="s">
        <v>48</v>
      </c>
      <c r="D61">
        <v>152894.76999999999</v>
      </c>
      <c r="E61">
        <v>31745.46</v>
      </c>
    </row>
    <row r="62" spans="1:5" x14ac:dyDescent="0.25">
      <c r="A62" t="s">
        <v>40</v>
      </c>
      <c r="B62" t="s">
        <v>23</v>
      </c>
      <c r="C62" t="s">
        <v>48</v>
      </c>
      <c r="D62">
        <v>164752.14000000001</v>
      </c>
      <c r="E62">
        <v>28132.84</v>
      </c>
    </row>
    <row r="63" spans="1:5" x14ac:dyDescent="0.25">
      <c r="A63" t="s">
        <v>40</v>
      </c>
      <c r="B63" t="s">
        <v>24</v>
      </c>
      <c r="C63" t="s">
        <v>48</v>
      </c>
      <c r="D63">
        <v>179658.8</v>
      </c>
      <c r="E63">
        <v>21721.9</v>
      </c>
    </row>
    <row r="64" spans="1:5" x14ac:dyDescent="0.25">
      <c r="A64" t="s">
        <v>40</v>
      </c>
      <c r="B64" t="s">
        <v>25</v>
      </c>
      <c r="C64" t="s">
        <v>48</v>
      </c>
      <c r="D64">
        <v>197293.96</v>
      </c>
      <c r="E64">
        <v>15516.72</v>
      </c>
    </row>
    <row r="65" spans="1:5" x14ac:dyDescent="0.25">
      <c r="A65" t="s">
        <v>40</v>
      </c>
      <c r="B65" t="s">
        <v>26</v>
      </c>
      <c r="C65" t="s">
        <v>48</v>
      </c>
      <c r="D65">
        <v>164613.71</v>
      </c>
      <c r="E65">
        <v>41620.15</v>
      </c>
    </row>
    <row r="66" spans="1:5" x14ac:dyDescent="0.25">
      <c r="A66" t="s">
        <v>39</v>
      </c>
      <c r="B66" t="s">
        <v>73</v>
      </c>
      <c r="C66" t="s">
        <v>65</v>
      </c>
      <c r="D66">
        <v>185964.15</v>
      </c>
      <c r="E66">
        <v>19783.34</v>
      </c>
    </row>
    <row r="67" spans="1:5" x14ac:dyDescent="0.25">
      <c r="A67" t="s">
        <v>39</v>
      </c>
      <c r="B67" t="s">
        <v>74</v>
      </c>
      <c r="C67" t="s">
        <v>65</v>
      </c>
      <c r="D67">
        <v>220128.83</v>
      </c>
      <c r="E67">
        <v>18344.82</v>
      </c>
    </row>
    <row r="68" spans="1:5" x14ac:dyDescent="0.25">
      <c r="A68" t="s">
        <v>39</v>
      </c>
      <c r="B68" t="s">
        <v>75</v>
      </c>
      <c r="C68" t="s">
        <v>65</v>
      </c>
      <c r="D68">
        <v>203732.39</v>
      </c>
      <c r="E68">
        <v>18280.919999999998</v>
      </c>
    </row>
    <row r="69" spans="1:5" x14ac:dyDescent="0.25">
      <c r="A69" t="s">
        <v>39</v>
      </c>
      <c r="B69" t="s">
        <v>76</v>
      </c>
      <c r="C69" t="s">
        <v>65</v>
      </c>
      <c r="D69">
        <v>223389.08</v>
      </c>
      <c r="E69">
        <v>17724.16</v>
      </c>
    </row>
    <row r="70" spans="1:5" x14ac:dyDescent="0.25">
      <c r="A70" t="s">
        <v>39</v>
      </c>
      <c r="B70" t="s">
        <v>77</v>
      </c>
      <c r="C70" t="s">
        <v>65</v>
      </c>
      <c r="D70">
        <v>207747.51</v>
      </c>
      <c r="E70">
        <v>18281.169999999998</v>
      </c>
    </row>
    <row r="71" spans="1:5" x14ac:dyDescent="0.25">
      <c r="A71" t="s">
        <v>39</v>
      </c>
      <c r="B71" t="s">
        <v>78</v>
      </c>
      <c r="C71" t="s">
        <v>65</v>
      </c>
      <c r="D71">
        <v>219536.95</v>
      </c>
      <c r="E71">
        <v>17001.18</v>
      </c>
    </row>
    <row r="72" spans="1:5" x14ac:dyDescent="0.25">
      <c r="A72" t="s">
        <v>39</v>
      </c>
      <c r="B72" t="s">
        <v>79</v>
      </c>
      <c r="C72" t="s">
        <v>65</v>
      </c>
      <c r="D72">
        <v>221614.79</v>
      </c>
      <c r="E72">
        <v>16810.84</v>
      </c>
    </row>
    <row r="73" spans="1:5" x14ac:dyDescent="0.25">
      <c r="A73" t="s">
        <v>39</v>
      </c>
      <c r="B73" t="s">
        <v>80</v>
      </c>
      <c r="C73" t="s">
        <v>65</v>
      </c>
      <c r="D73">
        <v>233499.17</v>
      </c>
      <c r="E73">
        <v>16789.89</v>
      </c>
    </row>
    <row r="74" spans="1:5" x14ac:dyDescent="0.25">
      <c r="A74" t="s">
        <v>39</v>
      </c>
      <c r="B74" t="s">
        <v>81</v>
      </c>
      <c r="C74" t="s">
        <v>65</v>
      </c>
      <c r="D74">
        <v>243888.06</v>
      </c>
      <c r="E74">
        <v>16585.48</v>
      </c>
    </row>
    <row r="75" spans="1:5" x14ac:dyDescent="0.25">
      <c r="A75" t="s">
        <v>39</v>
      </c>
      <c r="B75" t="s">
        <v>20</v>
      </c>
      <c r="C75" t="s">
        <v>65</v>
      </c>
      <c r="D75">
        <v>248525.5</v>
      </c>
      <c r="E75">
        <v>16471.11</v>
      </c>
    </row>
    <row r="76" spans="1:5" x14ac:dyDescent="0.25">
      <c r="A76" t="s">
        <v>39</v>
      </c>
      <c r="B76" t="s">
        <v>21</v>
      </c>
      <c r="C76" t="s">
        <v>65</v>
      </c>
      <c r="D76">
        <v>262015.8</v>
      </c>
      <c r="E76">
        <v>16794.46</v>
      </c>
    </row>
    <row r="77" spans="1:5" x14ac:dyDescent="0.25">
      <c r="A77" t="s">
        <v>39</v>
      </c>
      <c r="B77" t="s">
        <v>22</v>
      </c>
      <c r="C77" t="s">
        <v>65</v>
      </c>
      <c r="D77">
        <v>246356.68</v>
      </c>
      <c r="E77">
        <v>17208.77</v>
      </c>
    </row>
    <row r="78" spans="1:5" x14ac:dyDescent="0.25">
      <c r="A78" t="s">
        <v>39</v>
      </c>
      <c r="B78" t="s">
        <v>23</v>
      </c>
      <c r="C78" t="s">
        <v>65</v>
      </c>
      <c r="D78">
        <v>264428.06</v>
      </c>
      <c r="E78">
        <v>16366.07</v>
      </c>
    </row>
    <row r="79" spans="1:5" x14ac:dyDescent="0.25">
      <c r="A79" t="s">
        <v>39</v>
      </c>
      <c r="B79" t="s">
        <v>24</v>
      </c>
      <c r="C79" t="s">
        <v>65</v>
      </c>
      <c r="D79">
        <v>286675.53999999998</v>
      </c>
      <c r="E79">
        <v>15641.18</v>
      </c>
    </row>
    <row r="80" spans="1:5" x14ac:dyDescent="0.25">
      <c r="A80" t="s">
        <v>39</v>
      </c>
      <c r="B80" t="s">
        <v>25</v>
      </c>
      <c r="C80" t="s">
        <v>65</v>
      </c>
      <c r="D80">
        <v>309168.90999999997</v>
      </c>
      <c r="E80">
        <v>14115.6</v>
      </c>
    </row>
    <row r="81" spans="1:5" x14ac:dyDescent="0.25">
      <c r="A81" t="s">
        <v>39</v>
      </c>
      <c r="B81" t="s">
        <v>26</v>
      </c>
      <c r="C81" t="s">
        <v>65</v>
      </c>
      <c r="D81">
        <v>267410.39</v>
      </c>
      <c r="E81">
        <v>18080.080000000002</v>
      </c>
    </row>
    <row r="82" spans="1:5" x14ac:dyDescent="0.25">
      <c r="A82" t="s">
        <v>40</v>
      </c>
      <c r="B82" t="s">
        <v>73</v>
      </c>
      <c r="C82" t="s">
        <v>65</v>
      </c>
      <c r="D82">
        <v>123814.78</v>
      </c>
      <c r="E82">
        <v>19777.84</v>
      </c>
    </row>
    <row r="83" spans="1:5" x14ac:dyDescent="0.25">
      <c r="A83" t="s">
        <v>40</v>
      </c>
      <c r="B83" t="s">
        <v>74</v>
      </c>
      <c r="C83" t="s">
        <v>65</v>
      </c>
      <c r="D83">
        <v>140020.82999999999</v>
      </c>
      <c r="E83">
        <v>18339.09</v>
      </c>
    </row>
    <row r="84" spans="1:5" x14ac:dyDescent="0.25">
      <c r="A84" t="s">
        <v>40</v>
      </c>
      <c r="B84" t="s">
        <v>75</v>
      </c>
      <c r="C84" t="s">
        <v>65</v>
      </c>
      <c r="D84">
        <v>131018.56</v>
      </c>
      <c r="E84">
        <v>18275.02</v>
      </c>
    </row>
    <row r="85" spans="1:5" x14ac:dyDescent="0.25">
      <c r="A85" t="s">
        <v>40</v>
      </c>
      <c r="B85" t="s">
        <v>76</v>
      </c>
      <c r="C85" t="s">
        <v>65</v>
      </c>
      <c r="D85">
        <v>141305.20000000001</v>
      </c>
      <c r="E85">
        <v>17718.27</v>
      </c>
    </row>
    <row r="86" spans="1:5" x14ac:dyDescent="0.25">
      <c r="A86" t="s">
        <v>40</v>
      </c>
      <c r="B86" t="s">
        <v>77</v>
      </c>
      <c r="C86" t="s">
        <v>65</v>
      </c>
      <c r="D86">
        <v>131856.13</v>
      </c>
      <c r="E86">
        <v>18275.740000000002</v>
      </c>
    </row>
    <row r="87" spans="1:5" x14ac:dyDescent="0.25">
      <c r="A87" t="s">
        <v>40</v>
      </c>
      <c r="B87" t="s">
        <v>78</v>
      </c>
      <c r="C87" t="s">
        <v>65</v>
      </c>
      <c r="D87">
        <v>141391.87</v>
      </c>
      <c r="E87">
        <v>16995.25</v>
      </c>
    </row>
    <row r="88" spans="1:5" x14ac:dyDescent="0.25">
      <c r="A88" t="s">
        <v>40</v>
      </c>
      <c r="B88" t="s">
        <v>79</v>
      </c>
      <c r="C88" t="s">
        <v>65</v>
      </c>
      <c r="D88">
        <v>143485.35999999999</v>
      </c>
      <c r="E88">
        <v>16804.87</v>
      </c>
    </row>
    <row r="89" spans="1:5" x14ac:dyDescent="0.25">
      <c r="A89" t="s">
        <v>40</v>
      </c>
      <c r="B89" t="s">
        <v>80</v>
      </c>
      <c r="C89" t="s">
        <v>65</v>
      </c>
      <c r="D89">
        <v>149897.35</v>
      </c>
      <c r="E89">
        <v>16784.599999999999</v>
      </c>
    </row>
    <row r="90" spans="1:5" x14ac:dyDescent="0.25">
      <c r="A90" t="s">
        <v>40</v>
      </c>
      <c r="B90" t="s">
        <v>81</v>
      </c>
      <c r="C90" t="s">
        <v>65</v>
      </c>
      <c r="D90">
        <v>149262.56</v>
      </c>
      <c r="E90">
        <v>16579.72</v>
      </c>
    </row>
    <row r="91" spans="1:5" x14ac:dyDescent="0.25">
      <c r="A91" t="s">
        <v>40</v>
      </c>
      <c r="B91" t="s">
        <v>20</v>
      </c>
      <c r="C91" t="s">
        <v>65</v>
      </c>
      <c r="D91">
        <v>161600.54</v>
      </c>
      <c r="E91">
        <v>16465.740000000002</v>
      </c>
    </row>
    <row r="92" spans="1:5" x14ac:dyDescent="0.25">
      <c r="A92" t="s">
        <v>40</v>
      </c>
      <c r="B92" t="s">
        <v>21</v>
      </c>
      <c r="C92" t="s">
        <v>65</v>
      </c>
      <c r="D92">
        <v>165715.82999999999</v>
      </c>
      <c r="E92">
        <v>16788.41</v>
      </c>
    </row>
    <row r="93" spans="1:5" x14ac:dyDescent="0.25">
      <c r="A93" t="s">
        <v>40</v>
      </c>
      <c r="B93" t="s">
        <v>22</v>
      </c>
      <c r="C93" t="s">
        <v>65</v>
      </c>
      <c r="D93">
        <v>156828.73000000001</v>
      </c>
      <c r="E93">
        <v>17203.05</v>
      </c>
    </row>
    <row r="94" spans="1:5" x14ac:dyDescent="0.25">
      <c r="A94" t="s">
        <v>40</v>
      </c>
      <c r="B94" t="s">
        <v>23</v>
      </c>
      <c r="C94" t="s">
        <v>65</v>
      </c>
      <c r="D94">
        <v>167928.59</v>
      </c>
      <c r="E94">
        <v>16360.05</v>
      </c>
    </row>
    <row r="95" spans="1:5" x14ac:dyDescent="0.25">
      <c r="A95" t="s">
        <v>40</v>
      </c>
      <c r="B95" t="s">
        <v>24</v>
      </c>
      <c r="C95" t="s">
        <v>65</v>
      </c>
      <c r="D95">
        <v>181276.38</v>
      </c>
      <c r="E95">
        <v>15635.72</v>
      </c>
    </row>
    <row r="96" spans="1:5" x14ac:dyDescent="0.25">
      <c r="A96" t="s">
        <v>40</v>
      </c>
      <c r="B96" t="s">
        <v>25</v>
      </c>
      <c r="C96" t="s">
        <v>65</v>
      </c>
      <c r="D96">
        <v>197660.98</v>
      </c>
      <c r="E96">
        <v>14110.09</v>
      </c>
    </row>
    <row r="97" spans="1:5" x14ac:dyDescent="0.25">
      <c r="A97" t="s">
        <v>40</v>
      </c>
      <c r="B97" t="s">
        <v>26</v>
      </c>
      <c r="C97" t="s">
        <v>65</v>
      </c>
      <c r="D97">
        <v>172387.48</v>
      </c>
      <c r="E97">
        <v>18074.689999999999</v>
      </c>
    </row>
    <row r="98" spans="1:5" x14ac:dyDescent="0.25">
      <c r="A98" t="s">
        <v>39</v>
      </c>
      <c r="B98" t="s">
        <v>73</v>
      </c>
      <c r="C98" t="s">
        <v>68</v>
      </c>
      <c r="D98">
        <v>180781.26</v>
      </c>
      <c r="E98">
        <v>19783.61</v>
      </c>
    </row>
    <row r="99" spans="1:5" x14ac:dyDescent="0.25">
      <c r="A99" t="s">
        <v>39</v>
      </c>
      <c r="B99" t="s">
        <v>74</v>
      </c>
      <c r="C99" t="s">
        <v>68</v>
      </c>
      <c r="D99">
        <v>216195.12</v>
      </c>
      <c r="E99">
        <v>18344.919999999998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201890.66</v>
      </c>
      <c r="E100">
        <v>18280.95</v>
      </c>
    </row>
    <row r="101" spans="1:5" x14ac:dyDescent="0.25">
      <c r="A101" t="s">
        <v>39</v>
      </c>
      <c r="B101" t="s">
        <v>76</v>
      </c>
      <c r="C101" t="s">
        <v>68</v>
      </c>
      <c r="D101">
        <v>221623.13</v>
      </c>
      <c r="E101">
        <v>17723.66</v>
      </c>
    </row>
    <row r="102" spans="1:5" x14ac:dyDescent="0.25">
      <c r="A102" t="s">
        <v>39</v>
      </c>
      <c r="B102" t="s">
        <v>77</v>
      </c>
      <c r="C102" t="s">
        <v>68</v>
      </c>
      <c r="D102">
        <v>205880.03</v>
      </c>
      <c r="E102">
        <v>18281.43</v>
      </c>
    </row>
    <row r="103" spans="1:5" x14ac:dyDescent="0.25">
      <c r="A103" t="s">
        <v>39</v>
      </c>
      <c r="B103" t="s">
        <v>78</v>
      </c>
      <c r="C103" t="s">
        <v>68</v>
      </c>
      <c r="D103">
        <v>219798.29</v>
      </c>
      <c r="E103">
        <v>17001.18</v>
      </c>
    </row>
    <row r="104" spans="1:5" x14ac:dyDescent="0.25">
      <c r="A104" t="s">
        <v>39</v>
      </c>
      <c r="B104" t="s">
        <v>79</v>
      </c>
      <c r="C104" t="s">
        <v>68</v>
      </c>
      <c r="D104">
        <v>221630.96</v>
      </c>
      <c r="E104">
        <v>16810.84</v>
      </c>
    </row>
    <row r="105" spans="1:5" x14ac:dyDescent="0.25">
      <c r="A105" t="s">
        <v>39</v>
      </c>
      <c r="B105" t="s">
        <v>80</v>
      </c>
      <c r="C105" t="s">
        <v>68</v>
      </c>
      <c r="D105">
        <v>233041.95</v>
      </c>
      <c r="E105">
        <v>16789.89</v>
      </c>
    </row>
    <row r="106" spans="1:5" x14ac:dyDescent="0.25">
      <c r="A106" t="s">
        <v>39</v>
      </c>
      <c r="B106" t="s">
        <v>81</v>
      </c>
      <c r="C106" t="s">
        <v>68</v>
      </c>
      <c r="D106">
        <v>243582.55</v>
      </c>
      <c r="E106">
        <v>16585.47</v>
      </c>
    </row>
    <row r="107" spans="1:5" x14ac:dyDescent="0.25">
      <c r="A107" t="s">
        <v>39</v>
      </c>
      <c r="B107" t="s">
        <v>20</v>
      </c>
      <c r="C107" t="s">
        <v>68</v>
      </c>
      <c r="D107">
        <v>247250.51</v>
      </c>
      <c r="E107">
        <v>16471.2</v>
      </c>
    </row>
    <row r="108" spans="1:5" x14ac:dyDescent="0.25">
      <c r="A108" t="s">
        <v>39</v>
      </c>
      <c r="B108" t="s">
        <v>21</v>
      </c>
      <c r="C108" t="s">
        <v>68</v>
      </c>
      <c r="D108">
        <v>258607.43</v>
      </c>
      <c r="E108">
        <v>16794.66</v>
      </c>
    </row>
    <row r="109" spans="1:5" x14ac:dyDescent="0.25">
      <c r="A109" t="s">
        <v>39</v>
      </c>
      <c r="B109" t="s">
        <v>22</v>
      </c>
      <c r="C109" t="s">
        <v>68</v>
      </c>
      <c r="D109">
        <v>243051.46</v>
      </c>
      <c r="E109">
        <v>17208.2</v>
      </c>
    </row>
    <row r="110" spans="1:5" x14ac:dyDescent="0.25">
      <c r="A110" t="s">
        <v>39</v>
      </c>
      <c r="B110" t="s">
        <v>23</v>
      </c>
      <c r="C110" t="s">
        <v>68</v>
      </c>
      <c r="D110">
        <v>262067.69</v>
      </c>
      <c r="E110">
        <v>16366.27</v>
      </c>
    </row>
    <row r="111" spans="1:5" x14ac:dyDescent="0.25">
      <c r="A111" t="s">
        <v>39</v>
      </c>
      <c r="B111" t="s">
        <v>24</v>
      </c>
      <c r="C111" t="s">
        <v>68</v>
      </c>
      <c r="D111">
        <v>285035.18</v>
      </c>
      <c r="E111">
        <v>15641.3</v>
      </c>
    </row>
    <row r="112" spans="1:5" x14ac:dyDescent="0.25">
      <c r="A112" t="s">
        <v>39</v>
      </c>
      <c r="B112" t="s">
        <v>25</v>
      </c>
      <c r="C112" t="s">
        <v>68</v>
      </c>
      <c r="D112">
        <v>308761.31</v>
      </c>
      <c r="E112">
        <v>14115.61</v>
      </c>
    </row>
    <row r="113" spans="1:5" x14ac:dyDescent="0.25">
      <c r="A113" t="s">
        <v>39</v>
      </c>
      <c r="B113" t="s">
        <v>26</v>
      </c>
      <c r="C113" t="s">
        <v>68</v>
      </c>
      <c r="D113">
        <v>261162.25</v>
      </c>
      <c r="E113">
        <v>18080.43</v>
      </c>
    </row>
    <row r="114" spans="1:5" x14ac:dyDescent="0.25">
      <c r="A114" t="s">
        <v>40</v>
      </c>
      <c r="B114" t="s">
        <v>73</v>
      </c>
      <c r="C114" t="s">
        <v>68</v>
      </c>
      <c r="D114">
        <v>117594.54</v>
      </c>
      <c r="E114">
        <v>19777.59</v>
      </c>
    </row>
    <row r="115" spans="1:5" x14ac:dyDescent="0.25">
      <c r="A115" t="s">
        <v>40</v>
      </c>
      <c r="B115" t="s">
        <v>74</v>
      </c>
      <c r="C115" t="s">
        <v>68</v>
      </c>
      <c r="D115">
        <v>136075.29</v>
      </c>
      <c r="E115">
        <v>18339.29</v>
      </c>
    </row>
    <row r="116" spans="1:5" x14ac:dyDescent="0.25">
      <c r="A116" t="s">
        <v>40</v>
      </c>
      <c r="B116" t="s">
        <v>75</v>
      </c>
      <c r="C116" t="s">
        <v>68</v>
      </c>
      <c r="D116">
        <v>128913.16</v>
      </c>
      <c r="E116">
        <v>18275.12</v>
      </c>
    </row>
    <row r="117" spans="1:5" x14ac:dyDescent="0.25">
      <c r="A117" t="s">
        <v>40</v>
      </c>
      <c r="B117" t="s">
        <v>76</v>
      </c>
      <c r="C117" t="s">
        <v>68</v>
      </c>
      <c r="D117">
        <v>139506.63</v>
      </c>
      <c r="E117">
        <v>17718.38</v>
      </c>
    </row>
    <row r="118" spans="1:5" x14ac:dyDescent="0.25">
      <c r="A118" t="s">
        <v>40</v>
      </c>
      <c r="B118" t="s">
        <v>77</v>
      </c>
      <c r="C118" t="s">
        <v>68</v>
      </c>
      <c r="D118">
        <v>130021.52</v>
      </c>
      <c r="E118">
        <v>18276.080000000002</v>
      </c>
    </row>
    <row r="119" spans="1:5" x14ac:dyDescent="0.25">
      <c r="A119" t="s">
        <v>40</v>
      </c>
      <c r="B119" t="s">
        <v>78</v>
      </c>
      <c r="C119" t="s">
        <v>68</v>
      </c>
      <c r="D119">
        <v>141821.44</v>
      </c>
      <c r="E119">
        <v>16995.27</v>
      </c>
    </row>
    <row r="120" spans="1:5" x14ac:dyDescent="0.25">
      <c r="A120" t="s">
        <v>40</v>
      </c>
      <c r="B120" t="s">
        <v>79</v>
      </c>
      <c r="C120" t="s">
        <v>68</v>
      </c>
      <c r="D120">
        <v>143664.94</v>
      </c>
      <c r="E120">
        <v>16804.86</v>
      </c>
    </row>
    <row r="121" spans="1:5" x14ac:dyDescent="0.25">
      <c r="A121" t="s">
        <v>40</v>
      </c>
      <c r="B121" t="s">
        <v>80</v>
      </c>
      <c r="C121" t="s">
        <v>68</v>
      </c>
      <c r="D121">
        <v>149537.94</v>
      </c>
      <c r="E121">
        <v>16784.7</v>
      </c>
    </row>
    <row r="122" spans="1:5" x14ac:dyDescent="0.25">
      <c r="A122" t="s">
        <v>40</v>
      </c>
      <c r="B122" t="s">
        <v>81</v>
      </c>
      <c r="C122" t="s">
        <v>68</v>
      </c>
      <c r="D122">
        <v>149228.96</v>
      </c>
      <c r="E122">
        <v>16579.62</v>
      </c>
    </row>
    <row r="123" spans="1:5" x14ac:dyDescent="0.25">
      <c r="A123" t="s">
        <v>40</v>
      </c>
      <c r="B123" t="s">
        <v>20</v>
      </c>
      <c r="C123" t="s">
        <v>68</v>
      </c>
      <c r="D123">
        <v>160444.67000000001</v>
      </c>
      <c r="E123">
        <v>16465.900000000001</v>
      </c>
    </row>
    <row r="124" spans="1:5" x14ac:dyDescent="0.25">
      <c r="A124" t="s">
        <v>40</v>
      </c>
      <c r="B124" t="s">
        <v>21</v>
      </c>
      <c r="C124" t="s">
        <v>68</v>
      </c>
      <c r="D124">
        <v>161552.35</v>
      </c>
      <c r="E124">
        <v>16788.900000000001</v>
      </c>
    </row>
    <row r="125" spans="1:5" x14ac:dyDescent="0.25">
      <c r="A125" t="s">
        <v>40</v>
      </c>
      <c r="B125" t="s">
        <v>22</v>
      </c>
      <c r="C125" t="s">
        <v>68</v>
      </c>
      <c r="D125">
        <v>153021.63</v>
      </c>
      <c r="E125">
        <v>17203.18</v>
      </c>
    </row>
    <row r="126" spans="1:5" x14ac:dyDescent="0.25">
      <c r="A126" t="s">
        <v>40</v>
      </c>
      <c r="B126" t="s">
        <v>23</v>
      </c>
      <c r="C126" t="s">
        <v>68</v>
      </c>
      <c r="D126">
        <v>164871.60999999999</v>
      </c>
      <c r="E126">
        <v>16360.39</v>
      </c>
    </row>
    <row r="127" spans="1:5" x14ac:dyDescent="0.25">
      <c r="A127" t="s">
        <v>40</v>
      </c>
      <c r="B127" t="s">
        <v>24</v>
      </c>
      <c r="C127" t="s">
        <v>68</v>
      </c>
      <c r="D127">
        <v>179634.79</v>
      </c>
      <c r="E127">
        <v>15635.99</v>
      </c>
    </row>
    <row r="128" spans="1:5" x14ac:dyDescent="0.25">
      <c r="A128" t="s">
        <v>40</v>
      </c>
      <c r="B128" t="s">
        <v>25</v>
      </c>
      <c r="C128" t="s">
        <v>68</v>
      </c>
      <c r="D128">
        <v>197239.4</v>
      </c>
      <c r="E128">
        <v>14109.52</v>
      </c>
    </row>
    <row r="129" spans="1:5" x14ac:dyDescent="0.25">
      <c r="A129" t="s">
        <v>40</v>
      </c>
      <c r="B129" t="s">
        <v>26</v>
      </c>
      <c r="C129" t="s">
        <v>68</v>
      </c>
      <c r="D129">
        <v>165653.49</v>
      </c>
      <c r="E129">
        <v>18075.21</v>
      </c>
    </row>
    <row r="130" spans="1:5" x14ac:dyDescent="0.25">
      <c r="A130" t="s">
        <v>39</v>
      </c>
      <c r="B130" t="s">
        <v>73</v>
      </c>
      <c r="C130" t="s">
        <v>69</v>
      </c>
      <c r="D130">
        <v>144377.94</v>
      </c>
      <c r="E130">
        <v>59787.199999999997</v>
      </c>
    </row>
    <row r="131" spans="1:5" x14ac:dyDescent="0.25">
      <c r="A131" t="s">
        <v>39</v>
      </c>
      <c r="B131" t="s">
        <v>74</v>
      </c>
      <c r="C131" t="s">
        <v>69</v>
      </c>
      <c r="D131">
        <v>175821.12</v>
      </c>
      <c r="E131">
        <v>44394.65</v>
      </c>
    </row>
    <row r="132" spans="1:5" x14ac:dyDescent="0.25">
      <c r="A132" t="s">
        <v>39</v>
      </c>
      <c r="B132" t="s">
        <v>75</v>
      </c>
      <c r="C132" t="s">
        <v>69</v>
      </c>
      <c r="D132">
        <v>163827.45000000001</v>
      </c>
      <c r="E132">
        <v>33664.199999999997</v>
      </c>
    </row>
    <row r="133" spans="1:5" x14ac:dyDescent="0.25">
      <c r="A133" t="s">
        <v>39</v>
      </c>
      <c r="B133" t="s">
        <v>76</v>
      </c>
      <c r="C133" t="s">
        <v>69</v>
      </c>
      <c r="D133">
        <v>182093.37</v>
      </c>
      <c r="E133">
        <v>31841.25</v>
      </c>
    </row>
    <row r="134" spans="1:5" x14ac:dyDescent="0.25">
      <c r="A134" t="s">
        <v>39</v>
      </c>
      <c r="B134" t="s">
        <v>77</v>
      </c>
      <c r="C134" t="s">
        <v>69</v>
      </c>
      <c r="D134">
        <v>169085.11</v>
      </c>
      <c r="E134">
        <v>31412.65</v>
      </c>
    </row>
    <row r="135" spans="1:5" x14ac:dyDescent="0.25">
      <c r="A135" t="s">
        <v>39</v>
      </c>
      <c r="B135" t="s">
        <v>78</v>
      </c>
      <c r="C135" t="s">
        <v>69</v>
      </c>
      <c r="D135">
        <v>185031.44</v>
      </c>
      <c r="E135">
        <v>20273.3</v>
      </c>
    </row>
    <row r="136" spans="1:5" x14ac:dyDescent="0.25">
      <c r="A136" t="s">
        <v>39</v>
      </c>
      <c r="B136" t="s">
        <v>79</v>
      </c>
      <c r="C136" t="s">
        <v>69</v>
      </c>
      <c r="D136">
        <v>186900.43</v>
      </c>
      <c r="E136">
        <v>19627.650000000001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195377.75</v>
      </c>
      <c r="E137">
        <v>21639.98</v>
      </c>
    </row>
    <row r="138" spans="1:5" x14ac:dyDescent="0.25">
      <c r="A138" t="s">
        <v>39</v>
      </c>
      <c r="B138" t="s">
        <v>81</v>
      </c>
      <c r="C138" t="s">
        <v>69</v>
      </c>
      <c r="D138">
        <v>204030.25</v>
      </c>
      <c r="E138">
        <v>20583.580000000002</v>
      </c>
    </row>
    <row r="139" spans="1:5" x14ac:dyDescent="0.25">
      <c r="A139" t="s">
        <v>39</v>
      </c>
      <c r="B139" t="s">
        <v>20</v>
      </c>
      <c r="C139" t="s">
        <v>69</v>
      </c>
      <c r="D139">
        <v>208826.09</v>
      </c>
      <c r="E139">
        <v>24617.88</v>
      </c>
    </row>
    <row r="140" spans="1:5" x14ac:dyDescent="0.25">
      <c r="A140" t="s">
        <v>39</v>
      </c>
      <c r="B140" t="s">
        <v>21</v>
      </c>
      <c r="C140" t="s">
        <v>69</v>
      </c>
      <c r="D140">
        <v>214875.69</v>
      </c>
      <c r="E140">
        <v>43318.79</v>
      </c>
    </row>
    <row r="141" spans="1:5" x14ac:dyDescent="0.25">
      <c r="A141" t="s">
        <v>39</v>
      </c>
      <c r="B141" t="s">
        <v>22</v>
      </c>
      <c r="C141" t="s">
        <v>69</v>
      </c>
      <c r="D141">
        <v>202391.71</v>
      </c>
      <c r="E141">
        <v>40942.03</v>
      </c>
    </row>
    <row r="142" spans="1:5" x14ac:dyDescent="0.25">
      <c r="A142" t="s">
        <v>39</v>
      </c>
      <c r="B142" t="s">
        <v>23</v>
      </c>
      <c r="C142" t="s">
        <v>69</v>
      </c>
      <c r="D142">
        <v>220772.08</v>
      </c>
      <c r="E142">
        <v>34978.71</v>
      </c>
    </row>
    <row r="143" spans="1:5" x14ac:dyDescent="0.25">
      <c r="A143" t="s">
        <v>39</v>
      </c>
      <c r="B143" t="s">
        <v>24</v>
      </c>
      <c r="C143" t="s">
        <v>69</v>
      </c>
      <c r="D143">
        <v>240758.7</v>
      </c>
      <c r="E143">
        <v>26797.38</v>
      </c>
    </row>
    <row r="144" spans="1:5" x14ac:dyDescent="0.25">
      <c r="A144" t="s">
        <v>39</v>
      </c>
      <c r="B144" t="s">
        <v>25</v>
      </c>
      <c r="C144" t="s">
        <v>69</v>
      </c>
      <c r="D144">
        <v>268181.21999999997</v>
      </c>
      <c r="E144">
        <v>17289.77</v>
      </c>
    </row>
    <row r="145" spans="1:5" x14ac:dyDescent="0.25">
      <c r="A145" t="s">
        <v>39</v>
      </c>
      <c r="B145" t="s">
        <v>26</v>
      </c>
      <c r="C145" t="s">
        <v>69</v>
      </c>
      <c r="D145">
        <v>213458.87</v>
      </c>
      <c r="E145">
        <v>55009.4</v>
      </c>
    </row>
    <row r="146" spans="1:5" x14ac:dyDescent="0.25">
      <c r="A146" t="s">
        <v>40</v>
      </c>
      <c r="B146" t="s">
        <v>73</v>
      </c>
      <c r="C146" t="s">
        <v>69</v>
      </c>
      <c r="D146">
        <v>98175.78</v>
      </c>
      <c r="E146">
        <v>57765.11</v>
      </c>
    </row>
    <row r="147" spans="1:5" x14ac:dyDescent="0.25">
      <c r="A147" t="s">
        <v>40</v>
      </c>
      <c r="B147" t="s">
        <v>74</v>
      </c>
      <c r="C147" t="s">
        <v>69</v>
      </c>
      <c r="D147">
        <v>114585.82</v>
      </c>
      <c r="E147">
        <v>40864.36</v>
      </c>
    </row>
    <row r="148" spans="1:5" x14ac:dyDescent="0.25">
      <c r="A148" t="s">
        <v>40</v>
      </c>
      <c r="B148" t="s">
        <v>75</v>
      </c>
      <c r="C148" t="s">
        <v>69</v>
      </c>
      <c r="D148">
        <v>107966.28</v>
      </c>
      <c r="E148">
        <v>32700.2</v>
      </c>
    </row>
    <row r="149" spans="1:5" x14ac:dyDescent="0.25">
      <c r="A149" t="s">
        <v>40</v>
      </c>
      <c r="B149" t="s">
        <v>76</v>
      </c>
      <c r="C149" t="s">
        <v>69</v>
      </c>
      <c r="D149">
        <v>118129.60000000001</v>
      </c>
      <c r="E149">
        <v>29858.1</v>
      </c>
    </row>
    <row r="150" spans="1:5" x14ac:dyDescent="0.25">
      <c r="A150" t="s">
        <v>40</v>
      </c>
      <c r="B150" t="s">
        <v>77</v>
      </c>
      <c r="C150" t="s">
        <v>69</v>
      </c>
      <c r="D150">
        <v>110007.57</v>
      </c>
      <c r="E150">
        <v>29623.07</v>
      </c>
    </row>
    <row r="151" spans="1:5" x14ac:dyDescent="0.25">
      <c r="A151" t="s">
        <v>40</v>
      </c>
      <c r="B151" t="s">
        <v>78</v>
      </c>
      <c r="C151" t="s">
        <v>69</v>
      </c>
      <c r="D151">
        <v>121286.53</v>
      </c>
      <c r="E151">
        <v>20049.32</v>
      </c>
    </row>
    <row r="152" spans="1:5" x14ac:dyDescent="0.25">
      <c r="A152" t="s">
        <v>40</v>
      </c>
      <c r="B152" t="s">
        <v>79</v>
      </c>
      <c r="C152" t="s">
        <v>69</v>
      </c>
      <c r="D152">
        <v>122782.97</v>
      </c>
      <c r="E152">
        <v>19483.310000000001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127343.89</v>
      </c>
      <c r="E153">
        <v>21230.22</v>
      </c>
    </row>
    <row r="154" spans="1:5" x14ac:dyDescent="0.25">
      <c r="A154" t="s">
        <v>40</v>
      </c>
      <c r="B154" t="s">
        <v>81</v>
      </c>
      <c r="C154" t="s">
        <v>69</v>
      </c>
      <c r="D154">
        <v>128473.48</v>
      </c>
      <c r="E154">
        <v>19524.009999999998</v>
      </c>
    </row>
    <row r="155" spans="1:5" x14ac:dyDescent="0.25">
      <c r="A155" t="s">
        <v>40</v>
      </c>
      <c r="B155" t="s">
        <v>20</v>
      </c>
      <c r="C155" t="s">
        <v>69</v>
      </c>
      <c r="D155">
        <v>137923.78</v>
      </c>
      <c r="E155">
        <v>23291.14</v>
      </c>
    </row>
    <row r="156" spans="1:5" x14ac:dyDescent="0.25">
      <c r="A156" t="s">
        <v>40</v>
      </c>
      <c r="B156" t="s">
        <v>21</v>
      </c>
      <c r="C156" t="s">
        <v>69</v>
      </c>
      <c r="D156">
        <v>138612.29999999999</v>
      </c>
      <c r="E156">
        <v>40192.53</v>
      </c>
    </row>
    <row r="157" spans="1:5" x14ac:dyDescent="0.25">
      <c r="A157" t="s">
        <v>40</v>
      </c>
      <c r="B157" t="s">
        <v>22</v>
      </c>
      <c r="C157" t="s">
        <v>69</v>
      </c>
      <c r="D157">
        <v>130969.76</v>
      </c>
      <c r="E157">
        <v>38709.160000000003</v>
      </c>
    </row>
    <row r="158" spans="1:5" x14ac:dyDescent="0.25">
      <c r="A158" t="s">
        <v>40</v>
      </c>
      <c r="B158" t="s">
        <v>23</v>
      </c>
      <c r="C158" t="s">
        <v>69</v>
      </c>
      <c r="D158">
        <v>142592.03</v>
      </c>
      <c r="E158">
        <v>34693.56</v>
      </c>
    </row>
    <row r="159" spans="1:5" x14ac:dyDescent="0.25">
      <c r="A159" t="s">
        <v>40</v>
      </c>
      <c r="B159" t="s">
        <v>24</v>
      </c>
      <c r="C159" t="s">
        <v>69</v>
      </c>
      <c r="D159">
        <v>155899.79</v>
      </c>
      <c r="E159">
        <v>26066.46</v>
      </c>
    </row>
    <row r="160" spans="1:5" x14ac:dyDescent="0.25">
      <c r="A160" t="s">
        <v>40</v>
      </c>
      <c r="B160" t="s">
        <v>25</v>
      </c>
      <c r="C160" t="s">
        <v>69</v>
      </c>
      <c r="D160">
        <v>176482.25</v>
      </c>
      <c r="E160">
        <v>16753.96</v>
      </c>
    </row>
    <row r="161" spans="1:5" x14ac:dyDescent="0.25">
      <c r="A161" t="s">
        <v>40</v>
      </c>
      <c r="B161" t="s">
        <v>26</v>
      </c>
      <c r="C161" t="s">
        <v>69</v>
      </c>
      <c r="D161">
        <v>139018.67000000001</v>
      </c>
      <c r="E161">
        <v>51277.63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Financial buildings, incl. banks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54300.38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1783.22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72808.06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50302.879999999997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12208.31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163.27000000000001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19783.5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137265.75</v>
      </c>
      <c r="F17" s="65">
        <f>Raw_endusebreakdownannual!F16</f>
        <v>74083.88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39099.43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29543.040000000001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72808.06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50302.879999999997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23960.720000000001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1237.77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18344.8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177852.47</v>
      </c>
      <c r="F32" s="65">
        <f>Raw_endusebreakdownannual!F31</f>
        <v>57444.23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23203.38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17873.560000000001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72808.06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50302.879999999997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18712.349999999999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954.77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18280.939999999999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160651.63</v>
      </c>
      <c r="F47" s="65">
        <f>Raw_endusebreakdownannual!F46</f>
        <v>41484.32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22064.26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34853.94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72808.06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50302.879999999997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27398.86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1387.17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17723.63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186750.91</v>
      </c>
      <c r="F62" s="65">
        <f>Raw_endusebreakdownannual!F61</f>
        <v>39787.89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20201.86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21823.97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72808.06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50302.879999999997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19468.36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950.61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18281.259999999998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165353.87</v>
      </c>
      <c r="F77" s="65">
        <f>Raw_endusebreakdownannual!F76</f>
        <v>38483.120000000003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6017.65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37584.629999999997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72808.06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50302.879999999997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31812.31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1649.47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17001.25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194157.35</v>
      </c>
      <c r="F92" s="65">
        <f>Raw_endusebreakdownannual!F91</f>
        <v>23018.9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6060.46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42053.69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72808.06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50302.879999999997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35739.43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1794.86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16811.03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202698.92</v>
      </c>
      <c r="F107" s="65">
        <f>Raw_endusebreakdownannual!F106</f>
        <v>22871.49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8951.2099999999991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50233.760000000002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72808.06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50302.879999999997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36485.42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1932.8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16790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211762.92</v>
      </c>
      <c r="F122" s="65">
        <f>Raw_endusebreakdownannual!F121</f>
        <v>25741.21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8382.2999999999993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57349.26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72808.06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50302.879999999997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41054.49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2113.7399999999998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16585.96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223628.43</v>
      </c>
      <c r="F137" s="65">
        <f>Raw_endusebreakdownannual!F136</f>
        <v>24968.26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14304.61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65223.93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72808.06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50302.879999999997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39192.07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2027.96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16471.59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229554.9</v>
      </c>
      <c r="F152" s="65">
        <f>Raw_endusebreakdownannual!F151</f>
        <v>30776.2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42399.5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67237.56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72808.06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50302.879999999997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41155.78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2001.05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16794.560000000001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233505.34</v>
      </c>
      <c r="F167" s="65">
        <f>Raw_endusebreakdownannual!F166</f>
        <v>59194.06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36742.46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56964.42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72808.06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50302.879999999997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35086.879999999997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1852.79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17208.77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217015.03</v>
      </c>
      <c r="F182" s="65">
        <f>Raw_endusebreakdownannual!F181</f>
        <v>53951.23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30208.65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73466.11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72808.06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50302.879999999997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43548.44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2147.98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16366.17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242273.47</v>
      </c>
      <c r="F197" s="65">
        <f>Raw_endusebreakdownannual!F196</f>
        <v>46574.82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20544.259999999998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90578.57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72808.06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50302.879999999997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51184.12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2324.8200000000002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15641.32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267198.45</v>
      </c>
      <c r="F212" s="65">
        <f>Raw_endusebreakdownannual!F211</f>
        <v>36185.589999999997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9693.85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124476.97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72808.06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50302.879999999997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57468.3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1991.02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14115.64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307047.23</v>
      </c>
      <c r="F227" s="65">
        <f>Raw_endusebreakdownannual!F226</f>
        <v>23809.49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66260.91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61583.48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72808.06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50302.879999999997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45219.199999999997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1717.64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18080.39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231631.26</v>
      </c>
      <c r="F242" s="65">
        <f>Raw_endusebreakdownannual!F241</f>
        <v>84341.29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42322.02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834.07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36688.5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50302.879999999997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12413.6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76.09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19777.84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100315.14</v>
      </c>
      <c r="F257" s="65">
        <f>Raw_endusebreakdownannual!F256</f>
        <v>62099.86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27529.75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15763.89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36688.5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50302.879999999997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14095.7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510.56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18339.38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117361.53</v>
      </c>
      <c r="F272" s="65">
        <f>Raw_endusebreakdownannual!F271</f>
        <v>45869.13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17947.55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9438.84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36688.5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50302.879999999997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11122.82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512.44000000000005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18275.29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108065.48</v>
      </c>
      <c r="F287" s="65">
        <f>Raw_endusebreakdownannual!F286</f>
        <v>36222.839999999997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15512.09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18985.240000000002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36688.5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50302.879999999997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14737.88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580.04999999999995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17718.63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121294.56</v>
      </c>
      <c r="F302" s="65">
        <f>Raw_endusebreakdownannual!F301</f>
        <v>33230.71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14469.77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11136.5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36688.5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50302.879999999997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11276.76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497.81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18275.939999999999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109902.45</v>
      </c>
      <c r="F317" s="65">
        <f>Raw_endusebreakdownannual!F316</f>
        <v>32745.71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4865.87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22065.13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36688.5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50302.879999999997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17480.060000000001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979.14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16995.650000000001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127515.72</v>
      </c>
      <c r="F332" s="65">
        <f>Raw_endusebreakdownannual!F331</f>
        <v>21861.52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4795.63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25603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36688.5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50302.879999999997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19898.259999999998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1099.19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16805.3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133591.84</v>
      </c>
      <c r="F347" s="65">
        <f>Raw_endusebreakdownannual!F346</f>
        <v>21600.94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7374.52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29385.07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36688.5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50302.879999999997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19288.189999999999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866.98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16785.240000000002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136531.62</v>
      </c>
      <c r="F362" s="65">
        <f>Raw_endusebreakdownannual!F361</f>
        <v>24159.759999999998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4983.7700000000004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31836.92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36688.5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50302.879999999997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20721.740000000002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1182.54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16580.21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140732.57</v>
      </c>
      <c r="F377" s="65">
        <f>Raw_endusebreakdownannual!F376</f>
        <v>21563.98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10094.35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39833.370000000003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36688.5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50302.879999999997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22648.1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877.23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16466.64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150350.07999999999</v>
      </c>
      <c r="F392" s="65">
        <f>Raw_endusebreakdownannual!F391</f>
        <v>26560.98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29744.400000000001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39734.839999999997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36688.5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50302.879999999997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22777.46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16788.84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150282.26</v>
      </c>
      <c r="F407" s="65">
        <f>Raw_endusebreakdownannual!F406</f>
        <v>46533.23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26365.24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32836.53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36688.5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50302.879999999997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19929.78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764.82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17203.419999999998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140522.51999999999</v>
      </c>
      <c r="F422" s="65">
        <f>Raw_endusebreakdownannual!F421</f>
        <v>43568.66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23097.4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43803.48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36688.5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50302.879999999997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24106.73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889.51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16360.63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155791.1</v>
      </c>
      <c r="F437" s="65">
        <f>Raw_endusebreakdownannual!F436</f>
        <v>39458.04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15040.32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55782.99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36688.5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50302.879999999997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29509.66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1421.26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15636.29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173705.3</v>
      </c>
      <c r="F452" s="65">
        <f>Raw_endusebreakdownannual!F451</f>
        <v>30676.61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6908.83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81093.48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36688.5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50302.879999999997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32777.79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1258.0899999999999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14110.87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202120.74</v>
      </c>
      <c r="F467" s="65">
        <f>Raw_endusebreakdownannual!F466</f>
        <v>21019.7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41735.879999999997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35988.339999999997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36688.5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50302.879999999997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26497.94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905.08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18075.099999999999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150382.75</v>
      </c>
      <c r="F482" s="65">
        <f>Raw_endusebreakdownannual!F481</f>
        <v>59810.99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24965.53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913.08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72808.06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50302.879999999997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55837.2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19783.34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179861.22</v>
      </c>
      <c r="F497" s="65">
        <f>Raw_endusebreakdownannual!F496</f>
        <v>44748.87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15436.52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23219.16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72808.06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50302.879999999997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69552.59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18344.82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215882.69</v>
      </c>
      <c r="F512" s="65">
        <f>Raw_endusebreakdownannual!F511</f>
        <v>33781.339999999997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8302.5499999999993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13186.98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72808.06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50302.879999999997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65470.8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18280.919999999998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201768.73</v>
      </c>
      <c r="F527" s="65">
        <f>Raw_endusebreakdownannual!F526</f>
        <v>26583.47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7358.58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28039.93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72808.06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50302.879999999997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70364.479999999996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17724.16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221515.36</v>
      </c>
      <c r="F542" s="65">
        <f>Raw_endusebreakdownannual!F541</f>
        <v>25082.74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7498.94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17805.66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72808.06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50302.879999999997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64995.63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18281.169999999998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205912.24</v>
      </c>
      <c r="F557" s="65">
        <f>Raw_endusebreakdownannual!F556</f>
        <v>25780.11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1355.98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29685.25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72808.06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50302.879999999997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67010.89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17001.18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219807.08</v>
      </c>
      <c r="F572" s="65">
        <f>Raw_endusebreakdownannual!F571</f>
        <v>18357.16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1127.19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32854.980000000003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72808.06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50302.879999999997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65674.06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16810.84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221639.98</v>
      </c>
      <c r="F587" s="65">
        <f>Raw_endusebreakdownannual!F586</f>
        <v>17938.03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2290.73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39309.410000000003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72808.06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50302.879999999997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70646.98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16789.89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233067.33</v>
      </c>
      <c r="F602" s="65">
        <f>Raw_endusebreakdownannual!F601</f>
        <v>19080.62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1681.38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45444.43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72808.06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50302.879999999997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75043.77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16585.48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243599.15</v>
      </c>
      <c r="F617" s="65">
        <f>Raw_endusebreakdownannual!F616</f>
        <v>18266.86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4242.29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52292.959999999999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72808.06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50302.879999999997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71896.649999999994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16471.11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247300.55</v>
      </c>
      <c r="F632" s="65">
        <f>Raw_endusebreakdownannual!F631</f>
        <v>20713.400000000001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14714.34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55294.239999999998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72808.06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50302.879999999997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79456.429999999993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16794.46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257861.61</v>
      </c>
      <c r="F647" s="65">
        <f>Raw_endusebreakdownannual!F646</f>
        <v>31508.799999999999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13753.72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46260.03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72808.06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50302.879999999997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73024.600000000006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17208.77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242395.57</v>
      </c>
      <c r="F662" s="65">
        <f>Raw_endusebreakdownannual!F661</f>
        <v>30962.49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10019.530000000001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61055.8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72808.06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50302.879999999997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77408.37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16366.07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261575.12</v>
      </c>
      <c r="F677" s="65">
        <f>Raw_endusebreakdownannual!F676</f>
        <v>26385.599999999999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5859.47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76178.259999999995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72808.06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50302.879999999997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85669.98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15641.18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284959.19</v>
      </c>
      <c r="F692" s="65">
        <f>Raw_endusebreakdownannual!F691</f>
        <v>21500.65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1421.15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103204.91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72808.06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50302.879999999997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82475.39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14115.6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308791.24</v>
      </c>
      <c r="F707" s="65">
        <f>Raw_endusebreakdownannual!F706</f>
        <v>15536.75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22786.99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50489.81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72808.06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50302.879999999997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85751.65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18080.13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259352.39</v>
      </c>
      <c r="F722" s="65">
        <f>Raw_endusebreakdownannual!F721</f>
        <v>40867.120000000003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26362.07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436.52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36688.5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50302.879999999997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29999.279999999999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19777.84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117427.18</v>
      </c>
      <c r="F737" s="65">
        <f>Raw_endusebreakdownannual!F736</f>
        <v>46139.91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15130.88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12576.12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36688.5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50302.879999999997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36501.870000000003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18339.080000000002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136069.37</v>
      </c>
      <c r="F752" s="65">
        <f>Raw_endusebreakdownannual!F751</f>
        <v>33469.97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8757.07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6704.18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36688.5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50302.879999999997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35227.360000000001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18275.02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128922.92</v>
      </c>
      <c r="F767" s="65">
        <f>Raw_endusebreakdownannual!F766</f>
        <v>27032.09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7215.31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15275.58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36688.5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50302.879999999997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37281.730000000003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17718.27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139548.69</v>
      </c>
      <c r="F782" s="65">
        <f>Raw_endusebreakdownannual!F781</f>
        <v>24933.58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7029.47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8757.31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36688.5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50302.879999999997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34362.07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18275.740000000002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130110.76</v>
      </c>
      <c r="F797" s="65">
        <f>Raw_endusebreakdownannual!F796</f>
        <v>25305.200000000001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1420.23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16657.8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36688.5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50302.879999999997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38186.69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16995.25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141835.87</v>
      </c>
      <c r="F812" s="65">
        <f>Raw_endusebreakdownannual!F811</f>
        <v>18415.48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1245.68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18839.79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36688.5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50302.879999999997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37848.129999999997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16804.87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143679.29999999999</v>
      </c>
      <c r="F827" s="65">
        <f>Raw_endusebreakdownannual!F826</f>
        <v>18050.55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2330.9899999999998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22661.75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36688.5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50302.879999999997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39921.620000000003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16784.59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149574.76</v>
      </c>
      <c r="F842" s="65">
        <f>Raw_endusebreakdownannual!F841</f>
        <v>19115.580000000002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1406.84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24078.26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36688.5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50302.879999999997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38184.870000000003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16579.72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149254.51999999999</v>
      </c>
      <c r="F857" s="65">
        <f>Raw_endusebreakdownannual!F856</f>
        <v>17986.560000000001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3919.21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32232.5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36688.5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50302.879999999997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41308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16465.740000000002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160531.88</v>
      </c>
      <c r="F872" s="65">
        <f>Raw_endusebreakdownannual!F871</f>
        <v>20384.95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15453.27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32656.9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36688.5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50302.879999999997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41846.53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16788.41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161494.81</v>
      </c>
      <c r="F887" s="65">
        <f>Raw_endusebreakdownannual!F886</f>
        <v>32241.68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14542.42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26804.97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36688.5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50302.879999999997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39098.410000000003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17203.05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152894.76999999999</v>
      </c>
      <c r="F902" s="65">
        <f>Raw_endusebreakdownannual!F901</f>
        <v>31745.46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11772.79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36243.42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36688.5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50302.879999999997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41517.35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16360.05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164752.14000000001</v>
      </c>
      <c r="F917" s="65">
        <f>Raw_endusebreakdownannual!F916</f>
        <v>28132.84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6086.18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46631.33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36688.5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50302.879999999997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46036.08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15635.72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179658.8</v>
      </c>
      <c r="F932" s="65">
        <f>Raw_endusebreakdownannual!F931</f>
        <v>21721.9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1406.63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65646.48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36688.5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50302.879999999997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44656.1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14110.09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197293.96</v>
      </c>
      <c r="F947" s="65">
        <f>Raw_endusebreakdownannual!F946</f>
        <v>15516.72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23545.34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30845.53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36688.5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50302.879999999997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46776.79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18074.810000000001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164613.71</v>
      </c>
      <c r="F962" s="65">
        <f>Raw_endusebreakdownannual!F961</f>
        <v>41620.15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6269.07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746.94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72808.06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50302.879999999997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55837.2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19783.34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185964.15</v>
      </c>
      <c r="F977" s="65">
        <f>Raw_endusebreakdownannual!F976</f>
        <v>19783.34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4541.16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22924.39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72808.06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50302.879999999997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69552.33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18344.82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220128.83</v>
      </c>
      <c r="F992" s="65">
        <f>Raw_endusebreakdownannual!F991</f>
        <v>18344.82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2157.16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12993.37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72808.06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50302.879999999997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65470.92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18280.919999999998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203732.39</v>
      </c>
      <c r="F1007" s="65">
        <f>Raw_endusebreakdownannual!F1006</f>
        <v>18280.919999999998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1939.04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27974.62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72808.06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50302.879999999997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70364.479999999996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17724.16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223389.08</v>
      </c>
      <c r="F1022" s="65">
        <f>Raw_endusebreakdownannual!F1021</f>
        <v>17724.16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2105.4699999999998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17535.46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72808.06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50302.879999999997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64995.63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18281.169999999998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207747.51</v>
      </c>
      <c r="F1037" s="65">
        <f>Raw_endusebreakdownannual!F1036</f>
        <v>18281.169999999998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325.77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29089.34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72808.06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50302.879999999997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67010.89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17001.18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219536.95</v>
      </c>
      <c r="F1052" s="65">
        <f>Raw_endusebreakdownannual!F1051</f>
        <v>17001.18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273.2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32556.59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72808.06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50302.879999999997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65674.06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16810.84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221614.79</v>
      </c>
      <c r="F1067" s="65">
        <f>Raw_endusebreakdownannual!F1066</f>
        <v>16810.84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562.48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39178.769999999997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72808.06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50302.879999999997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70646.98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16789.89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233499.17</v>
      </c>
      <c r="F1082" s="65">
        <f>Raw_endusebreakdownannual!F1081</f>
        <v>16789.89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410.57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45322.78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72808.06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50302.879999999997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75043.77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16585.48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243888.06</v>
      </c>
      <c r="F1097" s="65">
        <f>Raw_endusebreakdownannual!F1096</f>
        <v>16585.48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1294.04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52223.87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72808.06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50302.879999999997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71896.649999999994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16471.11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248525.5</v>
      </c>
      <c r="F1112" s="65">
        <f>Raw_endusebreakdownannual!F1111</f>
        <v>16471.11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4223.88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55225.77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72808.06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50302.879999999997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79455.210000000006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16794.46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262015.8</v>
      </c>
      <c r="F1127" s="65">
        <f>Raw_endusebreakdownannual!F1126</f>
        <v>16794.46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4053.13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46168.31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72808.06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50302.879999999997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73024.3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17208.77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246356.68</v>
      </c>
      <c r="F1142" s="65">
        <f>Raw_endusebreakdownannual!F1141</f>
        <v>17208.77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2914.81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60995.61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72808.06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50302.879999999997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77406.69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16366.07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264428.06</v>
      </c>
      <c r="F1157" s="65">
        <f>Raw_endusebreakdownannual!F1156</f>
        <v>16366.07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1806.82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76088.97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72808.06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50302.879999999997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85668.81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15641.18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286675.53999999998</v>
      </c>
      <c r="F1172" s="65">
        <f>Raw_endusebreakdownannual!F1171</f>
        <v>15641.18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415.06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103167.52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72808.06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50302.879999999997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82475.39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14115.6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309168.90999999997</v>
      </c>
      <c r="F1187" s="65">
        <f>Raw_endusebreakdownannual!F1186</f>
        <v>14115.6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8624.34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49909.45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72808.06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50302.879999999997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85765.66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18080.080000000002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267410.39</v>
      </c>
      <c r="F1202" s="65">
        <f>Raw_endusebreakdownannual!F1201</f>
        <v>18080.080000000002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6538.77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285.33999999999997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36688.5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50302.879999999997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29999.279999999999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19777.84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123814.78</v>
      </c>
      <c r="F1217" s="65">
        <f>Raw_endusebreakdownannual!F1216</f>
        <v>19777.84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4244.72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12282.86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36688.5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50302.879999999997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36501.870000000003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18339.09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140020.82999999999</v>
      </c>
      <c r="F1232" s="65">
        <f>Raw_endusebreakdownannual!F1231</f>
        <v>18339.09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2223.81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6576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36688.5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50302.879999999997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35227.360000000001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18275.02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131018.56</v>
      </c>
      <c r="F1247" s="65">
        <f>Raw_endusebreakdownannual!F1246</f>
        <v>18275.02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1860.79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15171.29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36688.5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50302.879999999997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37281.730000000003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17718.27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141305.20000000001</v>
      </c>
      <c r="F1262" s="65">
        <f>Raw_endusebreakdownannual!F1261</f>
        <v>17718.27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1908.45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8594.24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36688.5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50302.879999999997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34362.07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18275.740000000002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131856.13</v>
      </c>
      <c r="F1277" s="65">
        <f>Raw_endusebreakdownannual!F1276</f>
        <v>18275.740000000002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339.21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15874.59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36688.5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50302.879999999997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38186.69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16995.25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141391.87</v>
      </c>
      <c r="F1292" s="65">
        <f>Raw_endusebreakdownannual!F1291</f>
        <v>16995.25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298.66000000000003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18347.189999999999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36688.5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50302.879999999997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37848.129999999997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16804.87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143485.35999999999</v>
      </c>
      <c r="F1307" s="65">
        <f>Raw_endusebreakdownannual!F1306</f>
        <v>16804.87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568.98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22415.360000000001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36688.5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50302.879999999997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39921.620000000003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16784.599999999999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149897.35</v>
      </c>
      <c r="F1322" s="65">
        <f>Raw_endusebreakdownannual!F1321</f>
        <v>16784.599999999999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342.11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23744.19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36688.5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50302.879999999997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38184.870000000003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16579.72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149262.56</v>
      </c>
      <c r="F1337" s="65">
        <f>Raw_endusebreakdownannual!F1336</f>
        <v>16579.72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1169.44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32131.72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36688.5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50302.879999999997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41308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16465.740000000002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161600.54</v>
      </c>
      <c r="F1352" s="65">
        <f>Raw_endusebreakdownannual!F1351</f>
        <v>16465.740000000002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4286.5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32591.42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36688.5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50302.879999999997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41846.53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16788.41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165715.82999999999</v>
      </c>
      <c r="F1367" s="65">
        <f>Raw_endusebreakdownannual!F1366</f>
        <v>16788.41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4082.82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26656.12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36688.5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50302.879999999997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39098.410000000003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17203.05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156828.73000000001</v>
      </c>
      <c r="F1382" s="65">
        <f>Raw_endusebreakdownannual!F1381</f>
        <v>17203.05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3244.04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36175.83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36688.5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50302.879999999997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41517.35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16360.05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167928.59</v>
      </c>
      <c r="F1397" s="65">
        <f>Raw_endusebreakdownannual!F1396</f>
        <v>16360.05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1810.67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46438.25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36688.5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50302.879999999997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46036.08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15635.72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181276.38</v>
      </c>
      <c r="F1412" s="65">
        <f>Raw_endusebreakdownannual!F1411</f>
        <v>15635.72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406.96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65606.53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36688.5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50302.879999999997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44656.1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14110.09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197660.98</v>
      </c>
      <c r="F1427" s="65">
        <f>Raw_endusebreakdownannual!F1426</f>
        <v>14110.09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8288.35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30328.94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36688.5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50302.879999999997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46778.81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18074.689999999999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172387.48</v>
      </c>
      <c r="F1442" s="65">
        <f>Raw_endusebreakdownannual!F1441</f>
        <v>18074.689999999999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902.57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72808.06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50302.879999999997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56767.75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19783.61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180781.26</v>
      </c>
      <c r="F1457" s="65">
        <f>Raw_endusebreakdownannual!F1456</f>
        <v>19783.61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23139.51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72808.06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50302.879999999997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69944.66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18344.919999999998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216195.12</v>
      </c>
      <c r="F1472" s="65">
        <f>Raw_endusebreakdownannual!F1471</f>
        <v>18344.919999999998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13168.44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72808.06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50302.879999999997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65611.28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18280.95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201890.66</v>
      </c>
      <c r="F1487" s="65">
        <f>Raw_endusebreakdownannual!F1486</f>
        <v>18280.95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28007.96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72808.06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50302.879999999997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70504.23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17723.66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221623.13</v>
      </c>
      <c r="F1502" s="65">
        <f>Raw_endusebreakdownannual!F1501</f>
        <v>17723.66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17738.03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72808.06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50302.879999999997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65031.06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18281.43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205880.03</v>
      </c>
      <c r="F1517" s="65">
        <f>Raw_endusebreakdownannual!F1516</f>
        <v>18281.43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29676.46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72808.06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50302.879999999997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67010.89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17001.18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219798.29</v>
      </c>
      <c r="F1532" s="65">
        <f>Raw_endusebreakdownannual!F1531</f>
        <v>17001.18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32845.96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72808.06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50302.879999999997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65674.06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16810.84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221630.96</v>
      </c>
      <c r="F1547" s="65">
        <f>Raw_endusebreakdownannual!F1546</f>
        <v>16810.84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39284.03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72808.06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50302.879999999997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70646.98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16789.89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233041.95</v>
      </c>
      <c r="F1562" s="65">
        <f>Raw_endusebreakdownannual!F1561</f>
        <v>16789.89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45427.839999999997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72808.06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50302.879999999997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75043.77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16585.47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243582.55</v>
      </c>
      <c r="F1577" s="65">
        <f>Raw_endusebreakdownannual!F1576</f>
        <v>16585.47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52231.32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72808.06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50302.879999999997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71908.240000000005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16471.2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247250.51</v>
      </c>
      <c r="F1592" s="65">
        <f>Raw_endusebreakdownannual!F1591</f>
        <v>16471.2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55243.95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72808.06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50302.879999999997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80252.53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16794.66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258607.43</v>
      </c>
      <c r="F1607" s="65">
        <f>Raw_endusebreakdownannual!F1606</f>
        <v>16794.66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46206.61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72808.06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50302.879999999997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73733.91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17208.2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243051.46</v>
      </c>
      <c r="F1622" s="65">
        <f>Raw_endusebreakdownannual!F1621</f>
        <v>17208.2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61034.71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72808.06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50302.879999999997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77922.039999999994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16366.27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262067.69</v>
      </c>
      <c r="F1637" s="65">
        <f>Raw_endusebreakdownannual!F1636</f>
        <v>16366.27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76139.8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72808.06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50302.879999999997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85784.44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15641.3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285035.18</v>
      </c>
      <c r="F1652" s="65">
        <f>Raw_endusebreakdownannual!F1651</f>
        <v>15641.3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103174.98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72808.06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50302.879999999997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82475.39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14115.61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308761.31</v>
      </c>
      <c r="F1667" s="65">
        <f>Raw_endusebreakdownannual!F1666</f>
        <v>14115.61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50350.05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72808.06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50302.879999999997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87701.26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18080.43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261162.25</v>
      </c>
      <c r="F1682" s="65">
        <f>Raw_endusebreakdownannual!F1681</f>
        <v>18080.43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426.36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36688.5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50302.879999999997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30176.799999999999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19777.59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117594.54</v>
      </c>
      <c r="F1697" s="65">
        <f>Raw_endusebreakdownannual!F1696</f>
        <v>19777.59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12477.46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36688.5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50302.879999999997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36606.449999999997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18339.29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136075.29</v>
      </c>
      <c r="F1712" s="65">
        <f>Raw_endusebreakdownannual!F1711</f>
        <v>18339.29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6675.78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36688.5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50302.879999999997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35246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18275.12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128913.16</v>
      </c>
      <c r="F1727" s="65">
        <f>Raw_endusebreakdownannual!F1726</f>
        <v>18275.12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15226.69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36688.5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50302.879999999997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37288.559999999998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17718.38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139506.63</v>
      </c>
      <c r="F1742" s="65">
        <f>Raw_endusebreakdownannual!F1741</f>
        <v>17718.38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8668.07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36688.5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50302.879999999997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34362.07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18276.080000000002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130021.52</v>
      </c>
      <c r="F1757" s="65">
        <f>Raw_endusebreakdownannual!F1756</f>
        <v>18276.080000000002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16643.37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36688.5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50302.879999999997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38186.69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16995.27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141821.44</v>
      </c>
      <c r="F1772" s="65">
        <f>Raw_endusebreakdownannual!F1771</f>
        <v>16995.27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18825.43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36688.5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50302.879999999997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37848.129999999997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16804.86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143664.94</v>
      </c>
      <c r="F1787" s="65">
        <f>Raw_endusebreakdownannual!F1786</f>
        <v>16804.86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22624.94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36688.5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50302.879999999997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39921.620000000003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16784.7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149537.94</v>
      </c>
      <c r="F1802" s="65">
        <f>Raw_endusebreakdownannual!F1801</f>
        <v>16784.7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24052.7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36688.5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50302.879999999997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38184.870000000003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16579.62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149228.96</v>
      </c>
      <c r="F1817" s="65">
        <f>Raw_endusebreakdownannual!F1816</f>
        <v>16579.62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32145.29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36688.5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50302.879999999997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41308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16465.900000000001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160444.67000000001</v>
      </c>
      <c r="F1832" s="65">
        <f>Raw_endusebreakdownannual!F1831</f>
        <v>16465.900000000001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32581.23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36688.5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50302.879999999997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41979.74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16788.900000000001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161552.35</v>
      </c>
      <c r="F1847" s="65">
        <f>Raw_endusebreakdownannual!F1846</f>
        <v>16788.900000000001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26728.55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36688.5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50302.879999999997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39301.69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17203.18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153021.63</v>
      </c>
      <c r="F1862" s="65">
        <f>Raw_endusebreakdownannual!F1861</f>
        <v>17203.18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36205.129999999997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36688.5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50302.879999999997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41675.1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16360.39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164871.60999999999</v>
      </c>
      <c r="F1877" s="65">
        <f>Raw_endusebreakdownannual!F1876</f>
        <v>16360.39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46575.37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36688.5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50302.879999999997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46068.03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15635.99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179634.79</v>
      </c>
      <c r="F1892" s="65">
        <f>Raw_endusebreakdownannual!F1891</f>
        <v>15635.99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65591.91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36688.5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50302.879999999997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44656.1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14109.52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197239.4</v>
      </c>
      <c r="F1907" s="65">
        <f>Raw_endusebreakdownannual!F1906</f>
        <v>14109.52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30695.75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36688.5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50302.879999999997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47966.36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18075.21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165653.49</v>
      </c>
      <c r="F1922" s="65">
        <f>Raw_endusebreakdownannual!F1921</f>
        <v>18075.21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40003.68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1318.79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72808.06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50302.879999999997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19948.21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19783.509999999998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144377.94</v>
      </c>
      <c r="F1937" s="65">
        <f>Raw_endusebreakdownannual!F1936</f>
        <v>59787.199999999997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26049.89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22695.78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72808.06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50302.879999999997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30014.400000000001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18344.759999999998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175821.12</v>
      </c>
      <c r="F1952" s="65">
        <f>Raw_endusebreakdownannual!F1951</f>
        <v>44394.65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15383.69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14003.19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72808.06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50302.879999999997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26713.32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18280.509999999998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163827.45000000001</v>
      </c>
      <c r="F1967" s="65">
        <f>Raw_endusebreakdownannual!F1966</f>
        <v>33664.199999999997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14117.63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27485.32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72808.06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50302.879999999997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31497.1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17723.61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182093.37</v>
      </c>
      <c r="F1982" s="65">
        <f>Raw_endusebreakdownannual!F1981</f>
        <v>31841.25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13130.99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18195.490000000002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72808.06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50302.879999999997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27778.68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18281.66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169085.11</v>
      </c>
      <c r="F1997" s="65">
        <f>Raw_endusebreakdownannual!F1996</f>
        <v>31412.65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3272.1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30153.32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72808.06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50302.879999999997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31767.18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17001.2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185031.44</v>
      </c>
      <c r="F2012" s="65">
        <f>Raw_endusebreakdownannual!F2011</f>
        <v>20273.3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2816.81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32279.01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72808.06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50302.879999999997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31510.48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16810.84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186900.43</v>
      </c>
      <c r="F2027" s="65">
        <f>Raw_endusebreakdownannual!F2026</f>
        <v>19627.650000000001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4850.07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38152.18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72808.06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50302.879999999997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34114.629999999997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16789.91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195377.75</v>
      </c>
      <c r="F2042" s="65">
        <f>Raw_endusebreakdownannual!F2041</f>
        <v>21639.98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3998.06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43735.42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72808.06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50302.879999999997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37183.89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16585.52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204030.25</v>
      </c>
      <c r="F2057" s="65">
        <f>Raw_endusebreakdownannual!F2056</f>
        <v>20583.580000000002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8146.68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49702.33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72808.06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50302.879999999997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36012.81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16471.2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208826.09</v>
      </c>
      <c r="F2072" s="65">
        <f>Raw_endusebreakdownannual!F2071</f>
        <v>24617.88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26524.29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52786.720000000001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72808.06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50302.879999999997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38978.03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16794.5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214875.69</v>
      </c>
      <c r="F2087" s="65">
        <f>Raw_endusebreakdownannual!F2086</f>
        <v>43318.79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23733.25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44302.71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72808.06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50302.879999999997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34978.06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17208.78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202391.71</v>
      </c>
      <c r="F2102" s="65">
        <f>Raw_endusebreakdownannual!F2101</f>
        <v>40942.03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18612.63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58467.62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72808.06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50302.879999999997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39193.519999999997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16366.08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220772.08</v>
      </c>
      <c r="F2117" s="65">
        <f>Raw_endusebreakdownannual!F2116</f>
        <v>34978.71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11156.17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72383.02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72808.06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50302.879999999997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45264.74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15641.21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240758.7</v>
      </c>
      <c r="F2132" s="65">
        <f>Raw_endusebreakdownannual!F2131</f>
        <v>26797.38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3174.15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97979.7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72808.06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50302.879999999997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47090.58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14115.62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268181.21999999997</v>
      </c>
      <c r="F2147" s="65">
        <f>Raw_endusebreakdownannual!F2146</f>
        <v>17289.77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36929.21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48144.73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72808.06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50302.879999999997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42203.19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18080.189999999999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213458.87</v>
      </c>
      <c r="F2162" s="65">
        <f>Raw_endusebreakdownannual!F2161</f>
        <v>55009.4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37987.24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546.6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36688.5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50302.879999999997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10637.8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19777.87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98175.78</v>
      </c>
      <c r="F2177" s="65">
        <f>Raw_endusebreakdownannual!F2176</f>
        <v>57765.11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22525.15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12054.25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36688.5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50302.879999999997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15540.18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18339.22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114585.82</v>
      </c>
      <c r="F2192" s="65">
        <f>Raw_endusebreakdownannual!F2191</f>
        <v>40864.36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14424.96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6898.44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36688.5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50302.879999999997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14076.46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18275.240000000002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107966.28</v>
      </c>
      <c r="F2207" s="65">
        <f>Raw_endusebreakdownannual!F2206</f>
        <v>32700.2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12139.73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14691.37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36688.5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50302.879999999997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16446.849999999999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17718.37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118129.60000000001</v>
      </c>
      <c r="F2222" s="65">
        <f>Raw_endusebreakdownannual!F2221</f>
        <v>29858.1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11347.2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8698.68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36688.5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50302.879999999997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14317.51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18275.86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110007.57</v>
      </c>
      <c r="F2237" s="65">
        <f>Raw_endusebreakdownannual!F2236</f>
        <v>29623.07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3054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16573.400000000001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36688.5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50302.879999999997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17721.75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16995.32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121286.53</v>
      </c>
      <c r="F2252" s="65">
        <f>Raw_endusebreakdownannual!F2251</f>
        <v>20049.32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2678.33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18083.689999999999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36688.5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50302.879999999997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17707.900000000001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16804.98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122782.97</v>
      </c>
      <c r="F2267" s="65">
        <f>Raw_endusebreakdownannual!F2266</f>
        <v>19483.310000000001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4445.5200000000004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21570.59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36688.5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50302.879999999997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18781.919999999998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16784.71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127343.89</v>
      </c>
      <c r="F2282" s="65">
        <f>Raw_endusebreakdownannual!F2281</f>
        <v>21230.22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2944.35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22856.959999999999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36688.5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50302.879999999997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18625.13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16579.66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128473.48</v>
      </c>
      <c r="F2297" s="65">
        <f>Raw_endusebreakdownannual!F2296</f>
        <v>19524.009999999998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6825.23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30569.63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36688.5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50302.879999999997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20362.77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16465.91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137923.78</v>
      </c>
      <c r="F2312" s="65">
        <f>Raw_endusebreakdownannual!F2311</f>
        <v>23291.14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23403.67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31227.119999999999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36688.5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50302.879999999997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20393.8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16788.86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138612.29999999999</v>
      </c>
      <c r="F2327" s="65">
        <f>Raw_endusebreakdownannual!F2326</f>
        <v>40192.53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21505.98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25577.11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36688.5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50302.879999999997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18401.259999999998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17203.18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130969.76</v>
      </c>
      <c r="F2342" s="65">
        <f>Raw_endusebreakdownannual!F2341</f>
        <v>38709.160000000003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18333.37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34798.660000000003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36688.5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50302.879999999997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20801.990000000002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16360.19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142592.03</v>
      </c>
      <c r="F2357" s="65">
        <f>Raw_endusebreakdownannual!F2356</f>
        <v>34693.56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10430.69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44602.68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36688.5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50302.879999999997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24305.73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15635.77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155899.79</v>
      </c>
      <c r="F2372" s="65">
        <f>Raw_endusebreakdownannual!F2371</f>
        <v>26066.46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2643.94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63208.55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36688.5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50302.879999999997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26282.31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14110.02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176482.25</v>
      </c>
      <c r="F2387" s="65">
        <f>Raw_endusebreakdownannual!F2386</f>
        <v>16753.96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33202.92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29255.22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36688.5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50302.879999999997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22772.07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18074.71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139018.67000000001</v>
      </c>
      <c r="F2402" s="65">
        <f>Raw_endusebreakdownannual!F2401</f>
        <v>51277.63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54300.38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1783.22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72808.06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50302.879999999997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12208.31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163.27000000000001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19783.5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137265.75</v>
      </c>
      <c r="F16">
        <v>74083.88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39099.43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29543.040000000001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72808.06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50302.879999999997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23960.720000000001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1237.77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18344.8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177852.47</v>
      </c>
      <c r="F31">
        <v>57444.23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23203.38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17873.560000000001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72808.06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50302.879999999997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18712.349999999999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954.77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18280.939999999999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160651.63</v>
      </c>
      <c r="F46">
        <v>41484.32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22064.26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34853.94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72808.06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50302.879999999997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27398.86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1387.17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17723.63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186750.91</v>
      </c>
      <c r="F61">
        <v>39787.89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20201.86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21823.97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72808.06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50302.879999999997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19468.36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950.61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18281.259999999998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165353.87</v>
      </c>
      <c r="F76">
        <v>38483.120000000003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6017.65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37584.629999999997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72808.06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50302.879999999997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31812.31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1649.47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17001.25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194157.35</v>
      </c>
      <c r="F91">
        <v>23018.9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6060.46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42053.69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72808.06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50302.879999999997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35739.43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1794.86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16811.03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202698.92</v>
      </c>
      <c r="F106">
        <v>22871.49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8951.2099999999991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50233.760000000002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72808.06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50302.879999999997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36485.42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1932.8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16790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211762.92</v>
      </c>
      <c r="F121">
        <v>25741.21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8382.2999999999993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57349.26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72808.06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50302.879999999997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41054.49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2113.7399999999998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16585.96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223628.43</v>
      </c>
      <c r="F136">
        <v>24968.26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14304.61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65223.93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72808.06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50302.879999999997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39192.07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2027.96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16471.59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229554.9</v>
      </c>
      <c r="F151">
        <v>30776.2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42399.5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67237.56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72808.06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50302.879999999997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41155.78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2001.05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16794.560000000001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233505.34</v>
      </c>
      <c r="F166">
        <v>59194.06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36742.46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56964.42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72808.06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50302.879999999997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35086.879999999997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1852.79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17208.77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217015.03</v>
      </c>
      <c r="F181">
        <v>53951.23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30208.65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73466.11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72808.06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50302.879999999997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43548.44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2147.98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16366.17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242273.47</v>
      </c>
      <c r="F196">
        <v>46574.82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20544.259999999998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90578.57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72808.06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50302.879999999997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51184.12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2324.8200000000002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15641.32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267198.45</v>
      </c>
      <c r="F211">
        <v>36185.589999999997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9693.85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124476.97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72808.06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50302.879999999997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57468.3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1991.02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14115.64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307047.23</v>
      </c>
      <c r="F226">
        <v>23809.49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66260.91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61583.48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72808.06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50302.879999999997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45219.199999999997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1717.64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18080.39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231631.26</v>
      </c>
      <c r="F241">
        <v>84341.29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42322.02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834.07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36688.5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50302.879999999997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12413.6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76.09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19777.84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100315.14</v>
      </c>
      <c r="F256">
        <v>62099.86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27529.75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15763.89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36688.5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50302.879999999997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14095.7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510.56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18339.38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117361.53</v>
      </c>
      <c r="F271">
        <v>45869.13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17947.55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9438.84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36688.5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50302.879999999997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11122.82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512.44000000000005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18275.29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108065.48</v>
      </c>
      <c r="F286">
        <v>36222.839999999997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15512.09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18985.240000000002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36688.5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50302.879999999997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14737.88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580.04999999999995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17718.63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121294.56</v>
      </c>
      <c r="F301">
        <v>33230.71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14469.77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11136.5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36688.5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50302.879999999997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11276.76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497.81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18275.939999999999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109902.45</v>
      </c>
      <c r="F316">
        <v>32745.71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4865.87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22065.13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36688.5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50302.879999999997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17480.060000000001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979.14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16995.650000000001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127515.72</v>
      </c>
      <c r="F331">
        <v>21861.52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4795.63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25603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36688.5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50302.879999999997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19898.259999999998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1099.19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16805.3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133591.84</v>
      </c>
      <c r="F346">
        <v>21600.94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7374.52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29385.07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36688.5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50302.879999999997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19288.189999999999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866.98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16785.240000000002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136531.62</v>
      </c>
      <c r="F361">
        <v>24159.759999999998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4983.7700000000004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31836.92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36688.5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50302.879999999997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20721.740000000002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1182.54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16580.21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140732.57</v>
      </c>
      <c r="F376">
        <v>21563.98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10094.35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39833.370000000003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36688.5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50302.879999999997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22648.1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877.23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16466.64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150350.07999999999</v>
      </c>
      <c r="F391">
        <v>26560.98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29744.400000000001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39734.839999999997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36688.5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50302.879999999997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22777.46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778.58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16788.84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150282.26</v>
      </c>
      <c r="F406">
        <v>46533.23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26365.24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32836.53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36688.5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50302.879999999997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19929.78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764.82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17203.419999999998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140522.51999999999</v>
      </c>
      <c r="F421">
        <v>43568.66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23097.4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43803.48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36688.5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50302.879999999997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24106.73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889.51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16360.63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155791.1</v>
      </c>
      <c r="F436">
        <v>39458.04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15040.32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55782.99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36688.5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50302.879999999997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29509.66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1421.26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15636.29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173705.3</v>
      </c>
      <c r="F451">
        <v>30676.61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6908.83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81093.48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36688.5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50302.879999999997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32777.79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1258.0899999999999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14110.87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202120.74</v>
      </c>
      <c r="F466">
        <v>21019.7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41735.879999999997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35988.339999999997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36688.5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50302.879999999997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26497.94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905.08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18075.099999999999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150382.75</v>
      </c>
      <c r="F481">
        <v>59810.99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24965.53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913.08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72808.06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50302.879999999997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55837.2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19783.34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179861.22</v>
      </c>
      <c r="F496">
        <v>44748.87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15436.52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23219.16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72808.06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50302.879999999997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69552.59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18344.82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215882.69</v>
      </c>
      <c r="F511">
        <v>33781.339999999997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8302.5499999999993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13186.98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72808.06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50302.879999999997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65470.8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18280.919999999998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201768.73</v>
      </c>
      <c r="F526">
        <v>26583.47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7358.58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28039.93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72808.06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50302.879999999997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70364.479999999996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17724.16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221515.36</v>
      </c>
      <c r="F541">
        <v>25082.74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7498.94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17805.66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72808.06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50302.879999999997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64995.63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18281.169999999998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205912.24</v>
      </c>
      <c r="F556">
        <v>25780.11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1355.98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29685.25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72808.06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50302.879999999997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67010.89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17001.18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219807.08</v>
      </c>
      <c r="F571">
        <v>18357.16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1127.19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32854.980000000003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72808.06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50302.879999999997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65674.06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16810.84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221639.98</v>
      </c>
      <c r="F586">
        <v>17938.03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2290.73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39309.410000000003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72808.06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50302.879999999997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70646.98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16789.89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233067.33</v>
      </c>
      <c r="F601">
        <v>19080.62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1681.38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45444.43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72808.06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50302.879999999997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75043.77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16585.48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243599.15</v>
      </c>
      <c r="F616">
        <v>18266.86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4242.29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52292.959999999999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72808.06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50302.879999999997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71896.649999999994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16471.11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247300.55</v>
      </c>
      <c r="F631">
        <v>20713.400000000001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14714.34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55294.239999999998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72808.06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50302.879999999997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79456.429999999993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16794.46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257861.61</v>
      </c>
      <c r="F646">
        <v>31508.799999999999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13753.72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46260.03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72808.06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50302.879999999997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73024.600000000006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17208.77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242395.57</v>
      </c>
      <c r="F661">
        <v>30962.49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10019.530000000001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61055.8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72808.06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50302.879999999997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77408.37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16366.07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261575.12</v>
      </c>
      <c r="F676">
        <v>26385.599999999999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5859.47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76178.259999999995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72808.06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50302.879999999997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85669.98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15641.18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284959.19</v>
      </c>
      <c r="F691">
        <v>21500.65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1421.15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103204.91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72808.06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50302.879999999997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82475.39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14115.6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308791.24</v>
      </c>
      <c r="F706">
        <v>15536.75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22786.99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50489.81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72808.06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50302.879999999997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85751.65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18080.13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259352.39</v>
      </c>
      <c r="F721">
        <v>40867.120000000003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26362.07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436.52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36688.5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50302.879999999997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29999.279999999999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19777.84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117427.18</v>
      </c>
      <c r="F736">
        <v>46139.91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15130.88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12576.12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36688.5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50302.879999999997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36501.870000000003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18339.080000000002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136069.37</v>
      </c>
      <c r="F751">
        <v>33469.97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8757.07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6704.18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36688.5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50302.879999999997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35227.360000000001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18275.02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128922.92</v>
      </c>
      <c r="F766">
        <v>27032.09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7215.31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15275.58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36688.5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50302.879999999997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37281.730000000003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17718.27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139548.69</v>
      </c>
      <c r="F781">
        <v>24933.58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7029.47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8757.31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36688.5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50302.879999999997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34362.07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18275.740000000002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130110.76</v>
      </c>
      <c r="F796">
        <v>25305.200000000001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1420.23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16657.8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36688.5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50302.879999999997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38186.69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16995.25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141835.87</v>
      </c>
      <c r="F811">
        <v>18415.48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1245.68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18839.79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36688.5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50302.879999999997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37848.129999999997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16804.87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143679.29999999999</v>
      </c>
      <c r="F826">
        <v>18050.55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2330.9899999999998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22661.75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36688.5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50302.879999999997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39921.620000000003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16784.59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149574.76</v>
      </c>
      <c r="F841">
        <v>19115.580000000002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1406.84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24078.26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36688.5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50302.879999999997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38184.870000000003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16579.72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149254.51999999999</v>
      </c>
      <c r="F856">
        <v>17986.560000000001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3919.21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32232.5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36688.5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50302.879999999997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41308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16465.740000000002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160531.88</v>
      </c>
      <c r="F871">
        <v>20384.95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15453.27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32656.9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36688.5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50302.879999999997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41846.53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16788.41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161494.81</v>
      </c>
      <c r="F886">
        <v>32241.68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14542.42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26804.97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36688.5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50302.879999999997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39098.410000000003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17203.05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152894.76999999999</v>
      </c>
      <c r="F901">
        <v>31745.46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11772.79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36243.42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36688.5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50302.879999999997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41517.35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16360.05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164752.14000000001</v>
      </c>
      <c r="F916">
        <v>28132.84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6086.18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46631.33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36688.5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50302.879999999997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46036.08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15635.72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179658.8</v>
      </c>
      <c r="F931">
        <v>21721.9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1406.63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65646.48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36688.5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50302.879999999997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44656.1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14110.09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197293.96</v>
      </c>
      <c r="F946">
        <v>15516.72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23545.34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30845.53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36688.5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50302.879999999997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46776.79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18074.810000000001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164613.71</v>
      </c>
      <c r="F961">
        <v>41620.15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6269.07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746.94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72808.06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50302.879999999997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55837.2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19783.34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185964.15</v>
      </c>
      <c r="F976">
        <v>19783.34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4541.16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22924.39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72808.06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50302.879999999997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69552.33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18344.82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220128.83</v>
      </c>
      <c r="F991">
        <v>18344.82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2157.16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12993.37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72808.06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50302.879999999997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65470.92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18280.919999999998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203732.39</v>
      </c>
      <c r="F1006">
        <v>18280.919999999998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1939.04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27974.62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72808.06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50302.879999999997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70364.479999999996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17724.16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223389.08</v>
      </c>
      <c r="F1021">
        <v>17724.16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2105.4699999999998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17535.46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72808.06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50302.879999999997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64995.63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18281.169999999998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207747.51</v>
      </c>
      <c r="F1036">
        <v>18281.169999999998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325.77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29089.34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72808.06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50302.879999999997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67010.89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17001.18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219536.95</v>
      </c>
      <c r="F1051">
        <v>17001.18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273.2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32556.59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72808.06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50302.879999999997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65674.06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16810.84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221614.79</v>
      </c>
      <c r="F1066">
        <v>16810.84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562.48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39178.769999999997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72808.06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50302.879999999997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70646.98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16789.89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233499.17</v>
      </c>
      <c r="F1081">
        <v>16789.89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410.57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45322.78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72808.06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50302.879999999997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75043.77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16585.48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243888.06</v>
      </c>
      <c r="F1096">
        <v>16585.48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1294.04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52223.87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72808.06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50302.879999999997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71896.649999999994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16471.11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248525.5</v>
      </c>
      <c r="F1111">
        <v>16471.11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4223.88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55225.77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72808.06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50302.879999999997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79455.210000000006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16794.46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262015.8</v>
      </c>
      <c r="F1126">
        <v>16794.46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4053.13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46168.31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72808.06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50302.879999999997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73024.3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17208.77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246356.68</v>
      </c>
      <c r="F1141">
        <v>17208.77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2914.81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60995.61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72808.06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50302.879999999997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77406.69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16366.07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264428.06</v>
      </c>
      <c r="F1156">
        <v>16366.07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1806.82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76088.97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72808.06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50302.879999999997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85668.81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15641.18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286675.53999999998</v>
      </c>
      <c r="F1171">
        <v>15641.18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415.06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103167.52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72808.06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50302.879999999997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82475.39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14115.6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309168.90999999997</v>
      </c>
      <c r="F1186">
        <v>14115.6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8624.34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49909.45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72808.06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50302.879999999997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85765.66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18080.080000000002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267410.39</v>
      </c>
      <c r="F1201">
        <v>18080.080000000002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6538.77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285.33999999999997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36688.5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50302.879999999997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29999.279999999999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19777.84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123814.78</v>
      </c>
      <c r="F1216">
        <v>19777.84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4244.72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12282.86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36688.5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50302.879999999997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36501.870000000003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18339.09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140020.82999999999</v>
      </c>
      <c r="F1231">
        <v>18339.09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2223.81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6576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36688.5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50302.879999999997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35227.360000000001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18275.02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131018.56</v>
      </c>
      <c r="F1246">
        <v>18275.02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1860.79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15171.29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36688.5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50302.879999999997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37281.730000000003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17718.27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141305.20000000001</v>
      </c>
      <c r="F1261">
        <v>17718.27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1908.45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8594.24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36688.5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50302.879999999997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34362.07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18275.740000000002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131856.13</v>
      </c>
      <c r="F1276">
        <v>18275.740000000002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339.21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15874.59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36688.5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50302.879999999997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38186.69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16995.25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141391.87</v>
      </c>
      <c r="F1291">
        <v>16995.25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298.66000000000003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18347.189999999999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36688.5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50302.879999999997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37848.129999999997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16804.87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143485.35999999999</v>
      </c>
      <c r="F1306">
        <v>16804.87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568.98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22415.360000000001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36688.5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50302.879999999997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39921.620000000003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16784.599999999999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149897.35</v>
      </c>
      <c r="F1321">
        <v>16784.599999999999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342.11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23744.19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36688.5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50302.879999999997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38184.870000000003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16579.72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149262.56</v>
      </c>
      <c r="F1336">
        <v>16579.72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1169.44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32131.72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36688.5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50302.879999999997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41308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16465.740000000002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161600.54</v>
      </c>
      <c r="F1351">
        <v>16465.740000000002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4286.5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32591.42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36688.5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50302.879999999997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41846.53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16788.41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165715.82999999999</v>
      </c>
      <c r="F1366">
        <v>16788.41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4082.82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26656.12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36688.5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50302.879999999997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39098.410000000003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17203.05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156828.73000000001</v>
      </c>
      <c r="F1381">
        <v>17203.05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3244.04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36175.83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36688.5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50302.879999999997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41517.35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16360.05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167928.59</v>
      </c>
      <c r="F1396">
        <v>16360.05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1810.67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46438.25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36688.5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50302.879999999997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46036.08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15635.72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181276.38</v>
      </c>
      <c r="F1411">
        <v>15635.72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406.96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65606.53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36688.5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50302.879999999997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44656.1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14110.09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197660.98</v>
      </c>
      <c r="F1426">
        <v>14110.09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8288.35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30328.94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36688.5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50302.879999999997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46778.81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18074.689999999999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172387.48</v>
      </c>
      <c r="F1441">
        <v>18074.689999999999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902.57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72808.06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50302.879999999997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56767.75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19783.61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180781.26</v>
      </c>
      <c r="F1456">
        <v>19783.61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23139.51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72808.06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50302.879999999997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69944.66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18344.919999999998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216195.12</v>
      </c>
      <c r="F1471">
        <v>18344.919999999998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13168.44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72808.06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50302.879999999997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65611.28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18280.95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201890.66</v>
      </c>
      <c r="F1486">
        <v>18280.95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28007.96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72808.06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50302.879999999997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70504.23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17723.66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221623.13</v>
      </c>
      <c r="F1501">
        <v>17723.66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17738.03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72808.06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50302.879999999997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65031.06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18281.43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205880.03</v>
      </c>
      <c r="F1516">
        <v>18281.43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29676.46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72808.06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50302.879999999997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67010.89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17001.18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219798.29</v>
      </c>
      <c r="F1531">
        <v>17001.18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32845.96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72808.06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50302.879999999997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65674.06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16810.84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221630.96</v>
      </c>
      <c r="F1546">
        <v>16810.84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39284.03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72808.06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50302.879999999997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70646.98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16789.89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233041.95</v>
      </c>
      <c r="F1561">
        <v>16789.89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45427.839999999997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72808.06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50302.879999999997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75043.77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16585.47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243582.55</v>
      </c>
      <c r="F1576">
        <v>16585.47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52231.32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72808.06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50302.879999999997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71908.240000000005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16471.2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247250.51</v>
      </c>
      <c r="F1591">
        <v>16471.2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55243.95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72808.06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50302.879999999997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80252.53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16794.66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258607.43</v>
      </c>
      <c r="F1606">
        <v>16794.66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46206.61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72808.06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50302.879999999997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73733.91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17208.2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243051.46</v>
      </c>
      <c r="F1621">
        <v>17208.2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61034.71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72808.06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50302.879999999997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77922.039999999994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16366.27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262067.69</v>
      </c>
      <c r="F1636">
        <v>16366.27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76139.8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72808.06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50302.879999999997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85784.44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15641.3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285035.18</v>
      </c>
      <c r="F1651">
        <v>15641.3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103174.98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72808.06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50302.879999999997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82475.39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14115.61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308761.31</v>
      </c>
      <c r="F1666">
        <v>14115.61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50350.05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72808.06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50302.879999999997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87701.26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18080.43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261162.25</v>
      </c>
      <c r="F1681">
        <v>18080.43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426.36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36688.5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50302.879999999997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30176.799999999999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19777.59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117594.54</v>
      </c>
      <c r="F1696">
        <v>19777.59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12477.46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36688.5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50302.879999999997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36606.449999999997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18339.29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136075.29</v>
      </c>
      <c r="F1711">
        <v>18339.29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6675.78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36688.5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50302.879999999997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35246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18275.12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128913.16</v>
      </c>
      <c r="F1726">
        <v>18275.12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15226.69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36688.5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50302.879999999997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37288.559999999998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17718.38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139506.63</v>
      </c>
      <c r="F1741">
        <v>17718.38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8668.07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36688.5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50302.879999999997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34362.07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18276.080000000002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130021.52</v>
      </c>
      <c r="F1756">
        <v>18276.080000000002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16643.37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36688.5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50302.879999999997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38186.69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16995.27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141821.44</v>
      </c>
      <c r="F1771">
        <v>16995.27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18825.43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36688.5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50302.879999999997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37848.129999999997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16804.86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143664.94</v>
      </c>
      <c r="F1786">
        <v>16804.86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22624.94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36688.5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50302.879999999997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39921.620000000003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16784.7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149537.94</v>
      </c>
      <c r="F1801">
        <v>16784.7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24052.7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36688.5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50302.879999999997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38184.870000000003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16579.62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149228.96</v>
      </c>
      <c r="F1816">
        <v>16579.62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32145.29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36688.5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50302.879999999997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41308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16465.900000000001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160444.67000000001</v>
      </c>
      <c r="F1831">
        <v>16465.900000000001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32581.23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36688.5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50302.879999999997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41979.74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16788.900000000001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161552.35</v>
      </c>
      <c r="F1846">
        <v>16788.900000000001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26728.55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36688.5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50302.879999999997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39301.69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17203.18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153021.63</v>
      </c>
      <c r="F1861">
        <v>17203.18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36205.129999999997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36688.5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50302.879999999997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41675.1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16360.39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164871.60999999999</v>
      </c>
      <c r="F1876">
        <v>16360.39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46575.37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36688.5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50302.879999999997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46068.03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15635.99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179634.79</v>
      </c>
      <c r="F1891">
        <v>15635.99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65591.91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36688.5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50302.879999999997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44656.1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14109.52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197239.4</v>
      </c>
      <c r="F1906">
        <v>14109.52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30695.75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36688.5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50302.879999999997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47966.36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18075.21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165653.49</v>
      </c>
      <c r="F1921">
        <v>18075.21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40003.68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1318.79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72808.06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50302.879999999997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19948.21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19783.509999999998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144377.94</v>
      </c>
      <c r="F1936">
        <v>59787.199999999997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26049.89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22695.78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72808.06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50302.879999999997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30014.400000000001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18344.759999999998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175821.12</v>
      </c>
      <c r="F1951">
        <v>44394.65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15383.69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14003.19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72808.06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50302.879999999997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26713.32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18280.509999999998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163827.45000000001</v>
      </c>
      <c r="F1966">
        <v>33664.199999999997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14117.63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27485.32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72808.06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50302.879999999997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31497.1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17723.61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182093.37</v>
      </c>
      <c r="F1981">
        <v>31841.25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13130.99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18195.490000000002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72808.06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50302.879999999997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27778.68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18281.66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169085.11</v>
      </c>
      <c r="F1996">
        <v>31412.65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3272.1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30153.32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72808.06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50302.879999999997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31767.18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17001.2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185031.44</v>
      </c>
      <c r="F2011">
        <v>20273.3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2816.81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32279.01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72808.06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50302.879999999997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31510.48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16810.84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186900.43</v>
      </c>
      <c r="F2026">
        <v>19627.650000000001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4850.07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38152.18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72808.06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50302.879999999997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34114.629999999997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16789.91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195377.75</v>
      </c>
      <c r="F2041">
        <v>21639.98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3998.06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43735.42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72808.06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50302.879999999997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37183.89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16585.52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204030.25</v>
      </c>
      <c r="F2056">
        <v>20583.580000000002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8146.68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49702.33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72808.06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50302.879999999997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36012.81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16471.2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208826.09</v>
      </c>
      <c r="F2071">
        <v>24617.88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26524.29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52786.720000000001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72808.06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50302.879999999997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38978.03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16794.5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214875.69</v>
      </c>
      <c r="F2086">
        <v>43318.79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23733.25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44302.71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72808.06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50302.879999999997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34978.06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17208.78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202391.71</v>
      </c>
      <c r="F2101">
        <v>40942.03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18612.63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58467.62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72808.06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50302.879999999997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39193.519999999997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16366.08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220772.08</v>
      </c>
      <c r="F2116">
        <v>34978.71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11156.17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72383.02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72808.06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50302.879999999997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45264.74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15641.21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240758.7</v>
      </c>
      <c r="F2131">
        <v>26797.38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3174.15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97979.7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72808.06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50302.879999999997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47090.58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14115.62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268181.21999999997</v>
      </c>
      <c r="F2146">
        <v>17289.77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36929.21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48144.73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72808.06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50302.879999999997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42203.19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18080.189999999999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213458.87</v>
      </c>
      <c r="F2161">
        <v>55009.4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37987.24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546.6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36688.5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50302.879999999997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10637.8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19777.87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98175.78</v>
      </c>
      <c r="F2176">
        <v>57765.11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22525.15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12054.25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36688.5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50302.879999999997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15540.18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18339.22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114585.82</v>
      </c>
      <c r="F2191">
        <v>40864.36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14424.96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6898.44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36688.5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50302.879999999997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14076.46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18275.240000000002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107966.28</v>
      </c>
      <c r="F2206">
        <v>32700.2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12139.73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14691.37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36688.5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50302.879999999997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16446.849999999999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17718.37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118129.60000000001</v>
      </c>
      <c r="F2221">
        <v>29858.1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11347.2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8698.68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36688.5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50302.879999999997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14317.51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18275.86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110007.57</v>
      </c>
      <c r="F2236">
        <v>29623.07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3054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16573.400000000001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36688.5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50302.879999999997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17721.75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16995.32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121286.53</v>
      </c>
      <c r="F2251">
        <v>20049.32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2678.33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18083.689999999999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36688.5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50302.879999999997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17707.900000000001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16804.98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122782.97</v>
      </c>
      <c r="F2266">
        <v>19483.310000000001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4445.5200000000004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21570.59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36688.5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50302.879999999997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18781.919999999998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16784.71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127343.89</v>
      </c>
      <c r="F2281">
        <v>21230.22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2944.35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22856.959999999999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36688.5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50302.879999999997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18625.13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16579.66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128473.48</v>
      </c>
      <c r="F2296">
        <v>19524.009999999998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6825.23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30569.63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36688.5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50302.879999999997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20362.77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16465.91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137923.78</v>
      </c>
      <c r="F2311">
        <v>23291.14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23403.67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31227.119999999999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36688.5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50302.879999999997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20393.8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16788.86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138612.29999999999</v>
      </c>
      <c r="F2326">
        <v>40192.53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21505.98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25577.11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36688.5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50302.879999999997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18401.259999999998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17203.18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130969.76</v>
      </c>
      <c r="F2341">
        <v>38709.160000000003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18333.37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34798.660000000003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36688.5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50302.879999999997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20801.990000000002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16360.19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142592.03</v>
      </c>
      <c r="F2356">
        <v>34693.56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10430.69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44602.68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36688.5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50302.879999999997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24305.73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15635.77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155899.79</v>
      </c>
      <c r="F2371">
        <v>26066.46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2643.94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63208.55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36688.5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50302.879999999997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26282.31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14110.02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176482.25</v>
      </c>
      <c r="F2386">
        <v>16753.96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33202.92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29255.22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36688.5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50302.879999999997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22772.07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18074.71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139018.67000000001</v>
      </c>
      <c r="F2401">
        <v>51277.63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Financial buildings, incl. banks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Financial buildings, incl. banks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29.82</v>
      </c>
      <c r="C2">
        <v>2.76</v>
      </c>
      <c r="D2">
        <v>4.92</v>
      </c>
    </row>
    <row r="3" spans="1:4" x14ac:dyDescent="0.25">
      <c r="A3" t="s">
        <v>354</v>
      </c>
      <c r="B3">
        <v>59.84</v>
      </c>
      <c r="C3">
        <v>2.76</v>
      </c>
      <c r="D3">
        <v>4.92</v>
      </c>
    </row>
    <row r="4" spans="1:4" x14ac:dyDescent="0.25">
      <c r="A4" t="s">
        <v>355</v>
      </c>
      <c r="B4">
        <v>29.82</v>
      </c>
      <c r="C4">
        <v>2.76</v>
      </c>
      <c r="D4">
        <v>4.92</v>
      </c>
    </row>
    <row r="5" spans="1:4" x14ac:dyDescent="0.25">
      <c r="A5" t="s">
        <v>356</v>
      </c>
      <c r="B5">
        <v>29.82</v>
      </c>
      <c r="C5">
        <v>2.76</v>
      </c>
      <c r="D5">
        <v>4.92</v>
      </c>
    </row>
    <row r="6" spans="1:4" x14ac:dyDescent="0.25">
      <c r="A6" t="s">
        <v>357</v>
      </c>
      <c r="B6">
        <v>29.82</v>
      </c>
      <c r="C6">
        <v>2.76</v>
      </c>
      <c r="D6">
        <v>4.92</v>
      </c>
    </row>
    <row r="7" spans="1:4" x14ac:dyDescent="0.25">
      <c r="A7" t="s">
        <v>358</v>
      </c>
      <c r="B7">
        <v>29.82</v>
      </c>
      <c r="C7">
        <v>2.76</v>
      </c>
      <c r="D7">
        <v>4.92</v>
      </c>
    </row>
    <row r="8" spans="1:4" x14ac:dyDescent="0.25">
      <c r="A8" t="s">
        <v>359</v>
      </c>
      <c r="B8">
        <v>29.82</v>
      </c>
      <c r="C8">
        <v>2.76</v>
      </c>
      <c r="D8">
        <v>4.92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1800.18</v>
      </c>
      <c r="F2">
        <v>1800.18</v>
      </c>
      <c r="G2">
        <v>60.01</v>
      </c>
      <c r="H2">
        <v>29.99</v>
      </c>
      <c r="I2">
        <v>19802.900000000001</v>
      </c>
      <c r="J2">
        <v>1</v>
      </c>
      <c r="K2">
        <v>8.33</v>
      </c>
      <c r="L2">
        <v>6.3639000000000001</v>
      </c>
      <c r="M2">
        <v>3.4117000000000002</v>
      </c>
      <c r="N2">
        <v>0</v>
      </c>
      <c r="O2">
        <v>0.25</v>
      </c>
      <c r="P2" t="s">
        <v>388</v>
      </c>
      <c r="Q2" t="s">
        <v>61</v>
      </c>
      <c r="R2" t="s">
        <v>389</v>
      </c>
      <c r="S2">
        <v>11.00051106000511</v>
      </c>
    </row>
    <row r="3" spans="1:19" x14ac:dyDescent="0.25">
      <c r="A3" t="s">
        <v>39</v>
      </c>
      <c r="B3" t="s">
        <v>390</v>
      </c>
      <c r="C3" t="s">
        <v>390</v>
      </c>
      <c r="D3" t="s">
        <v>387</v>
      </c>
      <c r="E3">
        <v>900.09</v>
      </c>
      <c r="F3">
        <v>900.09</v>
      </c>
      <c r="G3">
        <v>29.99</v>
      </c>
      <c r="H3">
        <v>29.99</v>
      </c>
      <c r="I3">
        <v>9901.4500000000007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391</v>
      </c>
      <c r="Q3" t="s">
        <v>61</v>
      </c>
      <c r="R3" t="s">
        <v>389</v>
      </c>
      <c r="S3">
        <v>11.00051106000511</v>
      </c>
    </row>
    <row r="4" spans="1:19" x14ac:dyDescent="0.25">
      <c r="A4" t="s">
        <v>39</v>
      </c>
      <c r="B4" t="s">
        <v>392</v>
      </c>
      <c r="C4" t="s">
        <v>392</v>
      </c>
      <c r="D4" t="s">
        <v>387</v>
      </c>
      <c r="E4">
        <v>900.09</v>
      </c>
      <c r="F4">
        <v>900.09</v>
      </c>
      <c r="G4">
        <v>29.99</v>
      </c>
      <c r="H4">
        <v>29.99</v>
      </c>
      <c r="I4">
        <v>9901.4500000000007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388</v>
      </c>
      <c r="Q4" t="s">
        <v>61</v>
      </c>
      <c r="R4" t="s">
        <v>389</v>
      </c>
      <c r="S4">
        <v>11.00051106000511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1800.18</v>
      </c>
      <c r="F5">
        <v>1800.18</v>
      </c>
      <c r="G5">
        <v>60.01</v>
      </c>
      <c r="H5">
        <v>29.99</v>
      </c>
      <c r="I5">
        <v>19802.900000000001</v>
      </c>
      <c r="J5">
        <v>1</v>
      </c>
      <c r="K5">
        <v>8.33</v>
      </c>
      <c r="L5">
        <v>3.2410999999999999</v>
      </c>
      <c r="M5">
        <v>3.4117000000000002</v>
      </c>
      <c r="N5">
        <v>0</v>
      </c>
      <c r="O5">
        <v>0.25</v>
      </c>
      <c r="P5" t="s">
        <v>388</v>
      </c>
      <c r="Q5" t="s">
        <v>61</v>
      </c>
      <c r="R5" t="s">
        <v>389</v>
      </c>
      <c r="S5">
        <v>11.00051106000511</v>
      </c>
    </row>
    <row r="6" spans="1:19" x14ac:dyDescent="0.25">
      <c r="A6" t="s">
        <v>40</v>
      </c>
      <c r="B6" t="s">
        <v>390</v>
      </c>
      <c r="C6" t="s">
        <v>390</v>
      </c>
      <c r="D6" t="s">
        <v>387</v>
      </c>
      <c r="E6">
        <v>900.09</v>
      </c>
      <c r="F6">
        <v>900.09</v>
      </c>
      <c r="G6">
        <v>29.99</v>
      </c>
      <c r="H6">
        <v>29.99</v>
      </c>
      <c r="I6">
        <v>9901.4500000000007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391</v>
      </c>
      <c r="Q6" t="s">
        <v>61</v>
      </c>
      <c r="R6" t="s">
        <v>389</v>
      </c>
      <c r="S6">
        <v>11.00051106000511</v>
      </c>
    </row>
    <row r="7" spans="1:19" x14ac:dyDescent="0.25">
      <c r="A7" t="s">
        <v>40</v>
      </c>
      <c r="B7" t="s">
        <v>392</v>
      </c>
      <c r="C7" t="s">
        <v>392</v>
      </c>
      <c r="D7" t="s">
        <v>387</v>
      </c>
      <c r="E7">
        <v>900.09</v>
      </c>
      <c r="F7">
        <v>900.09</v>
      </c>
      <c r="G7">
        <v>29.99</v>
      </c>
      <c r="H7">
        <v>29.99</v>
      </c>
      <c r="I7">
        <v>9901.4500000000007</v>
      </c>
      <c r="J7">
        <v>1</v>
      </c>
      <c r="K7">
        <v>8.33</v>
      </c>
      <c r="L7">
        <v>3.2410999999999999</v>
      </c>
      <c r="M7">
        <v>3.4117000000000002</v>
      </c>
      <c r="N7">
        <v>0</v>
      </c>
      <c r="O7">
        <v>0.25</v>
      </c>
      <c r="P7" t="s">
        <v>388</v>
      </c>
      <c r="Q7" t="s">
        <v>61</v>
      </c>
      <c r="R7" t="s">
        <v>389</v>
      </c>
      <c r="S7">
        <v>11.00051106000511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2026-05-01T21:42:06Z</dcterms:modified>
</cp:coreProperties>
</file>