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DF25205E-28AD-45E9-93C7-46DB342C5E0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3" i="6" l="1" a="1"/>
  <c r="E13" i="6" s="1"/>
  <c r="F13" i="6" s="1"/>
  <c r="B14" i="6"/>
  <c r="B17" i="6"/>
  <c r="E16" i="6" a="1"/>
  <c r="E16" i="6" s="1"/>
  <c r="F16" i="6" s="1"/>
  <c r="B15" i="6"/>
  <c r="E14" i="6" a="1"/>
  <c r="E14" i="6" s="1"/>
  <c r="F14" i="6" s="1"/>
  <c r="H13" i="2"/>
  <c r="G5" i="2" s="1"/>
  <c r="B19" i="6"/>
  <c r="B11" i="6"/>
  <c r="B13" i="6"/>
  <c r="B16" i="6"/>
  <c r="B18" i="6"/>
  <c r="E18" i="6" a="1"/>
  <c r="E18" i="6" s="1"/>
  <c r="F18" i="6" s="1"/>
  <c r="E17" i="6" a="1"/>
  <c r="E17" i="6" s="1"/>
  <c r="F17" i="6" s="1"/>
  <c r="B12" i="6"/>
  <c r="E12" i="6" a="1"/>
  <c r="E12" i="6" s="1"/>
  <c r="F12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3" i="2"/>
  <c r="A1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11" i="2"/>
  <c r="G10" i="2"/>
  <c r="G4" i="2"/>
  <c r="G7" i="2"/>
  <c r="G12" i="2"/>
  <c r="G3" i="2"/>
  <c r="G8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4" i="20" a="1"/>
  <c r="A4" i="20" s="1"/>
  <c r="A3" i="20" a="1"/>
  <c r="A3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C4" i="5"/>
  <c r="I5" i="20" a="1"/>
  <c r="I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E5" i="20" a="1"/>
  <c r="E5" i="20" s="1"/>
  <c r="C5" i="20" a="1"/>
  <c r="C5" i="20" s="1"/>
  <c r="D5" i="20" a="1"/>
  <c r="D5" i="20" s="1"/>
  <c r="F5" i="20" a="1"/>
  <c r="F5" i="20" s="1"/>
  <c r="P5" i="20" a="1"/>
  <c r="P5" i="20" s="1"/>
  <c r="G5" i="20" a="1"/>
  <c r="G5" i="20" s="1"/>
  <c r="Q5" i="20" a="1"/>
  <c r="Q5" i="20" s="1"/>
  <c r="H5" i="20" a="1"/>
  <c r="H5" i="20" s="1"/>
  <c r="J5" i="20" a="1"/>
  <c r="J5" i="20" s="1"/>
  <c r="R5" i="20" a="1"/>
  <c r="R5" i="20" s="1"/>
  <c r="O6" i="20" a="1"/>
  <c r="O6" i="20" s="1"/>
  <c r="P6" i="20" a="1"/>
  <c r="P6" i="20" s="1"/>
  <c r="Q6" i="20" a="1"/>
  <c r="Q6" i="20" s="1"/>
  <c r="D6" i="20" a="1"/>
  <c r="D6" i="20" s="1"/>
  <c r="G6" i="20" a="1"/>
  <c r="G6" i="20" s="1"/>
  <c r="H6" i="20" a="1"/>
  <c r="H6" i="20" s="1"/>
  <c r="I6" i="20" a="1"/>
  <c r="I6" i="20" s="1"/>
  <c r="J6" i="20" a="1"/>
  <c r="J6" i="20" s="1"/>
  <c r="K6" i="20" a="1"/>
  <c r="K6" i="20" s="1"/>
  <c r="M6" i="20" a="1"/>
  <c r="M6" i="20" s="1"/>
  <c r="N6" i="20" a="1"/>
  <c r="N6" i="20" s="1"/>
  <c r="L6" i="20" a="1"/>
  <c r="L6" i="20" s="1"/>
  <c r="C6" i="20" a="1"/>
  <c r="C6" i="20" s="1"/>
  <c r="E6" i="20" a="1"/>
  <c r="E6" i="20" s="1"/>
  <c r="F6" i="20" a="1"/>
  <c r="F6" i="20" s="1"/>
  <c r="R6" i="20" a="1"/>
  <c r="R6" i="20" s="1"/>
  <c r="N3" i="20" a="1"/>
  <c r="N3" i="20" s="1"/>
  <c r="P3" i="20" a="1"/>
  <c r="P3" i="20" s="1"/>
  <c r="R3" i="20" a="1"/>
  <c r="R3" i="20" s="1"/>
  <c r="Q3" i="20" a="1"/>
  <c r="Q3" i="20" s="1"/>
  <c r="C3" i="20" a="1"/>
  <c r="C3" i="20" s="1"/>
  <c r="F3" i="20" a="1"/>
  <c r="F3" i="20" s="1"/>
  <c r="G3" i="20" a="1"/>
  <c r="G3" i="20" s="1"/>
  <c r="K3" i="20" a="1"/>
  <c r="K3" i="20" s="1"/>
  <c r="H3" i="20" a="1"/>
  <c r="H3" i="20" s="1"/>
  <c r="I3" i="20" a="1"/>
  <c r="I3" i="20" s="1"/>
  <c r="J3" i="20" a="1"/>
  <c r="J3" i="20" s="1"/>
  <c r="E3" i="20" a="1"/>
  <c r="E3" i="20" s="1"/>
  <c r="L3" i="20" a="1"/>
  <c r="L3" i="20" s="1"/>
  <c r="M3" i="20" a="1"/>
  <c r="M3" i="20" s="1"/>
  <c r="O3" i="20" a="1"/>
  <c r="O3" i="20" s="1"/>
  <c r="D3" i="20" a="1"/>
  <c r="D3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C4" i="20" a="1"/>
  <c r="C4" i="20" s="1"/>
  <c r="O4" i="20" a="1"/>
  <c r="O4" i="20" s="1"/>
  <c r="I4" i="20" a="1"/>
  <c r="I4" i="20" s="1"/>
  <c r="M4" i="20" a="1"/>
  <c r="M4" i="20" s="1"/>
  <c r="J4" i="20" a="1"/>
  <c r="J4" i="20" s="1"/>
  <c r="K4" i="20" a="1"/>
  <c r="K4" i="20" s="1"/>
  <c r="N4" i="20" a="1"/>
  <c r="N4" i="20" s="1"/>
  <c r="P4" i="20" a="1"/>
  <c r="P4" i="20" s="1"/>
  <c r="L4" i="20" a="1"/>
  <c r="L4" i="20" s="1"/>
  <c r="Q4" i="20" a="1"/>
  <c r="Q4" i="20" s="1"/>
  <c r="R4" i="20" a="1"/>
  <c r="R4" i="20" s="1"/>
  <c r="B10" i="1"/>
  <c r="B15" i="1"/>
  <c r="B9" i="1"/>
  <c r="A2" i="1"/>
  <c r="B14" i="1"/>
  <c r="B7" i="1"/>
  <c r="C13" i="2"/>
  <c r="B3" i="5"/>
  <c r="C3" i="5"/>
  <c r="D3" i="5"/>
  <c r="E4" i="5" l="1"/>
  <c r="A1" i="10"/>
  <c r="A8" i="9"/>
  <c r="A36" i="4"/>
  <c r="A1" i="2"/>
  <c r="E14" i="3"/>
  <c r="A1" i="43"/>
  <c r="E3" i="5"/>
  <c r="A20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<sst xmlns="http://schemas.openxmlformats.org/spreadsheetml/2006/main" count="12269" uniqueCount="466">
  <si>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</si>
  <si>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</si>
  <si>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</si>
  <si>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</si>
  <si>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</si>
  <si>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</si>
  <si>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</si>
  <si>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</si>
  <si>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</si>
  <si>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</si>
  <si>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</si>
  <si>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</si>
  <si>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</si>
  <si>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</si>
  <si>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</si>
  <si>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</si>
  <si>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</si>
  <si>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</si>
  <si>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</si>
  <si>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</si>
  <si>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</si>
  <si>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</si>
  <si>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</si>
  <si>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</si>
  <si>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</si>
  <si>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</si>
  <si>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</si>
  <si>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</si>
  <si>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</si>
  <si>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</si>
  <si>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</si>
  <si>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</si>
  <si>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</si>
  <si>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</si>
  <si>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</si>
  <si>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</si>
  <si>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</si>
  <si>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</si>
  <si>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</si>
  <si>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</si>
  <si>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</si>
  <si>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</si>
  <si>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</si>
  <si>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</si>
  <si>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</si>
  <si>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</si>
  <si>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</si>
  <si>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</si>
  <si>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</si>
  <si>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</si>
  <si>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</si>
  <si>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</si>
  <si>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</si>
  <si>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</si>
  <si>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</si>
  <si>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</si>
  <si>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</si>
  <si>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</si>
  <si>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</si>
  <si>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</si>
  <si>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</si>
  <si>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</si>
  <si>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</si>
  <si>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</si>
  <si>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</si>
  <si>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</si>
  <si>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</si>
  <si>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</si>
  <si>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</si>
  <si>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</si>
  <si>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</si>
  <si>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</si>
  <si>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</si>
  <si>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</si>
  <si>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</si>
  <si>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</si>
  <si>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</si>
  <si>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</si>
  <si>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</si>
  <si>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</si>
  <si>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</si>
  <si>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</si>
  <si>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</si>
  <si>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</si>
  <si>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</si>
  <si>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</si>
  <si>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</si>
  <si>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</si>
  <si>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</si>
  <si>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</si>
  <si>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</si>
  <si>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</si>
  <si>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</si>
  <si>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</si>
  <si>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</si>
  <si>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</si>
  <si>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</si>
  <si>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</si>
  <si>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</si>
  <si>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</si>
  <si>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</si>
  <si>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</si>
  <si>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</si>
  <si>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</si>
  <si>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</si>
  <si>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</si>
  <si>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</si>
  <si>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</si>
  <si>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</si>
  <si>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</si>
  <si>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</si>
  <si>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</si>
  <si>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</si>
  <si>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</si>
  <si>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</si>
  <si>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</si>
  <si>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</si>
  <si>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</si>
  <si>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</si>
  <si>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</si>
  <si>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</si>
  <si>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</si>
  <si>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</si>
  <si>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</si>
  <si>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</si>
  <si>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</si>
  <si>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</si>
  <si>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</si>
  <si>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</si>
  <si>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</si>
  <si>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</si>
  <si>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</si>
  <si>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</si>
  <si>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</si>
  <si>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</si>
  <si>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</si>
  <si>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</si>
  <si>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</si>
  <si>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</si>
  <si>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</si>
  <si>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</si>
  <si>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</si>
  <si>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</si>
  <si>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</si>
  <si>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</si>
  <si>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</si>
  <si>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</si>
  <si>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</si>
  <si>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</si>
  <si>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</si>
  <si>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</si>
  <si>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</si>
  <si>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</si>
  <si>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</si>
  <si>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</si>
  <si>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</si>
  <si>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</si>
  <si>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</si>
  <si>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</si>
  <si>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</si>
  <si>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</si>
  <si>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</si>
  <si>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</si>
  <si>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</si>
  <si>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</si>
  <si>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</si>
  <si>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</si>
  <si>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</si>
  <si>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</si>
  <si>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</si>
  <si>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</si>
  <si>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</si>
  <si>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</si>
  <si>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</si>
  <si>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</si>
  <si>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</si>
  <si>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</si>
  <si>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</si>
  <si>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</si>
  <si>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</si>
  <si>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</si>
  <si>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</si>
  <si>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</si>
  <si>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</si>
  <si>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</si>
  <si>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</si>
  <si>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</si>
  <si>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</si>
  <si>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</si>
  <si>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</si>
  <si>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</si>
  <si>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</si>
  <si>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</si>
  <si>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</si>
  <si>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</si>
  <si>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</si>
  <si>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</si>
  <si>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</si>
  <si>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</si>
  <si>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</si>
  <si>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</si>
  <si>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</si>
  <si>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</si>
  <si>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</si>
  <si>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</si>
  <si>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</si>
  <si>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</si>
  <si>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</si>
  <si>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</si>
  <si>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</si>
  <si>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</si>
  <si>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</si>
  <si>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</si>
  <si>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</si>
  <si>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</si>
  <si>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</si>
  <si>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</si>
  <si>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</si>
  <si>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</si>
  <si>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</si>
  <si>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</si>
  <si>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</si>
  <si>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</si>
  <si>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</si>
  <si>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</si>
  <si>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</si>
  <si>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</si>
  <si>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</si>
  <si>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</si>
  <si>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</si>
  <si>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</si>
  <si>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</si>
  <si>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</si>
  <si>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</si>
  <si>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</si>
  <si>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</si>
  <si>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</si>
  <si>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</si>
  <si>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</si>
  <si>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</si>
  <si>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</si>
  <si>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</si>
  <si>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</si>
  <si>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</si>
  <si>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</si>
  <si>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</si>
  <si>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</si>
  <si>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</si>
  <si>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</si>
  <si>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</si>
  <si>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</si>
  <si>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</si>
  <si>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</si>
  <si>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</si>
  <si>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</si>
  <si>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</si>
  <si>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</si>
  <si>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</si>
  <si>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</si>
  <si>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</si>
  <si>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</si>
  <si>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</si>
  <si>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</si>
  <si>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</si>
  <si>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</si>
  <si>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</si>
  <si>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</si>
  <si>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</si>
  <si>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</si>
  <si>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</si>
  <si>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</si>
  <si>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</si>
  <si>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</si>
  <si>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</si>
  <si>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</si>
  <si>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</si>
  <si>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</si>
  <si>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</si>
  <si>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</si>
  <si>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</si>
  <si>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</si>
  <si>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</si>
  <si>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</si>
  <si>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</si>
  <si>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</si>
  <si>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</si>
  <si>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</si>
  <si>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</si>
  <si>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</si>
  <si>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</si>
  <si>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</si>
  <si>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</si>
  <si>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</si>
  <si>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</si>
  <si>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</si>
  <si>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</si>
  <si>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</si>
  <si>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</si>
  <si>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</si>
  <si>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</si>
  <si>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</si>
  <si>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</si>
  <si>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</si>
  <si>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</si>
  <si>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</si>
  <si>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</si>
  <si>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</si>
  <si>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</si>
  <si>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</si>
  <si>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</si>
  <si>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</si>
  <si>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</si>
  <si>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</si>
  <si>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</si>
  <si>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</si>
  <si>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</si>
  <si>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</si>
  <si>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</si>
  <si>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</si>
  <si>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</si>
  <si>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</si>
  <si>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</si>
  <si>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</si>
  <si>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</si>
  <si>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</si>
  <si>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</si>
  <si>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</si>
  <si>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</si>
  <si>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</si>
  <si>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</si>
  <si>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</si>
  <si>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</si>
  <si>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</si>
  <si>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</si>
  <si>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</si>
  <si>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</si>
  <si>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</si>
  <si>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</si>
  <si>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</si>
  <si>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</si>
  <si>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</si>
  <si>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</si>
  <si>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</si>
  <si>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</si>
  <si>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</si>
  <si>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</si>
  <si>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</si>
  <si>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</si>
  <si>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</si>
  <si>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</si>
  <si>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</si>
  <si>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(G.NE5.E12.W1)</t>
  </si>
  <si>
    <t>EL1 NORTH WIN (G.NE5.E11.W1)</t>
  </si>
  <si>
    <t>EL1 NORTH WIN (G.NW3.E8.W1)</t>
  </si>
  <si>
    <t>EL1 WEST WIN (G.NW3.E7.W1)</t>
  </si>
  <si>
    <t>EL1 EAST WIN (G.SE4.E9.W1)</t>
  </si>
  <si>
    <t>EL1 SOUTH WIN (G.SE4.E10.W1)</t>
  </si>
  <si>
    <t>EL1 SOUTH WIN (G.SW2.E5.W1)</t>
  </si>
  <si>
    <t>EL1 WEST WIN (G.SW2.E6.W1)</t>
  </si>
  <si>
    <t>EL1 EAST WIN (G.W1.E2.W1)</t>
  </si>
  <si>
    <t>EL1 NORTH WIN (G.W1.E3.W1)</t>
  </si>
  <si>
    <t>EL1 SOUTH WIN (G.W1.E1.W1)</t>
  </si>
  <si>
    <t>EL1 WEST WIN (G.W1.E4.W1)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</si>
  <si>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</si>
  <si>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</si>
  <si>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</si>
  <si>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</si>
  <si>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</si>
  <si>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</si>
  <si>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</si>
  <si>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</si>
  <si>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</si>
  <si>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</si>
  <si>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</si>
  <si>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</si>
  <si>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</si>
  <si>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</si>
  <si>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</si>
  <si>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</si>
  <si>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</si>
  <si>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</si>
  <si>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</si>
  <si>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</si>
  <si>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</si>
  <si>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</si>
  <si>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</si>
  <si>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</si>
  <si>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</si>
  <si>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</si>
  <si>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PLENUM NE CORNER</t>
  </si>
  <si>
    <t>No</t>
  </si>
  <si>
    <t>Plenum</t>
  </si>
  <si>
    <t>NE CORNER OFFICE</t>
  </si>
  <si>
    <t>Yes</t>
  </si>
  <si>
    <t>0.0</t>
  </si>
  <si>
    <t>0.15</t>
  </si>
  <si>
    <t>Office</t>
  </si>
  <si>
    <t>PLENUM NW CORNER</t>
  </si>
  <si>
    <t>NW CORNER OFFICE</t>
  </si>
  <si>
    <t>PLENUM SE CORNER</t>
  </si>
  <si>
    <t>SE CORNER OFFICE</t>
  </si>
  <si>
    <t>PLENUM SW CORNER</t>
  </si>
  <si>
    <t>SW CORNER OFFICE</t>
  </si>
  <si>
    <t>PLENUM CORE</t>
  </si>
  <si>
    <t>CORE AUDITORIUM</t>
  </si>
  <si>
    <t>1.07</t>
  </si>
  <si>
    <t>Auditorium</t>
  </si>
  <si>
    <t>Roof Membrane+Roof Continuous Insulation+Metal Decking</t>
  </si>
  <si>
    <t>Stucco+Wall Continuous Insulation+Gypsum 5/8in</t>
  </si>
  <si>
    <t>Theoretical Glazing</t>
  </si>
  <si>
    <t>Core Auditorium</t>
  </si>
  <si>
    <t>NE Corner Office</t>
  </si>
  <si>
    <t>NW Corner Office</t>
  </si>
  <si>
    <t>SE Corner Office</t>
  </si>
  <si>
    <t>SW Corner 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</si>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</sst>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1D-4127-A4C3-64BC6D748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633600"/>
        <c:axId val="786632160"/>
      </c:lineChart>
      <c:catAx>
        <c:axId val="78663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32160"/>
        <c:crosses val="autoZero"/>
        <c:auto val="1"/>
        <c:lblAlgn val="ctr"/>
        <c:lblOffset val="100"/>
        <c:noMultiLvlLbl val="0"/>
      </c:catAx>
      <c:valAx>
        <c:axId val="786632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33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10-4C97-B097-51347F9716D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10-4C97-B097-51347F9716D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10-4C97-B097-51347F971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088352"/>
        <c:axId val="1919090752"/>
      </c:lineChart>
      <c:catAx>
        <c:axId val="1919088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90752"/>
        <c:crosses val="autoZero"/>
        <c:auto val="1"/>
        <c:lblAlgn val="ctr"/>
        <c:lblOffset val="100"/>
        <c:noMultiLvlLbl val="0"/>
      </c:catAx>
      <c:valAx>
        <c:axId val="1919090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88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FF-4D35-BE01-DAAA0C9BA3B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FF-4D35-BE01-DAAA0C9BA3B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FF-4D35-BE01-DAAA0C9BA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046640"/>
        <c:axId val="778048080"/>
      </c:lineChart>
      <c:catAx>
        <c:axId val="778046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048080"/>
        <c:crosses val="autoZero"/>
        <c:auto val="1"/>
        <c:lblAlgn val="ctr"/>
        <c:lblOffset val="100"/>
        <c:noMultiLvlLbl val="0"/>
      </c:catAx>
      <c:valAx>
        <c:axId val="778048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046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CD-4B94-9567-7BDB15B40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323296"/>
        <c:axId val="753324256"/>
      </c:lineChart>
      <c:catAx>
        <c:axId val="75332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24256"/>
        <c:crosses val="autoZero"/>
        <c:auto val="1"/>
        <c:lblAlgn val="ctr"/>
        <c:lblOffset val="100"/>
        <c:noMultiLvlLbl val="0"/>
      </c:catAx>
      <c:valAx>
        <c:axId val="753324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23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97-46B7-9588-52B8CAFA5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322816"/>
        <c:axId val="753324736"/>
      </c:lineChart>
      <c:catAx>
        <c:axId val="75332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24736"/>
        <c:crosses val="autoZero"/>
        <c:auto val="1"/>
        <c:lblAlgn val="ctr"/>
        <c:lblOffset val="100"/>
        <c:noMultiLvlLbl val="0"/>
      </c:catAx>
      <c:valAx>
        <c:axId val="753324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322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2-41C8-A261-C8D43948EA1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92-41C8-A261-C8D43948EA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92-41C8-A261-C8D43948E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22592"/>
        <c:axId val="787924992"/>
      </c:lineChart>
      <c:catAx>
        <c:axId val="787922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24992"/>
        <c:crosses val="autoZero"/>
        <c:auto val="1"/>
        <c:lblAlgn val="ctr"/>
        <c:lblOffset val="100"/>
        <c:noMultiLvlLbl val="0"/>
      </c:catAx>
      <c:valAx>
        <c:axId val="787924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22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70-4CC6-A2E6-46559D2DF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1399056"/>
        <c:axId val="1791401456"/>
      </c:lineChart>
      <c:catAx>
        <c:axId val="1791399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1401456"/>
        <c:crosses val="autoZero"/>
        <c:auto val="1"/>
        <c:lblAlgn val="ctr"/>
        <c:lblOffset val="100"/>
        <c:noMultiLvlLbl val="0"/>
      </c:catAx>
      <c:valAx>
        <c:axId val="17914014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1399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D6-4B07-8BBF-110E3C791B3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D6-4B07-8BBF-110E3C791B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D6-4B07-8BBF-110E3C791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249376"/>
        <c:axId val="1787249856"/>
      </c:lineChart>
      <c:catAx>
        <c:axId val="1787249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7249856"/>
        <c:crosses val="autoZero"/>
        <c:auto val="1"/>
        <c:lblAlgn val="ctr"/>
        <c:lblOffset val="100"/>
        <c:noMultiLvlLbl val="0"/>
      </c:catAx>
      <c:valAx>
        <c:axId val="178724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7249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35-497C-9530-1AFB647F8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307504"/>
        <c:axId val="787307984"/>
      </c:lineChart>
      <c:catAx>
        <c:axId val="78730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07984"/>
        <c:crosses val="autoZero"/>
        <c:auto val="1"/>
        <c:lblAlgn val="ctr"/>
        <c:lblOffset val="100"/>
        <c:noMultiLvlLbl val="0"/>
      </c:catAx>
      <c:valAx>
        <c:axId val="787307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07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24.408640449464635</c:v>
                </c:pt>
                <c:pt idx="1">
                  <c:v>29.275788168677447</c:v>
                </c:pt>
                <c:pt idx="2">
                  <c:v>26.134991125273036</c:v>
                </c:pt>
                <c:pt idx="3">
                  <c:v>30.222627730787011</c:v>
                </c:pt>
                <c:pt idx="4">
                  <c:v>26.928274827181014</c:v>
                </c:pt>
                <c:pt idx="5">
                  <c:v>30.503380365269411</c:v>
                </c:pt>
                <c:pt idx="6">
                  <c:v>32.672142208530794</c:v>
                </c:pt>
                <c:pt idx="7">
                  <c:v>33.954184295556054</c:v>
                </c:pt>
                <c:pt idx="8">
                  <c:v>35.270948678318497</c:v>
                </c:pt>
                <c:pt idx="9">
                  <c:v>38.768271998325034</c:v>
                </c:pt>
                <c:pt idx="10">
                  <c:v>39.627728140471227</c:v>
                </c:pt>
                <c:pt idx="11">
                  <c:v>36.590427674798015</c:v>
                </c:pt>
                <c:pt idx="12">
                  <c:v>41.267126194030119</c:v>
                </c:pt>
                <c:pt idx="13">
                  <c:v>45.603517014892368</c:v>
                </c:pt>
                <c:pt idx="14">
                  <c:v>55.754159329872834</c:v>
                </c:pt>
                <c:pt idx="15">
                  <c:v>38.241775145353799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6-4745-A4F2-89C7382207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20.013846544267185</c:v>
                </c:pt>
                <c:pt idx="1">
                  <c:v>24.992681290852268</c:v>
                </c:pt>
                <c:pt idx="2">
                  <c:v>22.376688491790436</c:v>
                </c:pt>
                <c:pt idx="3">
                  <c:v>25.692572606323228</c:v>
                </c:pt>
                <c:pt idx="4">
                  <c:v>23.244959519717892</c:v>
                </c:pt>
                <c:pt idx="5">
                  <c:v>26.373128161878785</c:v>
                </c:pt>
                <c:pt idx="6">
                  <c:v>27.731303379218438</c:v>
                </c:pt>
                <c:pt idx="7">
                  <c:v>28.959886557582216</c:v>
                </c:pt>
                <c:pt idx="8">
                  <c:v>29.868671537474402</c:v>
                </c:pt>
                <c:pt idx="9">
                  <c:v>33.107664582370283</c:v>
                </c:pt>
                <c:pt idx="10">
                  <c:v>33.569466204875042</c:v>
                </c:pt>
                <c:pt idx="11">
                  <c:v>31.134668688622355</c:v>
                </c:pt>
                <c:pt idx="12">
                  <c:v>35.030084677481007</c:v>
                </c:pt>
                <c:pt idx="13">
                  <c:v>38.971820683465722</c:v>
                </c:pt>
                <c:pt idx="14">
                  <c:v>48.103153703919347</c:v>
                </c:pt>
                <c:pt idx="15">
                  <c:v>32.298009832185912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6-4745-A4F2-89C738220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6688016"/>
        <c:axId val="1786687536"/>
      </c:barChart>
      <c:catAx>
        <c:axId val="1786688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87536"/>
        <c:crosses val="autoZero"/>
        <c:auto val="1"/>
        <c:lblAlgn val="ctr"/>
        <c:lblOffset val="100"/>
        <c:noMultiLvlLbl val="0"/>
      </c:catAx>
      <c:valAx>
        <c:axId val="178668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88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23.170069527516358</c:v>
                </c:pt>
                <c:pt idx="1">
                  <c:v>15.749825181405535</c:v>
                </c:pt>
                <c:pt idx="2">
                  <c:v>11.40528434413474</c:v>
                </c:pt>
                <c:pt idx="3">
                  <c:v>10.808376913006503</c:v>
                </c:pt>
                <c:pt idx="4">
                  <c:v>11.308963856512896</c:v>
                </c:pt>
                <c:pt idx="5">
                  <c:v>5.9247702216152831</c:v>
                </c:pt>
                <c:pt idx="6">
                  <c:v>6.7914684703123038</c:v>
                </c:pt>
                <c:pt idx="7">
                  <c:v>7.1399869084544569</c:v>
                </c:pt>
                <c:pt idx="8">
                  <c:v>6.9840063775705241</c:v>
                </c:pt>
                <c:pt idx="9">
                  <c:v>9.1350988982164676</c:v>
                </c:pt>
                <c:pt idx="10">
                  <c:v>15.876407811641714</c:v>
                </c:pt>
                <c:pt idx="11">
                  <c:v>14.636800475671251</c:v>
                </c:pt>
                <c:pt idx="12">
                  <c:v>13.247434474638512</c:v>
                </c:pt>
                <c:pt idx="13">
                  <c:v>10.394705687235566</c:v>
                </c:pt>
                <c:pt idx="14">
                  <c:v>7.4463678900733621</c:v>
                </c:pt>
                <c:pt idx="15">
                  <c:v>18.743674772133005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5F-437F-9EAC-392BF18F8F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25.289606042107021</c:v>
                </c:pt>
                <c:pt idx="1">
                  <c:v>17.800442883574636</c:v>
                </c:pt>
                <c:pt idx="2">
                  <c:v>13.659533215238888</c:v>
                </c:pt>
                <c:pt idx="3">
                  <c:v>12.919368194719391</c:v>
                </c:pt>
                <c:pt idx="4">
                  <c:v>13.646117174625692</c:v>
                </c:pt>
                <c:pt idx="5">
                  <c:v>8.3146702353772852</c:v>
                </c:pt>
                <c:pt idx="6">
                  <c:v>8.8536930097263244</c:v>
                </c:pt>
                <c:pt idx="7">
                  <c:v>9.4214796916370549</c:v>
                </c:pt>
                <c:pt idx="8">
                  <c:v>9.1122183935626762</c:v>
                </c:pt>
                <c:pt idx="9">
                  <c:v>11.121942365441143</c:v>
                </c:pt>
                <c:pt idx="10">
                  <c:v>17.480342685613532</c:v>
                </c:pt>
                <c:pt idx="11">
                  <c:v>16.677998851990257</c:v>
                </c:pt>
                <c:pt idx="12">
                  <c:v>15.37496456578531</c:v>
                </c:pt>
                <c:pt idx="13">
                  <c:v>12.510441036878637</c:v>
                </c:pt>
                <c:pt idx="14">
                  <c:v>9.1878197165968558</c:v>
                </c:pt>
                <c:pt idx="15">
                  <c:v>20.444856422326435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5F-437F-9EAC-392BF18F8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6187040"/>
        <c:axId val="1796187520"/>
      </c:barChart>
      <c:catAx>
        <c:axId val="1796187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87520"/>
        <c:crosses val="autoZero"/>
        <c:auto val="1"/>
        <c:lblAlgn val="ctr"/>
        <c:lblOffset val="100"/>
        <c:noMultiLvlLbl val="0"/>
      </c:catAx>
      <c:valAx>
        <c:axId val="1796187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87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25.436666119715301</c:v>
                </c:pt>
                <c:pt idx="1">
                  <c:v>29.905613103072689</c:v>
                </c:pt>
                <c:pt idx="2">
                  <c:v>27.972050197196552</c:v>
                </c:pt>
                <c:pt idx="3">
                  <c:v>30.716526282483322</c:v>
                </c:pt>
                <c:pt idx="4">
                  <c:v>28.605208006191724</c:v>
                </c:pt>
                <c:pt idx="5">
                  <c:v>30.517471567350885</c:v>
                </c:pt>
                <c:pt idx="6">
                  <c:v>30.944206402977301</c:v>
                </c:pt>
                <c:pt idx="7">
                  <c:v>32.40716485702221</c:v>
                </c:pt>
                <c:pt idx="8">
                  <c:v>33.609129441627346</c:v>
                </c:pt>
                <c:pt idx="9">
                  <c:v>36.145605216386897</c:v>
                </c:pt>
                <c:pt idx="10">
                  <c:v>37.305258849143755</c:v>
                </c:pt>
                <c:pt idx="11">
                  <c:v>34.83191037760816</c:v>
                </c:pt>
                <c:pt idx="12">
                  <c:v>38.235560778058897</c:v>
                </c:pt>
                <c:pt idx="13">
                  <c:v>42.372101892922217</c:v>
                </c:pt>
                <c:pt idx="14">
                  <c:v>47.270701668025225</c:v>
                </c:pt>
                <c:pt idx="15">
                  <c:v>37.636857817346474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52-47F8-96A6-F2D8967D82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19.909830362740497</c:v>
                </c:pt>
                <c:pt idx="1">
                  <c:v>23.446419350551128</c:v>
                </c:pt>
                <c:pt idx="2">
                  <c:v>21.879051409899468</c:v>
                </c:pt>
                <c:pt idx="3">
                  <c:v>24.08019218577056</c:v>
                </c:pt>
                <c:pt idx="4">
                  <c:v>22.398776946176458</c:v>
                </c:pt>
                <c:pt idx="5">
                  <c:v>23.899126877425257</c:v>
                </c:pt>
                <c:pt idx="6">
                  <c:v>24.227729669582565</c:v>
                </c:pt>
                <c:pt idx="7">
                  <c:v>25.429133334980069</c:v>
                </c:pt>
                <c:pt idx="8">
                  <c:v>26.186356915758907</c:v>
                </c:pt>
                <c:pt idx="9">
                  <c:v>29.036132753917759</c:v>
                </c:pt>
                <c:pt idx="10">
                  <c:v>29.639473038826488</c:v>
                </c:pt>
                <c:pt idx="11">
                  <c:v>27.658567081526336</c:v>
                </c:pt>
                <c:pt idx="12">
                  <c:v>30.501320475859448</c:v>
                </c:pt>
                <c:pt idx="13">
                  <c:v>34.036252730345922</c:v>
                </c:pt>
                <c:pt idx="14">
                  <c:v>37.97493168989152</c:v>
                </c:pt>
                <c:pt idx="15">
                  <c:v>30.199546530269934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52-47F8-96A6-F2D8967D8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6190400"/>
        <c:axId val="1796190880"/>
      </c:barChart>
      <c:catAx>
        <c:axId val="179619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90880"/>
        <c:crosses val="autoZero"/>
        <c:auto val="1"/>
        <c:lblAlgn val="ctr"/>
        <c:lblOffset val="100"/>
        <c:noMultiLvlLbl val="0"/>
      </c:catAx>
      <c:valAx>
        <c:axId val="1796190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90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18.614846406647164</c:v>
                </c:pt>
                <c:pt idx="1">
                  <c:v>11.422702098528877</c:v>
                </c:pt>
                <c:pt idx="2">
                  <c:v>7.9822523104284224</c:v>
                </c:pt>
                <c:pt idx="3">
                  <c:v>7.2514133987792988</c:v>
                </c:pt>
                <c:pt idx="4">
                  <c:v>7.6943494631054836</c:v>
                </c:pt>
                <c:pt idx="5">
                  <c:v>2.6106035637704124</c:v>
                </c:pt>
                <c:pt idx="6">
                  <c:v>2.523556254241814</c:v>
                </c:pt>
                <c:pt idx="7">
                  <c:v>3.2721500599294022</c:v>
                </c:pt>
                <c:pt idx="8">
                  <c:v>2.9041900003175845</c:v>
                </c:pt>
                <c:pt idx="9">
                  <c:v>5.0299991060579865</c:v>
                </c:pt>
                <c:pt idx="10">
                  <c:v>10.903537040369715</c:v>
                </c:pt>
                <c:pt idx="11">
                  <c:v>10.319117449865733</c:v>
                </c:pt>
                <c:pt idx="12">
                  <c:v>9.0841791965578533</c:v>
                </c:pt>
                <c:pt idx="13">
                  <c:v>6.0619443003551066</c:v>
                </c:pt>
                <c:pt idx="14">
                  <c:v>2.5945080495949617</c:v>
                </c:pt>
                <c:pt idx="15">
                  <c:v>13.946720908950828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5-47D1-A088-268239DC25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21.287764345122781</c:v>
                </c:pt>
                <c:pt idx="1">
                  <c:v>12.977551616329498</c:v>
                </c:pt>
                <c:pt idx="2">
                  <c:v>9.7644305471748485</c:v>
                </c:pt>
                <c:pt idx="3">
                  <c:v>8.6592676791736221</c:v>
                </c:pt>
                <c:pt idx="4">
                  <c:v>9.4572875093952131</c:v>
                </c:pt>
                <c:pt idx="5">
                  <c:v>3.3874497598707078</c:v>
                </c:pt>
                <c:pt idx="6">
                  <c:v>3.2468547355990056</c:v>
                </c:pt>
                <c:pt idx="7">
                  <c:v>4.0759916875155122</c:v>
                </c:pt>
                <c:pt idx="8">
                  <c:v>3.6515005287196516</c:v>
                </c:pt>
                <c:pt idx="9">
                  <c:v>5.8922904264691525</c:v>
                </c:pt>
                <c:pt idx="10">
                  <c:v>12.052842706197723</c:v>
                </c:pt>
                <c:pt idx="11">
                  <c:v>11.419260715835831</c:v>
                </c:pt>
                <c:pt idx="12">
                  <c:v>10.13154753713094</c:v>
                </c:pt>
                <c:pt idx="13">
                  <c:v>7.0355738931292322</c:v>
                </c:pt>
                <c:pt idx="14">
                  <c:v>3.1063321970859841</c:v>
                </c:pt>
                <c:pt idx="15">
                  <c:v>14.963871362920463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5-47D1-A088-268239DC2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6191840"/>
        <c:axId val="1796186080"/>
      </c:barChart>
      <c:catAx>
        <c:axId val="179619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86080"/>
        <c:crosses val="autoZero"/>
        <c:auto val="1"/>
        <c:lblAlgn val="ctr"/>
        <c:lblOffset val="100"/>
        <c:noMultiLvlLbl val="0"/>
      </c:catAx>
      <c:valAx>
        <c:axId val="1796186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6191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29.583008250143795</c:v>
                </c:pt>
                <c:pt idx="1">
                  <c:v>32.449441550895294</c:v>
                </c:pt>
                <c:pt idx="2">
                  <c:v>29.586675764879136</c:v>
                </c:pt>
                <c:pt idx="3">
                  <c:v>32.177603341461143</c:v>
                </c:pt>
                <c:pt idx="4">
                  <c:v>30.178795460186059</c:v>
                </c:pt>
                <c:pt idx="5">
                  <c:v>30.652482688695279</c:v>
                </c:pt>
                <c:pt idx="6">
                  <c:v>31.155685294771494</c:v>
                </c:pt>
                <c:pt idx="7">
                  <c:v>32.907886332920469</c:v>
                </c:pt>
                <c:pt idx="8">
                  <c:v>33.99219785642115</c:v>
                </c:pt>
                <c:pt idx="9">
                  <c:v>37.120625565330108</c:v>
                </c:pt>
                <c:pt idx="10">
                  <c:v>39.775300617408107</c:v>
                </c:pt>
                <c:pt idx="11">
                  <c:v>37.139633889576992</c:v>
                </c:pt>
                <c:pt idx="12">
                  <c:v>40.258771364920072</c:v>
                </c:pt>
                <c:pt idx="13">
                  <c:v>43.640963187232629</c:v>
                </c:pt>
                <c:pt idx="14">
                  <c:v>47.681412593055249</c:v>
                </c:pt>
                <c:pt idx="15">
                  <c:v>41.516139917216265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9-42FF-BAC7-FD669C47C0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24.634744409039634</c:v>
                </c:pt>
                <c:pt idx="1">
                  <c:v>26.288704307506645</c:v>
                </c:pt>
                <c:pt idx="2">
                  <c:v>23.87656586882342</c:v>
                </c:pt>
                <c:pt idx="3">
                  <c:v>25.84747276123397</c:v>
                </c:pt>
                <c:pt idx="4">
                  <c:v>24.353021524006461</c:v>
                </c:pt>
                <c:pt idx="5">
                  <c:v>24.200123181680773</c:v>
                </c:pt>
                <c:pt idx="6">
                  <c:v>24.615065040162698</c:v>
                </c:pt>
                <c:pt idx="7">
                  <c:v>26.092141014647709</c:v>
                </c:pt>
                <c:pt idx="8">
                  <c:v>26.746075035845898</c:v>
                </c:pt>
                <c:pt idx="9">
                  <c:v>30.19154383785774</c:v>
                </c:pt>
                <c:pt idx="10">
                  <c:v>32.323587748054209</c:v>
                </c:pt>
                <c:pt idx="11">
                  <c:v>30.156074335983401</c:v>
                </c:pt>
                <c:pt idx="12">
                  <c:v>32.710849897725979</c:v>
                </c:pt>
                <c:pt idx="13">
                  <c:v>35.509959954926501</c:v>
                </c:pt>
                <c:pt idx="14">
                  <c:v>38.495740542740428</c:v>
                </c:pt>
                <c:pt idx="15">
                  <c:v>34.173411517972355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F9-42FF-BAC7-FD669C47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8577776"/>
        <c:axId val="788578256"/>
      </c:barChart>
      <c:catAx>
        <c:axId val="788577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578256"/>
        <c:crosses val="autoZero"/>
        <c:auto val="1"/>
        <c:lblAlgn val="ctr"/>
        <c:lblOffset val="100"/>
        <c:noMultiLvlLbl val="0"/>
      </c:catAx>
      <c:valAx>
        <c:axId val="788578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577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1.2929906712445907</c:v>
                </c:pt>
                <c:pt idx="1">
                  <c:v>1.1901310271981858</c:v>
                </c:pt>
                <c:pt idx="2">
                  <c:v>1.1856238244956578</c:v>
                </c:pt>
                <c:pt idx="3">
                  <c:v>1.1460005798860695</c:v>
                </c:pt>
                <c:pt idx="4">
                  <c:v>1.1858080530060564</c:v>
                </c:pt>
                <c:pt idx="5">
                  <c:v>1.0943577849998882</c:v>
                </c:pt>
                <c:pt idx="6">
                  <c:v>1.0806391567774329</c:v>
                </c:pt>
                <c:pt idx="7">
                  <c:v>1.0790713765648396</c:v>
                </c:pt>
                <c:pt idx="8">
                  <c:v>1.0645268811892252</c:v>
                </c:pt>
                <c:pt idx="9">
                  <c:v>1.0563717187329078</c:v>
                </c:pt>
                <c:pt idx="10">
                  <c:v>1.0796855206094802</c:v>
                </c:pt>
                <c:pt idx="11">
                  <c:v>1.1093274909517776</c:v>
                </c:pt>
                <c:pt idx="12">
                  <c:v>1.0489750837188458</c:v>
                </c:pt>
                <c:pt idx="13">
                  <c:v>0.99692854462711455</c:v>
                </c:pt>
                <c:pt idx="14">
                  <c:v>0.88790819921262532</c:v>
                </c:pt>
                <c:pt idx="15">
                  <c:v>1.1716649493570086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6-461B-B367-5F9C2ABD82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1.2932056290117118</c:v>
                </c:pt>
                <c:pt idx="1">
                  <c:v>1.1894320468802013</c:v>
                </c:pt>
                <c:pt idx="2">
                  <c:v>1.185597947226839</c:v>
                </c:pt>
                <c:pt idx="3">
                  <c:v>1.1448100784904613</c:v>
                </c:pt>
                <c:pt idx="4">
                  <c:v>1.1855100233248292</c:v>
                </c:pt>
                <c:pt idx="5">
                  <c:v>1.0945162832714042</c:v>
                </c:pt>
                <c:pt idx="6">
                  <c:v>1.0808676412987095</c:v>
                </c:pt>
                <c:pt idx="7">
                  <c:v>1.0786926274484894</c:v>
                </c:pt>
                <c:pt idx="8">
                  <c:v>1.0641366637378302</c:v>
                </c:pt>
                <c:pt idx="9">
                  <c:v>1.0541337760698779</c:v>
                </c:pt>
                <c:pt idx="10">
                  <c:v>1.0765101150715095</c:v>
                </c:pt>
                <c:pt idx="11">
                  <c:v>1.1075485757504115</c:v>
                </c:pt>
                <c:pt idx="12">
                  <c:v>1.0448807410779295</c:v>
                </c:pt>
                <c:pt idx="13">
                  <c:v>0.99375181581971528</c:v>
                </c:pt>
                <c:pt idx="14">
                  <c:v>0.88467809853828716</c:v>
                </c:pt>
                <c:pt idx="15">
                  <c:v>1.1708686352210802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6-461B-B367-5F9C2ABD8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8578736"/>
        <c:axId val="788582096"/>
      </c:barChart>
      <c:catAx>
        <c:axId val="788578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582096"/>
        <c:crosses val="autoZero"/>
        <c:auto val="1"/>
        <c:lblAlgn val="ctr"/>
        <c:lblOffset val="100"/>
        <c:noMultiLvlLbl val="0"/>
      </c:catAx>
      <c:valAx>
        <c:axId val="788582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578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25.504392372322144</c:v>
                </c:pt>
                <c:pt idx="1">
                  <c:v>29.886551995078616</c:v>
                </c:pt>
                <c:pt idx="2">
                  <c:v>27.961255994410511</c:v>
                </c:pt>
                <c:pt idx="3">
                  <c:v>30.685369168645689</c:v>
                </c:pt>
                <c:pt idx="4">
                  <c:v>28.563620147571008</c:v>
                </c:pt>
                <c:pt idx="5">
                  <c:v>30.506804986549703</c:v>
                </c:pt>
                <c:pt idx="6">
                  <c:v>30.932549722583918</c:v>
                </c:pt>
                <c:pt idx="7">
                  <c:v>32.384870854784999</c:v>
                </c:pt>
                <c:pt idx="8">
                  <c:v>33.590241240838566</c:v>
                </c:pt>
                <c:pt idx="9">
                  <c:v>36.111525294442153</c:v>
                </c:pt>
                <c:pt idx="10">
                  <c:v>37.310757915797716</c:v>
                </c:pt>
                <c:pt idx="11">
                  <c:v>34.829233844644641</c:v>
                </c:pt>
                <c:pt idx="12">
                  <c:v>38.24030661034832</c:v>
                </c:pt>
                <c:pt idx="13">
                  <c:v>42.360029999988242</c:v>
                </c:pt>
                <c:pt idx="14">
                  <c:v>47.232478442470715</c:v>
                </c:pt>
                <c:pt idx="15">
                  <c:v>37.763021559293641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7-41AB-973E-0EBD8F6F36D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20.051994196434347</c:v>
                </c:pt>
                <c:pt idx="1">
                  <c:v>23.444697482965111</c:v>
                </c:pt>
                <c:pt idx="2">
                  <c:v>21.870614979174679</c:v>
                </c:pt>
                <c:pt idx="3">
                  <c:v>24.048963027264055</c:v>
                </c:pt>
                <c:pt idx="4">
                  <c:v>22.351761036361093</c:v>
                </c:pt>
                <c:pt idx="5">
                  <c:v>23.891877419377607</c:v>
                </c:pt>
                <c:pt idx="6">
                  <c:v>24.220419194111276</c:v>
                </c:pt>
                <c:pt idx="7">
                  <c:v>25.407551104665316</c:v>
                </c:pt>
                <c:pt idx="8">
                  <c:v>26.167644709804073</c:v>
                </c:pt>
                <c:pt idx="9">
                  <c:v>29.008860759121443</c:v>
                </c:pt>
                <c:pt idx="10">
                  <c:v>29.678939549523797</c:v>
                </c:pt>
                <c:pt idx="11">
                  <c:v>27.688610149535325</c:v>
                </c:pt>
                <c:pt idx="12">
                  <c:v>30.531555123875659</c:v>
                </c:pt>
                <c:pt idx="13">
                  <c:v>34.043400590707471</c:v>
                </c:pt>
                <c:pt idx="14">
                  <c:v>37.931412446025313</c:v>
                </c:pt>
                <c:pt idx="15">
                  <c:v>30.35839708551379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17-41AB-973E-0EBD8F6F3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6387536"/>
        <c:axId val="856390896"/>
      </c:barChart>
      <c:catAx>
        <c:axId val="856387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390896"/>
        <c:crosses val="autoZero"/>
        <c:auto val="1"/>
        <c:lblAlgn val="ctr"/>
        <c:lblOffset val="100"/>
        <c:noMultiLvlLbl val="0"/>
      </c:catAx>
      <c:valAx>
        <c:axId val="85639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387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1.2928731943253502</c:v>
                </c:pt>
                <c:pt idx="1">
                  <c:v>1.1902261555670828</c:v>
                </c:pt>
                <c:pt idx="2">
                  <c:v>1.1857133657269689</c:v>
                </c:pt>
                <c:pt idx="3">
                  <c:v>1.1458931010025089</c:v>
                </c:pt>
                <c:pt idx="4">
                  <c:v>1.1852825680131081</c:v>
                </c:pt>
                <c:pt idx="5">
                  <c:v>1.0943167636476128</c:v>
                </c:pt>
                <c:pt idx="6">
                  <c:v>1.0806081334608375</c:v>
                </c:pt>
                <c:pt idx="7">
                  <c:v>1.0789550758850908</c:v>
                </c:pt>
                <c:pt idx="8">
                  <c:v>1.0644799786394907</c:v>
                </c:pt>
                <c:pt idx="9">
                  <c:v>1.0563587800984982</c:v>
                </c:pt>
                <c:pt idx="10">
                  <c:v>1.0793649953479729</c:v>
                </c:pt>
                <c:pt idx="11">
                  <c:v>1.1091981046076829</c:v>
                </c:pt>
                <c:pt idx="12">
                  <c:v>1.0485184087361659</c:v>
                </c:pt>
                <c:pt idx="13">
                  <c:v>0.9969161941124508</c:v>
                </c:pt>
                <c:pt idx="14">
                  <c:v>0.88784203574121323</c:v>
                </c:pt>
                <c:pt idx="15">
                  <c:v>1.1715193897199021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F-4E82-8B42-B6545408DB3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1.2928430531883737</c:v>
                </c:pt>
                <c:pt idx="1">
                  <c:v>1.1890190397886531</c:v>
                </c:pt>
                <c:pt idx="2">
                  <c:v>1.1846360773824438</c:v>
                </c:pt>
                <c:pt idx="3">
                  <c:v>1.1445898276456272</c:v>
                </c:pt>
                <c:pt idx="4">
                  <c:v>1.1850792256109681</c:v>
                </c:pt>
                <c:pt idx="5">
                  <c:v>1.0943991004120366</c:v>
                </c:pt>
                <c:pt idx="6">
                  <c:v>1.0808651417897897</c:v>
                </c:pt>
                <c:pt idx="7">
                  <c:v>1.0786095555343833</c:v>
                </c:pt>
                <c:pt idx="8">
                  <c:v>1.0640610903504839</c:v>
                </c:pt>
                <c:pt idx="9">
                  <c:v>1.0543022723770741</c:v>
                </c:pt>
                <c:pt idx="10">
                  <c:v>1.0756770434514631</c:v>
                </c:pt>
                <c:pt idx="11">
                  <c:v>1.1073478798871279</c:v>
                </c:pt>
                <c:pt idx="12">
                  <c:v>1.0450607057201702</c:v>
                </c:pt>
                <c:pt idx="13">
                  <c:v>0.9938247426682052</c:v>
                </c:pt>
                <c:pt idx="14">
                  <c:v>0.88479057643968773</c:v>
                </c:pt>
                <c:pt idx="15">
                  <c:v>1.1705056183079325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AF-4E82-8B42-B6545408D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6388976"/>
        <c:axId val="856384656"/>
      </c:barChart>
      <c:catAx>
        <c:axId val="856388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384656"/>
        <c:crosses val="autoZero"/>
        <c:auto val="1"/>
        <c:lblAlgn val="ctr"/>
        <c:lblOffset val="100"/>
        <c:noMultiLvlLbl val="0"/>
      </c:catAx>
      <c:valAx>
        <c:axId val="856384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388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20.07301344912235</c:v>
                </c:pt>
                <c:pt idx="1">
                  <c:v>23.927089912922991</c:v>
                </c:pt>
                <c:pt idx="2">
                  <c:v>22.168576585541427</c:v>
                </c:pt>
                <c:pt idx="3">
                  <c:v>24.742112873117868</c:v>
                </c:pt>
                <c:pt idx="4">
                  <c:v>22.81481256035579</c:v>
                </c:pt>
                <c:pt idx="5">
                  <c:v>24.744619733534705</c:v>
                </c:pt>
                <c:pt idx="6">
                  <c:v>25.22464483448546</c:v>
                </c:pt>
                <c:pt idx="7">
                  <c:v>26.52456884941429</c:v>
                </c:pt>
                <c:pt idx="8">
                  <c:v>27.345504765534301</c:v>
                </c:pt>
                <c:pt idx="9">
                  <c:v>29.896261410993368</c:v>
                </c:pt>
                <c:pt idx="10">
                  <c:v>30.928260271217301</c:v>
                </c:pt>
                <c:pt idx="11">
                  <c:v>28.881545772771702</c:v>
                </c:pt>
                <c:pt idx="12">
                  <c:v>32.102356213543928</c:v>
                </c:pt>
                <c:pt idx="13">
                  <c:v>35.902119230692321</c:v>
                </c:pt>
                <c:pt idx="14">
                  <c:v>41.898419369370956</c:v>
                </c:pt>
                <c:pt idx="15">
                  <c:v>30.423246256323758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90-460B-830F-B67C52098AB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16.978471729671934</c:v>
                </c:pt>
                <c:pt idx="1">
                  <c:v>20.064127841941641</c:v>
                </c:pt>
                <c:pt idx="2">
                  <c:v>18.563582654937203</c:v>
                </c:pt>
                <c:pt idx="3">
                  <c:v>20.665090505747695</c:v>
                </c:pt>
                <c:pt idx="4">
                  <c:v>19.038316736594101</c:v>
                </c:pt>
                <c:pt idx="5">
                  <c:v>20.44873257254163</c:v>
                </c:pt>
                <c:pt idx="6">
                  <c:v>20.913276303361574</c:v>
                </c:pt>
                <c:pt idx="7">
                  <c:v>22.014936036096437</c:v>
                </c:pt>
                <c:pt idx="8">
                  <c:v>22.509186724490601</c:v>
                </c:pt>
                <c:pt idx="9">
                  <c:v>24.995085230313574</c:v>
                </c:pt>
                <c:pt idx="10">
                  <c:v>25.850742707021091</c:v>
                </c:pt>
                <c:pt idx="11">
                  <c:v>24.233059210719777</c:v>
                </c:pt>
                <c:pt idx="12">
                  <c:v>26.842746042836289</c:v>
                </c:pt>
                <c:pt idx="13">
                  <c:v>29.347700069515753</c:v>
                </c:pt>
                <c:pt idx="14">
                  <c:v>34.939068735907178</c:v>
                </c:pt>
                <c:pt idx="15">
                  <c:v>24.383459514424814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90-460B-830F-B67C52098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0436655"/>
        <c:axId val="290438575"/>
      </c:barChart>
      <c:catAx>
        <c:axId val="29043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0438575"/>
        <c:crosses val="autoZero"/>
        <c:auto val="1"/>
        <c:lblAlgn val="ctr"/>
        <c:lblOffset val="100"/>
        <c:noMultiLvlLbl val="0"/>
      </c:catAx>
      <c:valAx>
        <c:axId val="290438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0436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21.960146065420087</c:v>
                </c:pt>
                <c:pt idx="1">
                  <c:v>13.805212681743704</c:v>
                </c:pt>
                <c:pt idx="2">
                  <c:v>10.057516934908083</c:v>
                </c:pt>
                <c:pt idx="3">
                  <c:v>9.095901746362772</c:v>
                </c:pt>
                <c:pt idx="4">
                  <c:v>9.5226426102165806</c:v>
                </c:pt>
                <c:pt idx="5">
                  <c:v>3.3811771687209689</c:v>
                </c:pt>
                <c:pt idx="6">
                  <c:v>3.2591615823714633</c:v>
                </c:pt>
                <c:pt idx="7">
                  <c:v>4.1906853300586828</c:v>
                </c:pt>
                <c:pt idx="8">
                  <c:v>3.774630454957673</c:v>
                </c:pt>
                <c:pt idx="9">
                  <c:v>6.0617543376771863</c:v>
                </c:pt>
                <c:pt idx="10">
                  <c:v>13.085563483409731</c:v>
                </c:pt>
                <c:pt idx="11">
                  <c:v>12.363462266825223</c:v>
                </c:pt>
                <c:pt idx="12">
                  <c:v>10.923670878780287</c:v>
                </c:pt>
                <c:pt idx="13">
                  <c:v>7.8956916699895432</c:v>
                </c:pt>
                <c:pt idx="14">
                  <c:v>3.2655622365958688</c:v>
                </c:pt>
                <c:pt idx="15">
                  <c:v>17.1464626949764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A3-4EE6-AA34-367D2ED4110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22.645974408557379</c:v>
                </c:pt>
                <c:pt idx="1">
                  <c:v>14.044102658654124</c:v>
                </c:pt>
                <c:pt idx="2">
                  <c:v>10.732960259572531</c:v>
                </c:pt>
                <c:pt idx="3">
                  <c:v>9.4895651383786941</c:v>
                </c:pt>
                <c:pt idx="4">
                  <c:v>10.220364940064716</c:v>
                </c:pt>
                <c:pt idx="5">
                  <c:v>3.7354584452231148</c:v>
                </c:pt>
                <c:pt idx="6">
                  <c:v>3.5972286915394269</c:v>
                </c:pt>
                <c:pt idx="7">
                  <c:v>4.485849985943938</c:v>
                </c:pt>
                <c:pt idx="8">
                  <c:v>4.0382116101895278</c:v>
                </c:pt>
                <c:pt idx="9">
                  <c:v>6.3100185022472051</c:v>
                </c:pt>
                <c:pt idx="10">
                  <c:v>13.060376373112575</c:v>
                </c:pt>
                <c:pt idx="11">
                  <c:v>12.389368794601531</c:v>
                </c:pt>
                <c:pt idx="12">
                  <c:v>11.01530302281787</c:v>
                </c:pt>
                <c:pt idx="13">
                  <c:v>7.3992980202713117</c:v>
                </c:pt>
                <c:pt idx="14">
                  <c:v>3.423056734735646</c:v>
                </c:pt>
                <c:pt idx="15">
                  <c:v>16.06441704982668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A3-4EE6-AA34-367D2ED41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6453264"/>
        <c:axId val="856454704"/>
      </c:barChart>
      <c:catAx>
        <c:axId val="856453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454704"/>
        <c:crosses val="autoZero"/>
        <c:auto val="1"/>
        <c:lblAlgn val="ctr"/>
        <c:lblOffset val="100"/>
        <c:noMultiLvlLbl val="0"/>
      </c:catAx>
      <c:valAx>
        <c:axId val="856454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453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2E24AD-7495-C1F7-61DE-00C9B4F7B8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BB4520-A3C4-63A2-4909-09B086622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35E1222-DC98-55D2-C999-05EB572C0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279ED3-B090-47CC-118E-AABB7D7E3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7EBD46-1AA8-D354-2440-4AA9873DB0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289FFF-E45E-A2B9-287C-DB6601D30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4FD05C7-6D86-B2C4-A7BD-CC8C10AF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4D7E19-F1B6-3C3B-E227-A03B24421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F1196D9-951C-F7B2-1528-CBB4A052E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ECA87-2C32-0081-FDFD-F8B515E0C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6E9A4-A453-89A0-BD3C-72D0AB5E5F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81E2B2-B138-1F31-4B6A-532B3012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7DD0B7-4FEE-D9C3-ABB7-4174C2C8C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9B796B-13CD-7786-6B7B-425BEAB24A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EEEC34-0C14-E11D-C5E9-C6C3110AF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FC5DC67-2F58-3BAE-1E90-CD82C35E9F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ACB8B62-155D-E828-D0AF-732C495E1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45F12B2-8977-B451-C1D3-5B3E1E69B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AF8A376-D26B-4308-1422-A8BBE419E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Assembly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Assembly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Zones!H13</f>
        <v>68013.36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12.000577558584499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15.00072320379277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Assembly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PLENUM NE CORNER</v>
      </c>
      <c r="B3" s="3" t="str">
        <f>IF(TRIM(Raw_zonesummary!$A2)="Existing",Raw_zonesummary!C2,"")</f>
        <v>PLENUM NE CORNER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IFERROR(H3*J3/H13,"")</f>
        <v>2.9275718770547434E-2</v>
      </c>
      <c r="H3" s="53">
        <f>IF(TRIM(Raw_zonesummary!$A2)="Existing",Raw_zonesummary!E2,"")</f>
        <v>1991.14</v>
      </c>
      <c r="I3" s="53">
        <f>IF(TRIM(Raw_zonesummary!$A2)="Existing",Raw_zonesummary!I2,"")</f>
        <v>5973.71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NE CORNER OFFICE</v>
      </c>
      <c r="B4" s="3" t="str">
        <f>IF(TRIM(Raw_zonesummary!$A3)="Existing",Raw_zonesummary!C3,"")</f>
        <v>NE CORNER 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IFERROR(H4*J4/H13,"")</f>
        <v>2.9275718770547434E-2</v>
      </c>
      <c r="H4" s="53">
        <f>IF(TRIM(Raw_zonesummary!$A3)="Existing",Raw_zonesummary!E3,"")</f>
        <v>1991.14</v>
      </c>
      <c r="I4" s="53">
        <f>IF(TRIM(Raw_zonesummary!$A3)="Existing",Raw_zonesummary!I3,"")</f>
        <v>23894.83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PLENUM NW CORNER</v>
      </c>
      <c r="B5" s="3" t="str">
        <f>IF(TRIM(Raw_zonesummary!$A4)="Existing",Raw_zonesummary!C4,"")</f>
        <v>PLENUM NW CORNER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IFERROR(H5*J5/H13,"")</f>
        <v>2.9275718770547434E-2</v>
      </c>
      <c r="H5" s="53">
        <f>IF(TRIM(Raw_zonesummary!$A4)="Existing",Raw_zonesummary!E4,"")</f>
        <v>1991.14</v>
      </c>
      <c r="I5" s="53">
        <f>IF(TRIM(Raw_zonesummary!$A4)="Existing",Raw_zonesummary!I4,"")</f>
        <v>5973.72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NW CORNER OFFICE</v>
      </c>
      <c r="B6" s="3" t="str">
        <f>IF(TRIM(Raw_zonesummary!$A5)="Existing",Raw_zonesummary!C5,"")</f>
        <v>NW CORNER 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Assembly</v>
      </c>
      <c r="G6" s="60">
        <f>IFERROR(H6*J6/H13,"")</f>
        <v>2.9275718770547434E-2</v>
      </c>
      <c r="H6" s="53">
        <f>IF(TRIM(Raw_zonesummary!$A5)="Existing",Raw_zonesummary!E5,"")</f>
        <v>1991.14</v>
      </c>
      <c r="I6" s="53">
        <f>IF(TRIM(Raw_zonesummary!$A5)="Existing",Raw_zonesummary!I5,"")</f>
        <v>23894.880000000001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PLENUM SE CORNER</v>
      </c>
      <c r="B7" s="3" t="str">
        <f>IF(TRIM(Raw_zonesummary!$A6)="Existing",Raw_zonesummary!C6,"")</f>
        <v>PLENUM SE CORNER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IFERROR(H7*J7/H13,"")</f>
        <v>2.9275718770547434E-2</v>
      </c>
      <c r="H7" s="53">
        <f>IF(TRIM(Raw_zonesummary!$A6)="Existing",Raw_zonesummary!E6,"")</f>
        <v>1991.14</v>
      </c>
      <c r="I7" s="53">
        <f>IF(TRIM(Raw_zonesummary!$A6)="Existing",Raw_zonesummary!I6,"")</f>
        <v>5973.72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SE CORNER OFFICE</v>
      </c>
      <c r="B8" s="3" t="str">
        <f>IF(TRIM(Raw_zonesummary!$A7)="Existing",Raw_zonesummary!C7,"")</f>
        <v>SE CORNER OFFICE</v>
      </c>
      <c r="C8" s="2" t="str">
        <f>IF(TRIM(Raw_zonesummary!$A7)="Existing",Raw_zonesummary!D7,"")</f>
        <v>Yes</v>
      </c>
      <c r="D8" s="3" t="str">
        <f>IF(TRIM(Raw_zonesummary!$A7)="Existing",Raw_zonesummary!P7,"")</f>
        <v>Office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IFERROR(H8*J8/H13,"")</f>
        <v>2.9275718770547434E-2</v>
      </c>
      <c r="H8" s="53">
        <f>IF(TRIM(Raw_zonesummary!$A7)="Existing",Raw_zonesummary!E7,"")</f>
        <v>1991.14</v>
      </c>
      <c r="I8" s="53">
        <f>IF(TRIM(Raw_zonesummary!$A7)="Existing",Raw_zonesummary!I7,"")</f>
        <v>23894.880000000001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PLENUM SW CORNER</v>
      </c>
      <c r="B9" s="3" t="str">
        <f>IF(TRIM(Raw_zonesummary!$A8)="Existing",Raw_zonesummary!C8,"")</f>
        <v>PLENUM SW CORNER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IFERROR(H9*J9/H13,"")</f>
        <v>2.9275865800483906E-2</v>
      </c>
      <c r="H9" s="53">
        <f>IF(TRIM(Raw_zonesummary!$A8)="Existing",Raw_zonesummary!E8,"")</f>
        <v>1991.15</v>
      </c>
      <c r="I9" s="53">
        <f>IF(TRIM(Raw_zonesummary!$A8)="Existing",Raw_zonesummary!I8,"")</f>
        <v>5973.73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SW CORNER OFFICE</v>
      </c>
      <c r="B10" s="3" t="str">
        <f>IF(TRIM(Raw_zonesummary!$A9)="Existing",Raw_zonesummary!C9,"")</f>
        <v>SW CORNER OFFICE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Assembly</v>
      </c>
      <c r="G10" s="60">
        <f>IFERROR(H10*J10/H13,"")</f>
        <v>2.9275865800483906E-2</v>
      </c>
      <c r="H10" s="53">
        <f>IF(TRIM(Raw_zonesummary!$A9)="Existing",Raw_zonesummary!E9,"")</f>
        <v>1991.15</v>
      </c>
      <c r="I10" s="53">
        <f>IF(TRIM(Raw_zonesummary!$A9)="Existing",Raw_zonesummary!I9,"")</f>
        <v>23894.94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PLENUM CORE</v>
      </c>
      <c r="B11" s="3" t="str">
        <f>IF(TRIM(Raw_zonesummary!$A10)="Existing",Raw_zonesummary!C10,"")</f>
        <v>PLENUM CORE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IFERROR(H11*J11/H13,"")</f>
        <v>0.3828969778878738</v>
      </c>
      <c r="H11" s="53">
        <f>IF(TRIM(Raw_zonesummary!$A10)="Existing",Raw_zonesummary!E10,"")</f>
        <v>26042.11</v>
      </c>
      <c r="I11" s="53">
        <f>IF(TRIM(Raw_zonesummary!$A10)="Existing",Raw_zonesummary!I10,"")</f>
        <v>78130.13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CORE AUDITORIUM</v>
      </c>
      <c r="B12" s="3" t="str">
        <f>IF(TRIM(Raw_zonesummary!$A11)="Existing",Raw_zonesummary!C11,"")</f>
        <v>CORE AUDITORIUM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Auditorium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Assembly</v>
      </c>
      <c r="G12" s="60">
        <f>IFERROR(H12*J12/H13,"")</f>
        <v>0.3828969778878738</v>
      </c>
      <c r="H12" s="53">
        <f>IF(TRIM(Raw_zonesummary!$A11)="Existing",Raw_zonesummary!E11,"")</f>
        <v>26042.11</v>
      </c>
      <c r="I12" s="53">
        <f>IF(TRIM(Raw_zonesummary!$A11)="Existing",Raw_zonesummary!I11,"")</f>
        <v>312520.52</v>
      </c>
      <c r="J12" s="2">
        <f>IF(TRIM(Raw_zonesummary!$A11)="Existing",Raw_zonesummary!J11,"")</f>
        <v>1</v>
      </c>
      <c r="K12" s="36">
        <f>IF(TRIM(Raw_zonesummary!$A11)="Existing",Raw_zonesummary!K11,"")</f>
        <v>71.430000000000007</v>
      </c>
      <c r="L12" s="26"/>
    </row>
    <row r="13" spans="1:12" ht="45" x14ac:dyDescent="0.25">
      <c r="A13" s="12" t="str">
        <f>"Total (" &amp; COUNTIF(A$3:INDEX(A:A,ROW()-1),"?*") &amp; " Space)"</f>
        <v>Total (10 Space)</v>
      </c>
      <c r="B13" s="12" t="str">
        <f>"Total (" &amp; COUNTIF(A$3:INDEX(A:A,ROW()-1),"?*") &amp; " Space)"</f>
        <v>Total (10 Space)</v>
      </c>
      <c r="C13" s="3" t="str">
        <f>"Total (" &amp;
COUNTIF(C$2:INDEX(C:C,ROW()-1),"Yes") &amp;
" Conditioned zones, " &amp;
COUNTIF(C$2:INDEX(C:C,ROW()-1),"No") &amp;
" Unconditioned Zones)"</f>
        <v>Total (5 Conditioned zones, 5 Unconditioned Zones)</v>
      </c>
      <c r="D13" s="12"/>
      <c r="E13" s="12"/>
      <c r="F13" s="3"/>
      <c r="G13" s="13"/>
      <c r="H13" s="53">
        <f>SUMPRODUCT($H$3:INDEX(H:H,ROW()-1), $J$3:INDEX(J:J,ROW()-1))</f>
        <v>68013.36</v>
      </c>
      <c r="I13" s="35"/>
      <c r="J13" s="14"/>
      <c r="K13" s="15"/>
      <c r="L1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Assembly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Assembly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Assembly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Assembly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Assembly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Assembly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Assembly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Assembly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Assembly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Assembly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Assembly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Assembly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407</v>
      </c>
      <c r="D2">
        <v>6.2E-2</v>
      </c>
      <c r="E2" t="s">
        <v>408</v>
      </c>
      <c r="F2">
        <v>0.185</v>
      </c>
      <c r="G2" t="s">
        <v>409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407</v>
      </c>
      <c r="D3">
        <v>6.0999999999999999E-2</v>
      </c>
      <c r="E3" t="s">
        <v>408</v>
      </c>
      <c r="F3">
        <v>0.17899999999999999</v>
      </c>
      <c r="G3" t="s">
        <v>409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407</v>
      </c>
      <c r="D4">
        <v>6.2E-2</v>
      </c>
      <c r="E4" t="s">
        <v>408</v>
      </c>
      <c r="F4">
        <v>0.185</v>
      </c>
      <c r="G4" t="s">
        <v>409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407</v>
      </c>
      <c r="D5">
        <v>6.0999999999999999E-2</v>
      </c>
      <c r="E5" t="s">
        <v>408</v>
      </c>
      <c r="F5">
        <v>0.17799999999999999</v>
      </c>
      <c r="G5" t="s">
        <v>409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407</v>
      </c>
      <c r="D6">
        <v>6.0999999999999999E-2</v>
      </c>
      <c r="E6" t="s">
        <v>408</v>
      </c>
      <c r="F6">
        <v>0.17799999999999999</v>
      </c>
      <c r="G6" t="s">
        <v>409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407</v>
      </c>
      <c r="D7">
        <v>6.5000000000000002E-2</v>
      </c>
      <c r="E7" t="s">
        <v>408</v>
      </c>
      <c r="F7">
        <v>0.18</v>
      </c>
      <c r="G7" t="s">
        <v>409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407</v>
      </c>
      <c r="D8">
        <v>6.5000000000000002E-2</v>
      </c>
      <c r="E8" t="s">
        <v>408</v>
      </c>
      <c r="F8">
        <v>0.17399999999999999</v>
      </c>
      <c r="G8" t="s">
        <v>409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407</v>
      </c>
      <c r="D9">
        <v>6.5000000000000002E-2</v>
      </c>
      <c r="E9" t="s">
        <v>408</v>
      </c>
      <c r="F9">
        <v>0.17599999999999999</v>
      </c>
      <c r="G9" t="s">
        <v>409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407</v>
      </c>
      <c r="D10">
        <v>6.5000000000000002E-2</v>
      </c>
      <c r="E10" t="s">
        <v>408</v>
      </c>
      <c r="F10">
        <v>0.17599999999999999</v>
      </c>
      <c r="G10" t="s">
        <v>409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407</v>
      </c>
      <c r="D11">
        <v>6.2E-2</v>
      </c>
      <c r="E11" t="s">
        <v>408</v>
      </c>
      <c r="F11">
        <v>0.15</v>
      </c>
      <c r="G11" t="s">
        <v>409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407</v>
      </c>
      <c r="D12">
        <v>6.0999999999999999E-2</v>
      </c>
      <c r="E12" t="s">
        <v>408</v>
      </c>
      <c r="F12">
        <v>0.17100000000000001</v>
      </c>
      <c r="G12" t="s">
        <v>409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407</v>
      </c>
      <c r="D13">
        <v>6.0999999999999999E-2</v>
      </c>
      <c r="E13" t="s">
        <v>408</v>
      </c>
      <c r="F13">
        <v>0.17100000000000001</v>
      </c>
      <c r="G13" t="s">
        <v>409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407</v>
      </c>
      <c r="D14">
        <v>0.06</v>
      </c>
      <c r="E14" t="s">
        <v>408</v>
      </c>
      <c r="F14">
        <v>0.16800000000000001</v>
      </c>
      <c r="G14" t="s">
        <v>409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407</v>
      </c>
      <c r="D15">
        <v>0.06</v>
      </c>
      <c r="E15" t="s">
        <v>408</v>
      </c>
      <c r="F15">
        <v>0.161</v>
      </c>
      <c r="G15" t="s">
        <v>409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407</v>
      </c>
      <c r="D16">
        <v>5.8999999999999997E-2</v>
      </c>
      <c r="E16" t="s">
        <v>408</v>
      </c>
      <c r="F16">
        <v>0.153</v>
      </c>
      <c r="G16" t="s">
        <v>409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407</v>
      </c>
      <c r="D17">
        <v>0.06</v>
      </c>
      <c r="E17" t="s">
        <v>408</v>
      </c>
      <c r="F17">
        <v>0.16200000000000001</v>
      </c>
      <c r="G17" t="s">
        <v>409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407</v>
      </c>
      <c r="D18">
        <v>3.9E-2</v>
      </c>
      <c r="E18" t="s">
        <v>408</v>
      </c>
      <c r="F18">
        <v>6.3E-2</v>
      </c>
      <c r="G18" t="s">
        <v>409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407</v>
      </c>
      <c r="D19">
        <v>3.9E-2</v>
      </c>
      <c r="E19" t="s">
        <v>408</v>
      </c>
      <c r="F19">
        <v>5.8000000000000003E-2</v>
      </c>
      <c r="G19" t="s">
        <v>409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407</v>
      </c>
      <c r="D20">
        <v>3.9E-2</v>
      </c>
      <c r="E20" t="s">
        <v>408</v>
      </c>
      <c r="F20">
        <v>7.5999999999999998E-2</v>
      </c>
      <c r="G20" t="s">
        <v>409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407</v>
      </c>
      <c r="D21">
        <v>3.9E-2</v>
      </c>
      <c r="E21" t="s">
        <v>408</v>
      </c>
      <c r="F21">
        <v>5.8000000000000003E-2</v>
      </c>
      <c r="G21" t="s">
        <v>409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407</v>
      </c>
      <c r="D22">
        <v>3.9E-2</v>
      </c>
      <c r="E22" t="s">
        <v>408</v>
      </c>
      <c r="F22">
        <v>5.8000000000000003E-2</v>
      </c>
      <c r="G22" t="s">
        <v>409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407</v>
      </c>
      <c r="D23">
        <v>3.9E-2</v>
      </c>
      <c r="E23" t="s">
        <v>408</v>
      </c>
      <c r="F23">
        <v>6.3E-2</v>
      </c>
      <c r="G23" t="s">
        <v>409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407</v>
      </c>
      <c r="D24">
        <v>3.9E-2</v>
      </c>
      <c r="E24" t="s">
        <v>408</v>
      </c>
      <c r="F24">
        <v>6.3E-2</v>
      </c>
      <c r="G24" t="s">
        <v>409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407</v>
      </c>
      <c r="D25">
        <v>3.9E-2</v>
      </c>
      <c r="E25" t="s">
        <v>408</v>
      </c>
      <c r="F25">
        <v>5.8000000000000003E-2</v>
      </c>
      <c r="G25" t="s">
        <v>409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407</v>
      </c>
      <c r="D26">
        <v>3.9E-2</v>
      </c>
      <c r="E26" t="s">
        <v>408</v>
      </c>
      <c r="F26">
        <v>5.8000000000000003E-2</v>
      </c>
      <c r="G26" t="s">
        <v>409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407</v>
      </c>
      <c r="D27">
        <v>3.9E-2</v>
      </c>
      <c r="E27" t="s">
        <v>408</v>
      </c>
      <c r="F27">
        <v>5.8000000000000003E-2</v>
      </c>
      <c r="G27" t="s">
        <v>409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407</v>
      </c>
      <c r="D28">
        <v>3.9E-2</v>
      </c>
      <c r="E28" t="s">
        <v>408</v>
      </c>
      <c r="F28">
        <v>5.8000000000000003E-2</v>
      </c>
      <c r="G28" t="s">
        <v>409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407</v>
      </c>
      <c r="D29">
        <v>3.9E-2</v>
      </c>
      <c r="E29" t="s">
        <v>408</v>
      </c>
      <c r="F29">
        <v>5.8000000000000003E-2</v>
      </c>
      <c r="G29" t="s">
        <v>409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407</v>
      </c>
      <c r="D30">
        <v>3.9E-2</v>
      </c>
      <c r="E30" t="s">
        <v>408</v>
      </c>
      <c r="F30">
        <v>5.8000000000000003E-2</v>
      </c>
      <c r="G30" t="s">
        <v>409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407</v>
      </c>
      <c r="D31">
        <v>3.9E-2</v>
      </c>
      <c r="E31" t="s">
        <v>408</v>
      </c>
      <c r="F31">
        <v>5.8000000000000003E-2</v>
      </c>
      <c r="G31" t="s">
        <v>409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407</v>
      </c>
      <c r="D32">
        <v>3.9E-2</v>
      </c>
      <c r="E32" t="s">
        <v>408</v>
      </c>
      <c r="F32">
        <v>5.8000000000000003E-2</v>
      </c>
      <c r="G32" t="s">
        <v>409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407</v>
      </c>
      <c r="D33">
        <v>3.9E-2</v>
      </c>
      <c r="E33" t="s">
        <v>408</v>
      </c>
      <c r="F33">
        <v>5.8000000000000003E-2</v>
      </c>
      <c r="G33" t="s">
        <v>409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Assembly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5" t="str" cm="1">
        <f t="array" ref="A3">IFERROR(INDEX($Z:$Z, 2+INT((ROW()-3)/4)), "")</f>
        <v>Assembly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Assembly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Assembly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Assembly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Assembly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Assembly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436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438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438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430</v>
      </c>
      <c r="E2" t="s">
        <v>431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430</v>
      </c>
      <c r="E3" t="s">
        <v>431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432</v>
      </c>
      <c r="E4" t="s">
        <v>433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432</v>
      </c>
      <c r="E5" t="s">
        <v>433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432</v>
      </c>
      <c r="E6" t="s">
        <v>434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432</v>
      </c>
      <c r="E7" t="s">
        <v>434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432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432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435</v>
      </c>
      <c r="E10" t="s">
        <v>433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435</v>
      </c>
      <c r="E11" t="s">
        <v>433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Assembly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26042.11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27865.057700000001</v>
      </c>
      <c r="F3" s="26"/>
      <c r="Z3" t="str">
        <v>Office</v>
      </c>
    </row>
    <row r="4" spans="1:26" ht="18" customHeight="1" x14ac:dyDescent="0.25">
      <c r="A4" s="2" t="str">
        <f t="shared" ref="A4:A5" si="0">Z3</f>
        <v>Office</v>
      </c>
      <c r="B4" s="53">
        <f>SUMIF(Raw_outdoorairflowrate!$A:$A, $A4, Raw_outdoorairflowrate!B:B)</f>
        <v>7964.57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5" si="1">B4*D4</f>
        <v>1194.6854999999998</v>
      </c>
      <c r="F4" s="26"/>
      <c r="Z4" t="str">
        <v>Plenum</v>
      </c>
    </row>
    <row r="5" spans="1:26" ht="18" customHeight="1" x14ac:dyDescent="0.25">
      <c r="A5" s="2" t="str">
        <f t="shared" si="0"/>
        <v>Plenum</v>
      </c>
      <c r="B5" s="53">
        <f>SUMIF(Raw_outdoorairflowrate!$A:$A, $A5, Raw_outdoorairflowrate!B:B)</f>
        <v>34006.68</v>
      </c>
      <c r="C5" s="35">
        <f>SUMIF(Raw_outdoorairflowrate!$A:$A, $A5, Raw_outdoorairflowrate!C:C)</f>
        <v>0</v>
      </c>
      <c r="D5" s="35">
        <f>SUMIF(Raw_outdoorairflowrate!$A:$A, $A5, Raw_outdoorairflowrate!D:D)</f>
        <v>0</v>
      </c>
      <c r="E5" s="61">
        <f t="shared" si="1"/>
        <v>0</v>
      </c>
      <c r="F5" s="26"/>
    </row>
    <row r="8" spans="1:26" ht="15.75" customHeight="1" x14ac:dyDescent="0.25">
      <c r="A8" s="82" t="str">
        <f>"OA Controller - "&amp;Prototype!A2</f>
        <v>OA Controller - Assembly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87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87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3" t="str">
        <f>"Exhaust hood - "&amp;Prototype!A2</f>
        <v>Exhaust hood - Assembly</v>
      </c>
      <c r="B14" s="83"/>
      <c r="C14" s="83"/>
      <c r="D14" s="83"/>
      <c r="E14" s="83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406</v>
      </c>
      <c r="B2">
        <v>26042.11</v>
      </c>
      <c r="C2">
        <v>0</v>
      </c>
      <c r="D2">
        <v>1.07</v>
      </c>
    </row>
    <row r="3" spans="1:4" x14ac:dyDescent="0.25">
      <c r="A3" t="s">
        <v>396</v>
      </c>
      <c r="B3">
        <v>7964.57</v>
      </c>
      <c r="C3">
        <v>0</v>
      </c>
      <c r="D3">
        <v>0.15</v>
      </c>
    </row>
    <row r="4" spans="1:4" x14ac:dyDescent="0.25">
      <c r="A4" t="s">
        <v>391</v>
      </c>
      <c r="B4">
        <v>34006.68</v>
      </c>
      <c r="C4">
        <v>0</v>
      </c>
      <c r="D4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Assembly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445160.5</v>
      </c>
      <c r="E4" s="70">
        <f>Raw_waterheater!D2</f>
        <v>93.36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445160.5</v>
      </c>
      <c r="E5" s="70">
        <f>Raw_waterheater!D3</f>
        <v>93.36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Assembly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PLENUM NE CORNER</v>
      </c>
      <c r="B10" s="62">
        <f>IFERROR(Zones!H3,0)</f>
        <v>1991.14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NE CORNER OFFICE</v>
      </c>
      <c r="B11" s="62">
        <f>IFERROR(Zones!H4,0)</f>
        <v>1991.14</v>
      </c>
      <c r="C11" s="59">
        <f>IFERROR(Zones!K4,0)</f>
        <v>5</v>
      </c>
      <c r="D11" s="57">
        <f t="shared" ref="D11:D19" si="0">IFERROR(E11/C11,0)</f>
        <v>0.71674250400000006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1" s="73">
        <f t="shared" ref="F11:F19" si="1">E11/60</f>
        <v>5.9728542000000003E-2</v>
      </c>
      <c r="G11" s="74"/>
    </row>
    <row r="12" spans="1:8" x14ac:dyDescent="0.25">
      <c r="A12" s="58" t="str">
        <f>IFERROR(Zones!B5,0)</f>
        <v>PLENUM NW CORNER</v>
      </c>
      <c r="B12" s="62">
        <f>IFERROR(Zones!H5,0)</f>
        <v>1991.14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NW CORNER OFFICE</v>
      </c>
      <c r="B13" s="62">
        <f>IFERROR(Zones!H6,0)</f>
        <v>1991.14</v>
      </c>
      <c r="C13" s="59">
        <f>IFERROR(Zones!K6,0)</f>
        <v>5</v>
      </c>
      <c r="D13" s="57">
        <f t="shared" si="0"/>
        <v>0.71674250400000006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3" s="73">
        <f t="shared" si="1"/>
        <v>5.9728542000000003E-2</v>
      </c>
      <c r="G13" s="74"/>
    </row>
    <row r="14" spans="1:8" x14ac:dyDescent="0.25">
      <c r="A14" s="58" t="str">
        <f>IFERROR(Zones!B7,0)</f>
        <v>PLENUM SE CORNER</v>
      </c>
      <c r="B14" s="62">
        <f>IFERROR(Zones!H7,0)</f>
        <v>1991.14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SE CORNER OFFICE</v>
      </c>
      <c r="B15" s="62">
        <f>IFERROR(Zones!H8,0)</f>
        <v>1991.14</v>
      </c>
      <c r="C15" s="59">
        <f>IFERROR(Zones!K8,0)</f>
        <v>5</v>
      </c>
      <c r="D15" s="57">
        <f t="shared" si="0"/>
        <v>0.71674250400000006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5" s="73">
        <f t="shared" si="1"/>
        <v>5.9728542000000003E-2</v>
      </c>
      <c r="G15" s="74"/>
    </row>
    <row r="16" spans="1:8" x14ac:dyDescent="0.25">
      <c r="A16" s="58" t="str">
        <f>IFERROR(Zones!B9,0)</f>
        <v>PLENUM SW CORNER</v>
      </c>
      <c r="B16" s="62">
        <f>IFERROR(Zones!H9,0)</f>
        <v>1991.15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SW CORNER OFFICE</v>
      </c>
      <c r="B17" s="62">
        <f>IFERROR(Zones!H10,0)</f>
        <v>1991.15</v>
      </c>
      <c r="C17" s="59">
        <f>IFERROR(Zones!K10,0)</f>
        <v>5</v>
      </c>
      <c r="D17" s="57">
        <f t="shared" si="0"/>
        <v>0.71674250400000006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7" s="73">
        <f t="shared" si="1"/>
        <v>5.9728542000000003E-2</v>
      </c>
      <c r="G17" s="74"/>
    </row>
    <row r="18" spans="1:7" x14ac:dyDescent="0.25">
      <c r="A18" s="58" t="str">
        <f>IFERROR(Zones!B11,0)</f>
        <v>PLENUM CORE</v>
      </c>
      <c r="B18" s="62">
        <f>IFERROR(Zones!H11,0)</f>
        <v>26042.11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CORE AUDITORIUM</v>
      </c>
      <c r="B19" s="62">
        <f>IFERROR(Zones!H12,0)</f>
        <v>26042.11</v>
      </c>
      <c r="C19" s="59">
        <f>IFERROR(Zones!K12,0)</f>
        <v>71.430000000000007</v>
      </c>
      <c r="D19" s="57">
        <f t="shared" si="0"/>
        <v>4.6871154179999994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334.80065430773999</v>
      </c>
      <c r="F19" s="73">
        <f t="shared" si="1"/>
        <v>5.5800109051289999</v>
      </c>
      <c r="G19" s="74"/>
    </row>
    <row r="20" spans="1:7" x14ac:dyDescent="0.25">
      <c r="A20" s="58" t="str">
        <f>Zones!B13</f>
        <v>Total (10 Space)</v>
      </c>
      <c r="B20" s="30"/>
      <c r="C20" s="59"/>
      <c r="D20" s="57"/>
      <c r="E20" s="75"/>
      <c r="F20" s="73"/>
      <c r="G2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445160.5</v>
      </c>
      <c r="D2">
        <v>93.36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445160.5</v>
      </c>
      <c r="D3">
        <v>93.36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410</v>
      </c>
      <c r="B2">
        <v>334.80065430773999</v>
      </c>
      <c r="C2" t="s">
        <v>404</v>
      </c>
    </row>
    <row r="3" spans="1:3" x14ac:dyDescent="0.25">
      <c r="A3" t="s">
        <v>411</v>
      </c>
      <c r="B3">
        <v>3.5837125200000002</v>
      </c>
      <c r="C3" t="s">
        <v>392</v>
      </c>
    </row>
    <row r="4" spans="1:3" x14ac:dyDescent="0.25">
      <c r="A4" t="s">
        <v>412</v>
      </c>
      <c r="B4">
        <v>3.5837125200000002</v>
      </c>
      <c r="C4" t="s">
        <v>398</v>
      </c>
    </row>
    <row r="5" spans="1:3" x14ac:dyDescent="0.25">
      <c r="A5" t="s">
        <v>413</v>
      </c>
      <c r="B5">
        <v>3.5837125200000002</v>
      </c>
      <c r="C5" t="s">
        <v>400</v>
      </c>
    </row>
    <row r="6" spans="1:3" x14ac:dyDescent="0.25">
      <c r="A6" t="s">
        <v>414</v>
      </c>
      <c r="B6">
        <v>3.5837125200000002</v>
      </c>
      <c r="C6" t="s">
        <v>402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Assembly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26042.11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7964.57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Plenum</v>
      </c>
      <c r="D5" s="63">
        <f>Raw_interiorlights!C4</f>
        <v>34006.68</v>
      </c>
      <c r="E5" s="43">
        <f>Raw_interiorlights!D4</f>
        <v>0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26042.11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Office</v>
      </c>
      <c r="D7" s="63">
        <f>Raw_interiorlights!C6</f>
        <v>7964.57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Plenum</v>
      </c>
      <c r="D8" s="63">
        <f>Raw_interiorlights!C7</f>
        <v>34006.68</v>
      </c>
      <c r="E8" s="43">
        <f>Raw_interiorlights!D7</f>
        <v>0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Assembly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406</v>
      </c>
      <c r="C2">
        <v>26042.11</v>
      </c>
      <c r="D2">
        <v>1.3847901128569999</v>
      </c>
    </row>
    <row r="3" spans="1:4" x14ac:dyDescent="0.25">
      <c r="A3" t="s">
        <v>39</v>
      </c>
      <c r="B3" t="s">
        <v>396</v>
      </c>
      <c r="C3">
        <v>7964.57</v>
      </c>
      <c r="D3">
        <v>1.2503584130480001</v>
      </c>
    </row>
    <row r="4" spans="1:4" x14ac:dyDescent="0.25">
      <c r="A4" t="s">
        <v>39</v>
      </c>
      <c r="B4" t="s">
        <v>391</v>
      </c>
      <c r="C4">
        <v>34006.68</v>
      </c>
      <c r="D4">
        <v>0</v>
      </c>
    </row>
    <row r="5" spans="1:4" x14ac:dyDescent="0.25">
      <c r="A5" t="s">
        <v>40</v>
      </c>
      <c r="B5" t="s">
        <v>406</v>
      </c>
      <c r="C5">
        <v>26042.11</v>
      </c>
      <c r="D5">
        <v>0.69991232937399994</v>
      </c>
    </row>
    <row r="6" spans="1:4" x14ac:dyDescent="0.25">
      <c r="A6" t="s">
        <v>40</v>
      </c>
      <c r="B6" t="s">
        <v>396</v>
      </c>
      <c r="C6">
        <v>7964.57</v>
      </c>
      <c r="D6">
        <v>0.59991648029</v>
      </c>
    </row>
    <row r="7" spans="1:4" x14ac:dyDescent="0.25">
      <c r="A7" t="s">
        <v>40</v>
      </c>
      <c r="B7" t="s">
        <v>391</v>
      </c>
      <c r="C7">
        <v>34006.68</v>
      </c>
      <c r="D7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Assembly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26042.11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7964.57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Plenum</v>
      </c>
      <c r="B5" s="64">
        <f>IF(TRIM(Raw_equipment!$A4)="Existing",Raw_equipment!C4,"")</f>
        <v>34006.68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4" t="str">
        <f>"Refrigeration - "&amp;Prototype!A2</f>
        <v>Refrigeration - Assembly</v>
      </c>
      <c r="B8" s="78"/>
      <c r="C8" s="78"/>
      <c r="D8" s="78"/>
    </row>
    <row r="9" spans="1:9" ht="30" x14ac:dyDescent="0.25">
      <c r="A9" s="51" t="s">
        <v>258</v>
      </c>
      <c r="B9" s="51" t="s">
        <v>259</v>
      </c>
      <c r="C9" s="52" t="s">
        <v>313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4" t="str">
        <f>"Elevator - "&amp;Prototype!A2</f>
        <v>Elevator - Assembly</v>
      </c>
      <c r="B16" s="78"/>
      <c r="C16" s="78"/>
      <c r="D16" s="78"/>
      <c r="E16" s="78"/>
      <c r="F16" s="78"/>
      <c r="G16" s="78"/>
      <c r="H16" s="78"/>
      <c r="I16" s="78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406</v>
      </c>
      <c r="C2">
        <v>26042.11</v>
      </c>
      <c r="D2">
        <v>0.999870569519</v>
      </c>
    </row>
    <row r="3" spans="1:4" x14ac:dyDescent="0.25">
      <c r="A3" t="s">
        <v>39</v>
      </c>
      <c r="B3" t="s">
        <v>396</v>
      </c>
      <c r="C3">
        <v>7964.57</v>
      </c>
      <c r="D3">
        <v>1.4997912007250001</v>
      </c>
    </row>
    <row r="4" spans="1:4" x14ac:dyDescent="0.25">
      <c r="A4" t="s">
        <v>39</v>
      </c>
      <c r="B4" t="s">
        <v>391</v>
      </c>
      <c r="C4">
        <v>34006.68</v>
      </c>
      <c r="D4">
        <v>0</v>
      </c>
    </row>
    <row r="5" spans="1:4" x14ac:dyDescent="0.25">
      <c r="A5" t="s">
        <v>40</v>
      </c>
      <c r="B5" t="s">
        <v>406</v>
      </c>
      <c r="C5">
        <v>26042.11</v>
      </c>
      <c r="D5">
        <v>0.999870569519</v>
      </c>
    </row>
    <row r="6" spans="1:4" x14ac:dyDescent="0.25">
      <c r="A6" t="s">
        <v>40</v>
      </c>
      <c r="B6" t="s">
        <v>396</v>
      </c>
      <c r="C6">
        <v>7964.57</v>
      </c>
      <c r="D6">
        <v>1.4997912007250001</v>
      </c>
    </row>
    <row r="7" spans="1:4" x14ac:dyDescent="0.25">
      <c r="A7" t="s">
        <v>40</v>
      </c>
      <c r="B7" t="s">
        <v>391</v>
      </c>
      <c r="C7">
        <v>34006.68</v>
      </c>
      <c r="D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452</v>
      </c>
      <c r="D2" t="s">
        <v>453</v>
      </c>
    </row>
    <row r="3" spans="1:4" x14ac:dyDescent="0.25">
      <c r="A3" t="s">
        <v>40</v>
      </c>
      <c r="B3" t="s">
        <v>452</v>
      </c>
      <c r="D3" t="s">
        <v>453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Assembly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Infiltration Schedule</v>
      </c>
      <c r="B20" s="39" t="str">
        <f>Raw_schedule!A18</f>
        <v>Plenum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AC345-D6A6-4345-ABF7-A63571D16867}">
  <dimension ref="A1"/>
  <sheetViews>
    <sheetView workbookViewId="0"/>
  </sheetViews>
  <sheetFormatPr defaultRowHeight="15" x14ac:dyDescent="0.25"/>
  <sheetData>
    <row r="1" spans="1:1" x14ac:dyDescent="0.25">
      <c r="A1" t="s">
        <v>454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440</v>
      </c>
      <c r="C2" t="s">
        <v>441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442</v>
      </c>
      <c r="C3" t="s">
        <v>441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442</v>
      </c>
      <c r="C4" t="s">
        <v>443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442</v>
      </c>
      <c r="C5" t="s">
        <v>444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445</v>
      </c>
      <c r="C6" t="s">
        <v>441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445</v>
      </c>
      <c r="C7" t="s">
        <v>443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445</v>
      </c>
      <c r="C8" t="s">
        <v>444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446</v>
      </c>
      <c r="C9" t="s">
        <v>441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447</v>
      </c>
      <c r="C10" t="s">
        <v>448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449</v>
      </c>
      <c r="C11" t="s">
        <v>441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449</v>
      </c>
      <c r="C12" t="s">
        <v>443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449</v>
      </c>
      <c r="C13" t="s">
        <v>444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450</v>
      </c>
      <c r="C14" t="s">
        <v>441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451</v>
      </c>
      <c r="C15" t="s">
        <v>441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451</v>
      </c>
      <c r="C16" t="s">
        <v>443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451</v>
      </c>
      <c r="C17" t="s">
        <v>444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391</v>
      </c>
      <c r="B18" t="s">
        <v>447</v>
      </c>
      <c r="C18" t="s">
        <v>448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Assembly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Zones!$H$13</f>
        <v>68013.36</v>
      </c>
      <c r="E3" s="38">
        <f>SUMIFS(Raw_totalendusesannual!$D:$D,
        Raw_totalendusesannual!$B:$B,$A3,
        Raw_totalendusesannual!$C:$C,$B3,
        Raw_totalendusesannual!$A:$A,$C3) / $D3</f>
        <v>24.408640449464635</v>
      </c>
      <c r="F3" s="38">
        <f>SUMIFS(Raw_totalendusesannual!$E:$E,
        Raw_totalendusesannual!$B:$B,$A3,
        Raw_totalendusesannual!$C:$C,$B3,
        Raw_totalendusesannual!$A:$A,$C3) / $D3</f>
        <v>23.170069527516358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Zones!$H$13</f>
        <v>68013.36</v>
      </c>
      <c r="E4" s="38">
        <f>SUMIFS(Raw_totalendusesannual!$D:$D,
        Raw_totalendusesannual!$B:$B,$A4,
        Raw_totalendusesannual!$C:$C,$B4,
        Raw_totalendusesannual!$A:$A,$C4) / $D4</f>
        <v>20.013846544267185</v>
      </c>
      <c r="F4" s="38">
        <f>SUMIFS(Raw_totalendusesannual!$E:$E,
        Raw_totalendusesannual!$B:$B,$A4,
        Raw_totalendusesannual!$C:$C,$B4,
        Raw_totalendusesannual!$A:$A,$C4) / $D4</f>
        <v>25.289606042107021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Zones!$H$13</f>
        <v>68013.36</v>
      </c>
      <c r="E5" s="38">
        <f>SUMIFS(Raw_totalendusesannual!$D:$D,
        Raw_totalendusesannual!$B:$B,$A5,
        Raw_totalendusesannual!$C:$C,$B5,
        Raw_totalendusesannual!$A:$A,$C5) / $D5</f>
        <v>25.436666119715301</v>
      </c>
      <c r="F5" s="38">
        <f>SUMIFS(Raw_totalendusesannual!$E:$E,
        Raw_totalendusesannual!$B:$B,$A5,
        Raw_totalendusesannual!$C:$C,$B5,
        Raw_totalendusesannual!$A:$A,$C5) / $D5</f>
        <v>18.614846406647164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Zones!$H$13</f>
        <v>68013.36</v>
      </c>
      <c r="E6" s="38">
        <f>SUMIFS(Raw_totalendusesannual!$D:$D,
        Raw_totalendusesannual!$B:$B,$A6,
        Raw_totalendusesannual!$C:$C,$B6,
        Raw_totalendusesannual!$A:$A,$C6) / $D6</f>
        <v>19.909830362740497</v>
      </c>
      <c r="F6" s="38">
        <f>SUMIFS(Raw_totalendusesannual!$E:$E,
        Raw_totalendusesannual!$B:$B,$A6,
        Raw_totalendusesannual!$C:$C,$B6,
        Raw_totalendusesannual!$A:$A,$C6) / $D6</f>
        <v>21.287764345122781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Zones!$H$13</f>
        <v>68013.36</v>
      </c>
      <c r="E7" s="38">
        <f>SUMIFS(Raw_totalendusesannual!$D:$D,
        Raw_totalendusesannual!$B:$B,$A7,
        Raw_totalendusesannual!$C:$C,$B7,
        Raw_totalendusesannual!$A:$A,$C7) / $D7</f>
        <v>29.583008250143795</v>
      </c>
      <c r="F7" s="38">
        <f>SUMIFS(Raw_totalendusesannual!$E:$E,
        Raw_totalendusesannual!$B:$B,$A7,
        Raw_totalendusesannual!$C:$C,$B7,
        Raw_totalendusesannual!$A:$A,$C7) / $D7</f>
        <v>1.2929906712445907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Zones!$H$13</f>
        <v>68013.36</v>
      </c>
      <c r="E8" s="38">
        <f>SUMIFS(Raw_totalendusesannual!$D:$D,
        Raw_totalendusesannual!$B:$B,$A8,
        Raw_totalendusesannual!$C:$C,$B8,
        Raw_totalendusesannual!$A:$A,$C8) / $D8</f>
        <v>24.634744409039634</v>
      </c>
      <c r="F8" s="38">
        <f>SUMIFS(Raw_totalendusesannual!$E:$E,
        Raw_totalendusesannual!$B:$B,$A8,
        Raw_totalendusesannual!$C:$C,$B8,
        Raw_totalendusesannual!$A:$A,$C8) / $D8</f>
        <v>1.2932056290117118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Zones!$H$13</f>
        <v>68013.36</v>
      </c>
      <c r="E9" s="38">
        <f>SUMIFS(Raw_totalendusesannual!$D:$D,
        Raw_totalendusesannual!$B:$B,$A9,
        Raw_totalendusesannual!$C:$C,$B9,
        Raw_totalendusesannual!$A:$A,$C9) / $D9</f>
        <v>25.504392372322144</v>
      </c>
      <c r="F9" s="38">
        <f>SUMIFS(Raw_totalendusesannual!$E:$E,
        Raw_totalendusesannual!$B:$B,$A9,
        Raw_totalendusesannual!$C:$C,$B9,
        Raw_totalendusesannual!$A:$A,$C9) / $D9</f>
        <v>1.2928731943253502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Zones!$H$13</f>
        <v>68013.36</v>
      </c>
      <c r="E10" s="38">
        <f>SUMIFS(Raw_totalendusesannual!$D:$D,
        Raw_totalendusesannual!$B:$B,$A10,
        Raw_totalendusesannual!$C:$C,$B10,
        Raw_totalendusesannual!$A:$A,$C10) / $D10</f>
        <v>20.051994196434347</v>
      </c>
      <c r="F10" s="38">
        <f>SUMIFS(Raw_totalendusesannual!$E:$E,
        Raw_totalendusesannual!$B:$B,$A10,
        Raw_totalendusesannual!$C:$C,$B10,
        Raw_totalendusesannual!$A:$A,$C10) / $D10</f>
        <v>1.2928430531883737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Zones!$H$13</f>
        <v>68013.36</v>
      </c>
      <c r="E11" s="38">
        <f>SUMIFS(Raw_totalendusesannual!$D:$D,
        Raw_totalendusesannual!$B:$B,$A11,
        Raw_totalendusesannual!$C:$C,$B11,
        Raw_totalendusesannual!$A:$A,$C11) / $D11</f>
        <v>20.07301344912235</v>
      </c>
      <c r="F11" s="38">
        <f>SUMIFS(Raw_totalendusesannual!$E:$E,
        Raw_totalendusesannual!$B:$B,$A11,
        Raw_totalendusesannual!$C:$C,$B11,
        Raw_totalendusesannual!$A:$A,$C11) / $D11</f>
        <v>21.960146065420087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Zones!$H$13</f>
        <v>68013.36</v>
      </c>
      <c r="E12" s="38">
        <f>SUMIFS(Raw_totalendusesannual!$D:$D,
        Raw_totalendusesannual!$B:$B,$A12,
        Raw_totalendusesannual!$C:$C,$B12,
        Raw_totalendusesannual!$A:$A,$C12) / $D12</f>
        <v>16.978471729671934</v>
      </c>
      <c r="F12" s="38">
        <f>SUMIFS(Raw_totalendusesannual!$E:$E,
        Raw_totalendusesannual!$B:$B,$A12,
        Raw_totalendusesannual!$C:$C,$B12,
        Raw_totalendusesannual!$A:$A,$C12) / $D12</f>
        <v>22.645974408557379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Zones!$H$13</f>
        <v>68013.36</v>
      </c>
      <c r="E13" s="38">
        <f>SUMIFS(Raw_totalendusesannual!$D:$D,
        Raw_totalendusesannual!$B:$B,$A13,
        Raw_totalendusesannual!$C:$C,$B13,
        Raw_totalendusesannual!$A:$A,$C13) / $D13</f>
        <v>29.275788168677447</v>
      </c>
      <c r="F13" s="38">
        <f>SUMIFS(Raw_totalendusesannual!$E:$E,
        Raw_totalendusesannual!$B:$B,$A13,
        Raw_totalendusesannual!$C:$C,$B13,
        Raw_totalendusesannual!$A:$A,$C13) / $D13</f>
        <v>15.749825181405535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Zones!$H$13</f>
        <v>68013.36</v>
      </c>
      <c r="E14" s="38">
        <f>SUMIFS(Raw_totalendusesannual!$D:$D,
        Raw_totalendusesannual!$B:$B,$A14,
        Raw_totalendusesannual!$C:$C,$B14,
        Raw_totalendusesannual!$A:$A,$C14) / $D14</f>
        <v>24.992681290852268</v>
      </c>
      <c r="F14" s="38">
        <f>SUMIFS(Raw_totalendusesannual!$E:$E,
        Raw_totalendusesannual!$B:$B,$A14,
        Raw_totalendusesannual!$C:$C,$B14,
        Raw_totalendusesannual!$A:$A,$C14) / $D14</f>
        <v>17.800442883574636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Zones!$H$13</f>
        <v>68013.36</v>
      </c>
      <c r="E15" s="38">
        <f>SUMIFS(Raw_totalendusesannual!$D:$D,
        Raw_totalendusesannual!$B:$B,$A15,
        Raw_totalendusesannual!$C:$C,$B15,
        Raw_totalendusesannual!$A:$A,$C15) / $D15</f>
        <v>29.905613103072689</v>
      </c>
      <c r="F15" s="38">
        <f>SUMIFS(Raw_totalendusesannual!$E:$E,
        Raw_totalendusesannual!$B:$B,$A15,
        Raw_totalendusesannual!$C:$C,$B15,
        Raw_totalendusesannual!$A:$A,$C15) / $D15</f>
        <v>11.422702098528877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Zones!$H$13</f>
        <v>68013.36</v>
      </c>
      <c r="E16" s="38">
        <f>SUMIFS(Raw_totalendusesannual!$D:$D,
        Raw_totalendusesannual!$B:$B,$A16,
        Raw_totalendusesannual!$C:$C,$B16,
        Raw_totalendusesannual!$A:$A,$C16) / $D16</f>
        <v>23.446419350551128</v>
      </c>
      <c r="F16" s="38">
        <f>SUMIFS(Raw_totalendusesannual!$E:$E,
        Raw_totalendusesannual!$B:$B,$A16,
        Raw_totalendusesannual!$C:$C,$B16,
        Raw_totalendusesannual!$A:$A,$C16) / $D16</f>
        <v>12.977551616329498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Zones!$H$13</f>
        <v>68013.36</v>
      </c>
      <c r="E17" s="38">
        <f>SUMIFS(Raw_totalendusesannual!$D:$D,
        Raw_totalendusesannual!$B:$B,$A17,
        Raw_totalendusesannual!$C:$C,$B17,
        Raw_totalendusesannual!$A:$A,$C17) / $D17</f>
        <v>32.449441550895294</v>
      </c>
      <c r="F17" s="38">
        <f>SUMIFS(Raw_totalendusesannual!$E:$E,
        Raw_totalendusesannual!$B:$B,$A17,
        Raw_totalendusesannual!$C:$C,$B17,
        Raw_totalendusesannual!$A:$A,$C17) / $D17</f>
        <v>1.1901310271981858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Zones!$H$13</f>
        <v>68013.36</v>
      </c>
      <c r="E18" s="38">
        <f>SUMIFS(Raw_totalendusesannual!$D:$D,
        Raw_totalendusesannual!$B:$B,$A18,
        Raw_totalendusesannual!$C:$C,$B18,
        Raw_totalendusesannual!$A:$A,$C18) / $D18</f>
        <v>26.288704307506645</v>
      </c>
      <c r="F18" s="38">
        <f>SUMIFS(Raw_totalendusesannual!$E:$E,
        Raw_totalendusesannual!$B:$B,$A18,
        Raw_totalendusesannual!$C:$C,$B18,
        Raw_totalendusesannual!$A:$A,$C18) / $D18</f>
        <v>1.1894320468802013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Zones!$H$13</f>
        <v>68013.36</v>
      </c>
      <c r="E19" s="38">
        <f>SUMIFS(Raw_totalendusesannual!$D:$D,
        Raw_totalendusesannual!$B:$B,$A19,
        Raw_totalendusesannual!$C:$C,$B19,
        Raw_totalendusesannual!$A:$A,$C19) / $D19</f>
        <v>29.886551995078616</v>
      </c>
      <c r="F19" s="38">
        <f>SUMIFS(Raw_totalendusesannual!$E:$E,
        Raw_totalendusesannual!$B:$B,$A19,
        Raw_totalendusesannual!$C:$C,$B19,
        Raw_totalendusesannual!$A:$A,$C19) / $D19</f>
        <v>1.1902261555670828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Zones!$H$13</f>
        <v>68013.36</v>
      </c>
      <c r="E20" s="38">
        <f>SUMIFS(Raw_totalendusesannual!$D:$D,
        Raw_totalendusesannual!$B:$B,$A20,
        Raw_totalendusesannual!$C:$C,$B20,
        Raw_totalendusesannual!$A:$A,$C20) / $D20</f>
        <v>23.444697482965111</v>
      </c>
      <c r="F20" s="38">
        <f>SUMIFS(Raw_totalendusesannual!$E:$E,
        Raw_totalendusesannual!$B:$B,$A20,
        Raw_totalendusesannual!$C:$C,$B20,
        Raw_totalendusesannual!$A:$A,$C20) / $D20</f>
        <v>1.1890190397886531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Zones!$H$13</f>
        <v>68013.36</v>
      </c>
      <c r="E21" s="38">
        <f>SUMIFS(Raw_totalendusesannual!$D:$D,
        Raw_totalendusesannual!$B:$B,$A21,
        Raw_totalendusesannual!$C:$C,$B21,
        Raw_totalendusesannual!$A:$A,$C21) / $D21</f>
        <v>23.927089912922991</v>
      </c>
      <c r="F21" s="38">
        <f>SUMIFS(Raw_totalendusesannual!$E:$E,
        Raw_totalendusesannual!$B:$B,$A21,
        Raw_totalendusesannual!$C:$C,$B21,
        Raw_totalendusesannual!$A:$A,$C21) / $D21</f>
        <v>13.805212681743704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Zones!$H$13</f>
        <v>68013.36</v>
      </c>
      <c r="E22" s="38">
        <f>SUMIFS(Raw_totalendusesannual!$D:$D,
        Raw_totalendusesannual!$B:$B,$A22,
        Raw_totalendusesannual!$C:$C,$B22,
        Raw_totalendusesannual!$A:$A,$C22) / $D22</f>
        <v>20.064127841941641</v>
      </c>
      <c r="F22" s="38">
        <f>SUMIFS(Raw_totalendusesannual!$E:$E,
        Raw_totalendusesannual!$B:$B,$A22,
        Raw_totalendusesannual!$C:$C,$B22,
        Raw_totalendusesannual!$A:$A,$C22) / $D22</f>
        <v>14.044102658654124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Zones!$H$13</f>
        <v>68013.36</v>
      </c>
      <c r="E23" s="38">
        <f>SUMIFS(Raw_totalendusesannual!$D:$D,
        Raw_totalendusesannual!$B:$B,$A23,
        Raw_totalendusesannual!$C:$C,$B23,
        Raw_totalendusesannual!$A:$A,$C23) / $D23</f>
        <v>26.134991125273036</v>
      </c>
      <c r="F23" s="38">
        <f>SUMIFS(Raw_totalendusesannual!$E:$E,
        Raw_totalendusesannual!$B:$B,$A23,
        Raw_totalendusesannual!$C:$C,$B23,
        Raw_totalendusesannual!$A:$A,$C23) / $D23</f>
        <v>11.40528434413474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Zones!$H$13</f>
        <v>68013.36</v>
      </c>
      <c r="E24" s="38">
        <f>SUMIFS(Raw_totalendusesannual!$D:$D,
        Raw_totalendusesannual!$B:$B,$A24,
        Raw_totalendusesannual!$C:$C,$B24,
        Raw_totalendusesannual!$A:$A,$C24) / $D24</f>
        <v>22.376688491790436</v>
      </c>
      <c r="F24" s="38">
        <f>SUMIFS(Raw_totalendusesannual!$E:$E,
        Raw_totalendusesannual!$B:$B,$A24,
        Raw_totalendusesannual!$C:$C,$B24,
        Raw_totalendusesannual!$A:$A,$C24) / $D24</f>
        <v>13.659533215238888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Zones!$H$13</f>
        <v>68013.36</v>
      </c>
      <c r="E25" s="38">
        <f>SUMIFS(Raw_totalendusesannual!$D:$D,
        Raw_totalendusesannual!$B:$B,$A25,
        Raw_totalendusesannual!$C:$C,$B25,
        Raw_totalendusesannual!$A:$A,$C25) / $D25</f>
        <v>27.972050197196552</v>
      </c>
      <c r="F25" s="38">
        <f>SUMIFS(Raw_totalendusesannual!$E:$E,
        Raw_totalendusesannual!$B:$B,$A25,
        Raw_totalendusesannual!$C:$C,$B25,
        Raw_totalendusesannual!$A:$A,$C25) / $D25</f>
        <v>7.9822523104284224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Zones!$H$13</f>
        <v>68013.36</v>
      </c>
      <c r="E26" s="38">
        <f>SUMIFS(Raw_totalendusesannual!$D:$D,
        Raw_totalendusesannual!$B:$B,$A26,
        Raw_totalendusesannual!$C:$C,$B26,
        Raw_totalendusesannual!$A:$A,$C26) / $D26</f>
        <v>21.879051409899468</v>
      </c>
      <c r="F26" s="38">
        <f>SUMIFS(Raw_totalendusesannual!$E:$E,
        Raw_totalendusesannual!$B:$B,$A26,
        Raw_totalendusesannual!$C:$C,$B26,
        Raw_totalendusesannual!$A:$A,$C26) / $D26</f>
        <v>9.7644305471748485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Zones!$H$13</f>
        <v>68013.36</v>
      </c>
      <c r="E27" s="38">
        <f>SUMIFS(Raw_totalendusesannual!$D:$D,
        Raw_totalendusesannual!$B:$B,$A27,
        Raw_totalendusesannual!$C:$C,$B27,
        Raw_totalendusesannual!$A:$A,$C27) / $D27</f>
        <v>29.586675764879136</v>
      </c>
      <c r="F27" s="38">
        <f>SUMIFS(Raw_totalendusesannual!$E:$E,
        Raw_totalendusesannual!$B:$B,$A27,
        Raw_totalendusesannual!$C:$C,$B27,
        Raw_totalendusesannual!$A:$A,$C27) / $D27</f>
        <v>1.1856238244956578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Zones!$H$13</f>
        <v>68013.36</v>
      </c>
      <c r="E28" s="38">
        <f>SUMIFS(Raw_totalendusesannual!$D:$D,
        Raw_totalendusesannual!$B:$B,$A28,
        Raw_totalendusesannual!$C:$C,$B28,
        Raw_totalendusesannual!$A:$A,$C28) / $D28</f>
        <v>23.87656586882342</v>
      </c>
      <c r="F28" s="38">
        <f>SUMIFS(Raw_totalendusesannual!$E:$E,
        Raw_totalendusesannual!$B:$B,$A28,
        Raw_totalendusesannual!$C:$C,$B28,
        Raw_totalendusesannual!$A:$A,$C28) / $D28</f>
        <v>1.185597947226839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Zones!$H$13</f>
        <v>68013.36</v>
      </c>
      <c r="E29" s="38">
        <f>SUMIFS(Raw_totalendusesannual!$D:$D,
        Raw_totalendusesannual!$B:$B,$A29,
        Raw_totalendusesannual!$C:$C,$B29,
        Raw_totalendusesannual!$A:$A,$C29) / $D29</f>
        <v>27.961255994410511</v>
      </c>
      <c r="F29" s="38">
        <f>SUMIFS(Raw_totalendusesannual!$E:$E,
        Raw_totalendusesannual!$B:$B,$A29,
        Raw_totalendusesannual!$C:$C,$B29,
        Raw_totalendusesannual!$A:$A,$C29) / $D29</f>
        <v>1.1857133657269689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Zones!$H$13</f>
        <v>68013.36</v>
      </c>
      <c r="E30" s="38">
        <f>SUMIFS(Raw_totalendusesannual!$D:$D,
        Raw_totalendusesannual!$B:$B,$A30,
        Raw_totalendusesannual!$C:$C,$B30,
        Raw_totalendusesannual!$A:$A,$C30) / $D30</f>
        <v>21.870614979174679</v>
      </c>
      <c r="F30" s="38">
        <f>SUMIFS(Raw_totalendusesannual!$E:$E,
        Raw_totalendusesannual!$B:$B,$A30,
        Raw_totalendusesannual!$C:$C,$B30,
        Raw_totalendusesannual!$A:$A,$C30) / $D30</f>
        <v>1.1846360773824438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Zones!$H$13</f>
        <v>68013.36</v>
      </c>
      <c r="E31" s="38">
        <f>SUMIFS(Raw_totalendusesannual!$D:$D,
        Raw_totalendusesannual!$B:$B,$A31,
        Raw_totalendusesannual!$C:$C,$B31,
        Raw_totalendusesannual!$A:$A,$C31) / $D31</f>
        <v>22.168576585541427</v>
      </c>
      <c r="F31" s="38">
        <f>SUMIFS(Raw_totalendusesannual!$E:$E,
        Raw_totalendusesannual!$B:$B,$A31,
        Raw_totalendusesannual!$C:$C,$B31,
        Raw_totalendusesannual!$A:$A,$C31) / $D31</f>
        <v>10.057516934908083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Zones!$H$13</f>
        <v>68013.36</v>
      </c>
      <c r="E32" s="38">
        <f>SUMIFS(Raw_totalendusesannual!$D:$D,
        Raw_totalendusesannual!$B:$B,$A32,
        Raw_totalendusesannual!$C:$C,$B32,
        Raw_totalendusesannual!$A:$A,$C32) / $D32</f>
        <v>18.563582654937203</v>
      </c>
      <c r="F32" s="38">
        <f>SUMIFS(Raw_totalendusesannual!$E:$E,
        Raw_totalendusesannual!$B:$B,$A32,
        Raw_totalendusesannual!$C:$C,$B32,
        Raw_totalendusesannual!$A:$A,$C32) / $D32</f>
        <v>10.732960259572531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Zones!$H$13</f>
        <v>68013.36</v>
      </c>
      <c r="E33" s="38">
        <f>SUMIFS(Raw_totalendusesannual!$D:$D,
        Raw_totalendusesannual!$B:$B,$A33,
        Raw_totalendusesannual!$C:$C,$B33,
        Raw_totalendusesannual!$A:$A,$C33) / $D33</f>
        <v>30.222627730787011</v>
      </c>
      <c r="F33" s="38">
        <f>SUMIFS(Raw_totalendusesannual!$E:$E,
        Raw_totalendusesannual!$B:$B,$A33,
        Raw_totalendusesannual!$C:$C,$B33,
        Raw_totalendusesannual!$A:$A,$C33) / $D33</f>
        <v>10.808376913006503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Zones!$H$13</f>
        <v>68013.36</v>
      </c>
      <c r="E34" s="38">
        <f>SUMIFS(Raw_totalendusesannual!$D:$D,
        Raw_totalendusesannual!$B:$B,$A34,
        Raw_totalendusesannual!$C:$C,$B34,
        Raw_totalendusesannual!$A:$A,$C34) / $D34</f>
        <v>25.692572606323228</v>
      </c>
      <c r="F34" s="38">
        <f>SUMIFS(Raw_totalendusesannual!$E:$E,
        Raw_totalendusesannual!$B:$B,$A34,
        Raw_totalendusesannual!$C:$C,$B34,
        Raw_totalendusesannual!$A:$A,$C34) / $D34</f>
        <v>12.919368194719391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Zones!$H$13</f>
        <v>68013.36</v>
      </c>
      <c r="E35" s="38">
        <f>SUMIFS(Raw_totalendusesannual!$D:$D,
        Raw_totalendusesannual!$B:$B,$A35,
        Raw_totalendusesannual!$C:$C,$B35,
        Raw_totalendusesannual!$A:$A,$C35) / $D35</f>
        <v>30.716526282483322</v>
      </c>
      <c r="F35" s="38">
        <f>SUMIFS(Raw_totalendusesannual!$E:$E,
        Raw_totalendusesannual!$B:$B,$A35,
        Raw_totalendusesannual!$C:$C,$B35,
        Raw_totalendusesannual!$A:$A,$C35) / $D35</f>
        <v>7.2514133987792988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Zones!$H$13</f>
        <v>68013.36</v>
      </c>
      <c r="E36" s="38">
        <f>SUMIFS(Raw_totalendusesannual!$D:$D,
        Raw_totalendusesannual!$B:$B,$A36,
        Raw_totalendusesannual!$C:$C,$B36,
        Raw_totalendusesannual!$A:$A,$C36) / $D36</f>
        <v>24.08019218577056</v>
      </c>
      <c r="F36" s="38">
        <f>SUMIFS(Raw_totalendusesannual!$E:$E,
        Raw_totalendusesannual!$B:$B,$A36,
        Raw_totalendusesannual!$C:$C,$B36,
        Raw_totalendusesannual!$A:$A,$C36) / $D36</f>
        <v>8.6592676791736221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Zones!$H$13</f>
        <v>68013.36</v>
      </c>
      <c r="E37" s="38">
        <f>SUMIFS(Raw_totalendusesannual!$D:$D,
        Raw_totalendusesannual!$B:$B,$A37,
        Raw_totalendusesannual!$C:$C,$B37,
        Raw_totalendusesannual!$A:$A,$C37) / $D37</f>
        <v>32.177603341461143</v>
      </c>
      <c r="F37" s="38">
        <f>SUMIFS(Raw_totalendusesannual!$E:$E,
        Raw_totalendusesannual!$B:$B,$A37,
        Raw_totalendusesannual!$C:$C,$B37,
        Raw_totalendusesannual!$A:$A,$C37) / $D37</f>
        <v>1.1460005798860695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Zones!$H$13</f>
        <v>68013.36</v>
      </c>
      <c r="E38" s="38">
        <f>SUMIFS(Raw_totalendusesannual!$D:$D,
        Raw_totalendusesannual!$B:$B,$A38,
        Raw_totalendusesannual!$C:$C,$B38,
        Raw_totalendusesannual!$A:$A,$C38) / $D38</f>
        <v>25.84747276123397</v>
      </c>
      <c r="F38" s="38">
        <f>SUMIFS(Raw_totalendusesannual!$E:$E,
        Raw_totalendusesannual!$B:$B,$A38,
        Raw_totalendusesannual!$C:$C,$B38,
        Raw_totalendusesannual!$A:$A,$C38) / $D38</f>
        <v>1.1448100784904613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Zones!$H$13</f>
        <v>68013.36</v>
      </c>
      <c r="E39" s="38">
        <f>SUMIFS(Raw_totalendusesannual!$D:$D,
        Raw_totalendusesannual!$B:$B,$A39,
        Raw_totalendusesannual!$C:$C,$B39,
        Raw_totalendusesannual!$A:$A,$C39) / $D39</f>
        <v>30.685369168645689</v>
      </c>
      <c r="F39" s="38">
        <f>SUMIFS(Raw_totalendusesannual!$E:$E,
        Raw_totalendusesannual!$B:$B,$A39,
        Raw_totalendusesannual!$C:$C,$B39,
        Raw_totalendusesannual!$A:$A,$C39) / $D39</f>
        <v>1.1458931010025089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Zones!$H$13</f>
        <v>68013.36</v>
      </c>
      <c r="E40" s="38">
        <f>SUMIFS(Raw_totalendusesannual!$D:$D,
        Raw_totalendusesannual!$B:$B,$A40,
        Raw_totalendusesannual!$C:$C,$B40,
        Raw_totalendusesannual!$A:$A,$C40) / $D40</f>
        <v>24.048963027264055</v>
      </c>
      <c r="F40" s="38">
        <f>SUMIFS(Raw_totalendusesannual!$E:$E,
        Raw_totalendusesannual!$B:$B,$A40,
        Raw_totalendusesannual!$C:$C,$B40,
        Raw_totalendusesannual!$A:$A,$C40) / $D40</f>
        <v>1.1445898276456272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Zones!$H$13</f>
        <v>68013.36</v>
      </c>
      <c r="E41" s="38">
        <f>SUMIFS(Raw_totalendusesannual!$D:$D,
        Raw_totalendusesannual!$B:$B,$A41,
        Raw_totalendusesannual!$C:$C,$B41,
        Raw_totalendusesannual!$A:$A,$C41) / $D41</f>
        <v>24.742112873117868</v>
      </c>
      <c r="F41" s="38">
        <f>SUMIFS(Raw_totalendusesannual!$E:$E,
        Raw_totalendusesannual!$B:$B,$A41,
        Raw_totalendusesannual!$C:$C,$B41,
        Raw_totalendusesannual!$A:$A,$C41) / $D41</f>
        <v>9.095901746362772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Zones!$H$13</f>
        <v>68013.36</v>
      </c>
      <c r="E42" s="38">
        <f>SUMIFS(Raw_totalendusesannual!$D:$D,
        Raw_totalendusesannual!$B:$B,$A42,
        Raw_totalendusesannual!$C:$C,$B42,
        Raw_totalendusesannual!$A:$A,$C42) / $D42</f>
        <v>20.665090505747695</v>
      </c>
      <c r="F42" s="38">
        <f>SUMIFS(Raw_totalendusesannual!$E:$E,
        Raw_totalendusesannual!$B:$B,$A42,
        Raw_totalendusesannual!$C:$C,$B42,
        Raw_totalendusesannual!$A:$A,$C42) / $D42</f>
        <v>9.4895651383786941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Zones!$H$13</f>
        <v>68013.36</v>
      </c>
      <c r="E43" s="38">
        <f>SUMIFS(Raw_totalendusesannual!$D:$D,
        Raw_totalendusesannual!$B:$B,$A43,
        Raw_totalendusesannual!$C:$C,$B43,
        Raw_totalendusesannual!$A:$A,$C43) / $D43</f>
        <v>26.928274827181014</v>
      </c>
      <c r="F43" s="38">
        <f>SUMIFS(Raw_totalendusesannual!$E:$E,
        Raw_totalendusesannual!$B:$B,$A43,
        Raw_totalendusesannual!$C:$C,$B43,
        Raw_totalendusesannual!$A:$A,$C43) / $D43</f>
        <v>11.308963856512896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Zones!$H$13</f>
        <v>68013.36</v>
      </c>
      <c r="E44" s="38">
        <f>SUMIFS(Raw_totalendusesannual!$D:$D,
        Raw_totalendusesannual!$B:$B,$A44,
        Raw_totalendusesannual!$C:$C,$B44,
        Raw_totalendusesannual!$A:$A,$C44) / $D44</f>
        <v>23.244959519717892</v>
      </c>
      <c r="F44" s="38">
        <f>SUMIFS(Raw_totalendusesannual!$E:$E,
        Raw_totalendusesannual!$B:$B,$A44,
        Raw_totalendusesannual!$C:$C,$B44,
        Raw_totalendusesannual!$A:$A,$C44) / $D44</f>
        <v>13.646117174625692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Zones!$H$13</f>
        <v>68013.36</v>
      </c>
      <c r="E45" s="38">
        <f>SUMIFS(Raw_totalendusesannual!$D:$D,
        Raw_totalendusesannual!$B:$B,$A45,
        Raw_totalendusesannual!$C:$C,$B45,
        Raw_totalendusesannual!$A:$A,$C45) / $D45</f>
        <v>28.605208006191724</v>
      </c>
      <c r="F45" s="38">
        <f>SUMIFS(Raw_totalendusesannual!$E:$E,
        Raw_totalendusesannual!$B:$B,$A45,
        Raw_totalendusesannual!$C:$C,$B45,
        Raw_totalendusesannual!$A:$A,$C45) / $D45</f>
        <v>7.6943494631054836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Zones!$H$13</f>
        <v>68013.36</v>
      </c>
      <c r="E46" s="38">
        <f>SUMIFS(Raw_totalendusesannual!$D:$D,
        Raw_totalendusesannual!$B:$B,$A46,
        Raw_totalendusesannual!$C:$C,$B46,
        Raw_totalendusesannual!$A:$A,$C46) / $D46</f>
        <v>22.398776946176458</v>
      </c>
      <c r="F46" s="38">
        <f>SUMIFS(Raw_totalendusesannual!$E:$E,
        Raw_totalendusesannual!$B:$B,$A46,
        Raw_totalendusesannual!$C:$C,$B46,
        Raw_totalendusesannual!$A:$A,$C46) / $D46</f>
        <v>9.4572875093952131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Zones!$H$13</f>
        <v>68013.36</v>
      </c>
      <c r="E47" s="38">
        <f>SUMIFS(Raw_totalendusesannual!$D:$D,
        Raw_totalendusesannual!$B:$B,$A47,
        Raw_totalendusesannual!$C:$C,$B47,
        Raw_totalendusesannual!$A:$A,$C47) / $D47</f>
        <v>30.178795460186059</v>
      </c>
      <c r="F47" s="38">
        <f>SUMIFS(Raw_totalendusesannual!$E:$E,
        Raw_totalendusesannual!$B:$B,$A47,
        Raw_totalendusesannual!$C:$C,$B47,
        Raw_totalendusesannual!$A:$A,$C47) / $D47</f>
        <v>1.1858080530060564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Zones!$H$13</f>
        <v>68013.36</v>
      </c>
      <c r="E48" s="38">
        <f>SUMIFS(Raw_totalendusesannual!$D:$D,
        Raw_totalendusesannual!$B:$B,$A48,
        Raw_totalendusesannual!$C:$C,$B48,
        Raw_totalendusesannual!$A:$A,$C48) / $D48</f>
        <v>24.353021524006461</v>
      </c>
      <c r="F48" s="38">
        <f>SUMIFS(Raw_totalendusesannual!$E:$E,
        Raw_totalendusesannual!$B:$B,$A48,
        Raw_totalendusesannual!$C:$C,$B48,
        Raw_totalendusesannual!$A:$A,$C48) / $D48</f>
        <v>1.1855100233248292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Zones!$H$13</f>
        <v>68013.36</v>
      </c>
      <c r="E49" s="38">
        <f>SUMIFS(Raw_totalendusesannual!$D:$D,
        Raw_totalendusesannual!$B:$B,$A49,
        Raw_totalendusesannual!$C:$C,$B49,
        Raw_totalendusesannual!$A:$A,$C49) / $D49</f>
        <v>28.563620147571008</v>
      </c>
      <c r="F49" s="38">
        <f>SUMIFS(Raw_totalendusesannual!$E:$E,
        Raw_totalendusesannual!$B:$B,$A49,
        Raw_totalendusesannual!$C:$C,$B49,
        Raw_totalendusesannual!$A:$A,$C49) / $D49</f>
        <v>1.1852825680131081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Zones!$H$13</f>
        <v>68013.36</v>
      </c>
      <c r="E50" s="38">
        <f>SUMIFS(Raw_totalendusesannual!$D:$D,
        Raw_totalendusesannual!$B:$B,$A50,
        Raw_totalendusesannual!$C:$C,$B50,
        Raw_totalendusesannual!$A:$A,$C50) / $D50</f>
        <v>22.351761036361093</v>
      </c>
      <c r="F50" s="38">
        <f>SUMIFS(Raw_totalendusesannual!$E:$E,
        Raw_totalendusesannual!$B:$B,$A50,
        Raw_totalendusesannual!$C:$C,$B50,
        Raw_totalendusesannual!$A:$A,$C50) / $D50</f>
        <v>1.1850792256109681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Zones!$H$13</f>
        <v>68013.36</v>
      </c>
      <c r="E51" s="38">
        <f>SUMIFS(Raw_totalendusesannual!$D:$D,
        Raw_totalendusesannual!$B:$B,$A51,
        Raw_totalendusesannual!$C:$C,$B51,
        Raw_totalendusesannual!$A:$A,$C51) / $D51</f>
        <v>22.81481256035579</v>
      </c>
      <c r="F51" s="38">
        <f>SUMIFS(Raw_totalendusesannual!$E:$E,
        Raw_totalendusesannual!$B:$B,$A51,
        Raw_totalendusesannual!$C:$C,$B51,
        Raw_totalendusesannual!$A:$A,$C51) / $D51</f>
        <v>9.5226426102165806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Zones!$H$13</f>
        <v>68013.36</v>
      </c>
      <c r="E52" s="38">
        <f>SUMIFS(Raw_totalendusesannual!$D:$D,
        Raw_totalendusesannual!$B:$B,$A52,
        Raw_totalendusesannual!$C:$C,$B52,
        Raw_totalendusesannual!$A:$A,$C52) / $D52</f>
        <v>19.038316736594101</v>
      </c>
      <c r="F52" s="38">
        <f>SUMIFS(Raw_totalendusesannual!$E:$E,
        Raw_totalendusesannual!$B:$B,$A52,
        Raw_totalendusesannual!$C:$C,$B52,
        Raw_totalendusesannual!$A:$A,$C52) / $D52</f>
        <v>10.220364940064716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Zones!$H$13</f>
        <v>68013.36</v>
      </c>
      <c r="E53" s="38">
        <f>SUMIFS(Raw_totalendusesannual!$D:$D,
        Raw_totalendusesannual!$B:$B,$A53,
        Raw_totalendusesannual!$C:$C,$B53,
        Raw_totalendusesannual!$A:$A,$C53) / $D53</f>
        <v>30.503380365269411</v>
      </c>
      <c r="F53" s="38">
        <f>SUMIFS(Raw_totalendusesannual!$E:$E,
        Raw_totalendusesannual!$B:$B,$A53,
        Raw_totalendusesannual!$C:$C,$B53,
        Raw_totalendusesannual!$A:$A,$C53) / $D53</f>
        <v>5.9247702216152831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Zones!$H$13</f>
        <v>68013.36</v>
      </c>
      <c r="E54" s="38">
        <f>SUMIFS(Raw_totalendusesannual!$D:$D,
        Raw_totalendusesannual!$B:$B,$A54,
        Raw_totalendusesannual!$C:$C,$B54,
        Raw_totalendusesannual!$A:$A,$C54) / $D54</f>
        <v>26.373128161878785</v>
      </c>
      <c r="F54" s="38">
        <f>SUMIFS(Raw_totalendusesannual!$E:$E,
        Raw_totalendusesannual!$B:$B,$A54,
        Raw_totalendusesannual!$C:$C,$B54,
        Raw_totalendusesannual!$A:$A,$C54) / $D54</f>
        <v>8.3146702353772852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Zones!$H$13</f>
        <v>68013.36</v>
      </c>
      <c r="E55" s="38">
        <f>SUMIFS(Raw_totalendusesannual!$D:$D,
        Raw_totalendusesannual!$B:$B,$A55,
        Raw_totalendusesannual!$C:$C,$B55,
        Raw_totalendusesannual!$A:$A,$C55) / $D55</f>
        <v>30.517471567350885</v>
      </c>
      <c r="F55" s="38">
        <f>SUMIFS(Raw_totalendusesannual!$E:$E,
        Raw_totalendusesannual!$B:$B,$A55,
        Raw_totalendusesannual!$C:$C,$B55,
        Raw_totalendusesannual!$A:$A,$C55) / $D55</f>
        <v>2.6106035637704124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Zones!$H$13</f>
        <v>68013.36</v>
      </c>
      <c r="E56" s="38">
        <f>SUMIFS(Raw_totalendusesannual!$D:$D,
        Raw_totalendusesannual!$B:$B,$A56,
        Raw_totalendusesannual!$C:$C,$B56,
        Raw_totalendusesannual!$A:$A,$C56) / $D56</f>
        <v>23.899126877425257</v>
      </c>
      <c r="F56" s="38">
        <f>SUMIFS(Raw_totalendusesannual!$E:$E,
        Raw_totalendusesannual!$B:$B,$A56,
        Raw_totalendusesannual!$C:$C,$B56,
        Raw_totalendusesannual!$A:$A,$C56) / $D56</f>
        <v>3.3874497598707078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Zones!$H$13</f>
        <v>68013.36</v>
      </c>
      <c r="E57" s="38">
        <f>SUMIFS(Raw_totalendusesannual!$D:$D,
        Raw_totalendusesannual!$B:$B,$A57,
        Raw_totalendusesannual!$C:$C,$B57,
        Raw_totalendusesannual!$A:$A,$C57) / $D57</f>
        <v>30.652482688695279</v>
      </c>
      <c r="F57" s="38">
        <f>SUMIFS(Raw_totalendusesannual!$E:$E,
        Raw_totalendusesannual!$B:$B,$A57,
        Raw_totalendusesannual!$C:$C,$B57,
        Raw_totalendusesannual!$A:$A,$C57) / $D57</f>
        <v>1.0943577849998882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Zones!$H$13</f>
        <v>68013.36</v>
      </c>
      <c r="E58" s="38">
        <f>SUMIFS(Raw_totalendusesannual!$D:$D,
        Raw_totalendusesannual!$B:$B,$A58,
        Raw_totalendusesannual!$C:$C,$B58,
        Raw_totalendusesannual!$A:$A,$C58) / $D58</f>
        <v>24.200123181680773</v>
      </c>
      <c r="F58" s="38">
        <f>SUMIFS(Raw_totalendusesannual!$E:$E,
        Raw_totalendusesannual!$B:$B,$A58,
        Raw_totalendusesannual!$C:$C,$B58,
        Raw_totalendusesannual!$A:$A,$C58) / $D58</f>
        <v>1.0945162832714042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Zones!$H$13</f>
        <v>68013.36</v>
      </c>
      <c r="E59" s="38">
        <f>SUMIFS(Raw_totalendusesannual!$D:$D,
        Raw_totalendusesannual!$B:$B,$A59,
        Raw_totalendusesannual!$C:$C,$B59,
        Raw_totalendusesannual!$A:$A,$C59) / $D59</f>
        <v>30.506804986549703</v>
      </c>
      <c r="F59" s="38">
        <f>SUMIFS(Raw_totalendusesannual!$E:$E,
        Raw_totalendusesannual!$B:$B,$A59,
        Raw_totalendusesannual!$C:$C,$B59,
        Raw_totalendusesannual!$A:$A,$C59) / $D59</f>
        <v>1.0943167636476128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Zones!$H$13</f>
        <v>68013.36</v>
      </c>
      <c r="E60" s="38">
        <f>SUMIFS(Raw_totalendusesannual!$D:$D,
        Raw_totalendusesannual!$B:$B,$A60,
        Raw_totalendusesannual!$C:$C,$B60,
        Raw_totalendusesannual!$A:$A,$C60) / $D60</f>
        <v>23.891877419377607</v>
      </c>
      <c r="F60" s="38">
        <f>SUMIFS(Raw_totalendusesannual!$E:$E,
        Raw_totalendusesannual!$B:$B,$A60,
        Raw_totalendusesannual!$C:$C,$B60,
        Raw_totalendusesannual!$A:$A,$C60) / $D60</f>
        <v>1.0943991004120366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Zones!$H$13</f>
        <v>68013.36</v>
      </c>
      <c r="E61" s="38">
        <f>SUMIFS(Raw_totalendusesannual!$D:$D,
        Raw_totalendusesannual!$B:$B,$A61,
        Raw_totalendusesannual!$C:$C,$B61,
        Raw_totalendusesannual!$A:$A,$C61) / $D61</f>
        <v>24.744619733534705</v>
      </c>
      <c r="F61" s="38">
        <f>SUMIFS(Raw_totalendusesannual!$E:$E,
        Raw_totalendusesannual!$B:$B,$A61,
        Raw_totalendusesannual!$C:$C,$B61,
        Raw_totalendusesannual!$A:$A,$C61) / $D61</f>
        <v>3.3811771687209689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Zones!$H$13</f>
        <v>68013.36</v>
      </c>
      <c r="E62" s="38">
        <f>SUMIFS(Raw_totalendusesannual!$D:$D,
        Raw_totalendusesannual!$B:$B,$A62,
        Raw_totalendusesannual!$C:$C,$B62,
        Raw_totalendusesannual!$A:$A,$C62) / $D62</f>
        <v>20.44873257254163</v>
      </c>
      <c r="F62" s="38">
        <f>SUMIFS(Raw_totalendusesannual!$E:$E,
        Raw_totalendusesannual!$B:$B,$A62,
        Raw_totalendusesannual!$C:$C,$B62,
        Raw_totalendusesannual!$A:$A,$C62) / $D62</f>
        <v>3.7354584452231148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Zones!$H$13</f>
        <v>68013.36</v>
      </c>
      <c r="E63" s="38">
        <f>SUMIFS(Raw_totalendusesannual!$D:$D,
        Raw_totalendusesannual!$B:$B,$A63,
        Raw_totalendusesannual!$C:$C,$B63,
        Raw_totalendusesannual!$A:$A,$C63) / $D63</f>
        <v>32.672142208530794</v>
      </c>
      <c r="F63" s="38">
        <f>SUMIFS(Raw_totalendusesannual!$E:$E,
        Raw_totalendusesannual!$B:$B,$A63,
        Raw_totalendusesannual!$C:$C,$B63,
        Raw_totalendusesannual!$A:$A,$C63) / $D63</f>
        <v>6.7914684703123038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Zones!$H$13</f>
        <v>68013.36</v>
      </c>
      <c r="E64" s="38">
        <f>SUMIFS(Raw_totalendusesannual!$D:$D,
        Raw_totalendusesannual!$B:$B,$A64,
        Raw_totalendusesannual!$C:$C,$B64,
        Raw_totalendusesannual!$A:$A,$C64) / $D64</f>
        <v>27.731303379218438</v>
      </c>
      <c r="F64" s="38">
        <f>SUMIFS(Raw_totalendusesannual!$E:$E,
        Raw_totalendusesannual!$B:$B,$A64,
        Raw_totalendusesannual!$C:$C,$B64,
        Raw_totalendusesannual!$A:$A,$C64) / $D64</f>
        <v>8.8536930097263244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Zones!$H$13</f>
        <v>68013.36</v>
      </c>
      <c r="E65" s="38">
        <f>SUMIFS(Raw_totalendusesannual!$D:$D,
        Raw_totalendusesannual!$B:$B,$A65,
        Raw_totalendusesannual!$C:$C,$B65,
        Raw_totalendusesannual!$A:$A,$C65) / $D65</f>
        <v>30.944206402977301</v>
      </c>
      <c r="F65" s="38">
        <f>SUMIFS(Raw_totalendusesannual!$E:$E,
        Raw_totalendusesannual!$B:$B,$A65,
        Raw_totalendusesannual!$C:$C,$B65,
        Raw_totalendusesannual!$A:$A,$C65) / $D65</f>
        <v>2.523556254241814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Zones!$H$13</f>
        <v>68013.36</v>
      </c>
      <c r="E66" s="38">
        <f>SUMIFS(Raw_totalendusesannual!$D:$D,
        Raw_totalendusesannual!$B:$B,$A66,
        Raw_totalendusesannual!$C:$C,$B66,
        Raw_totalendusesannual!$A:$A,$C66) / $D66</f>
        <v>24.227729669582565</v>
      </c>
      <c r="F66" s="38">
        <f>SUMIFS(Raw_totalendusesannual!$E:$E,
        Raw_totalendusesannual!$B:$B,$A66,
        Raw_totalendusesannual!$C:$C,$B66,
        Raw_totalendusesannual!$A:$A,$C66) / $D66</f>
        <v>3.2468547355990056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Zones!$H$13</f>
        <v>68013.36</v>
      </c>
      <c r="E67" s="38">
        <f>SUMIFS(Raw_totalendusesannual!$D:$D,
        Raw_totalendusesannual!$B:$B,$A67,
        Raw_totalendusesannual!$C:$C,$B67,
        Raw_totalendusesannual!$A:$A,$C67) / $D67</f>
        <v>31.155685294771494</v>
      </c>
      <c r="F67" s="38">
        <f>SUMIFS(Raw_totalendusesannual!$E:$E,
        Raw_totalendusesannual!$B:$B,$A67,
        Raw_totalendusesannual!$C:$C,$B67,
        Raw_totalendusesannual!$A:$A,$C67) / $D67</f>
        <v>1.0806391567774329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Zones!$H$13</f>
        <v>68013.36</v>
      </c>
      <c r="E68" s="38">
        <f>SUMIFS(Raw_totalendusesannual!$D:$D,
        Raw_totalendusesannual!$B:$B,$A68,
        Raw_totalendusesannual!$C:$C,$B68,
        Raw_totalendusesannual!$A:$A,$C68) / $D68</f>
        <v>24.615065040162698</v>
      </c>
      <c r="F68" s="38">
        <f>SUMIFS(Raw_totalendusesannual!$E:$E,
        Raw_totalendusesannual!$B:$B,$A68,
        Raw_totalendusesannual!$C:$C,$B68,
        Raw_totalendusesannual!$A:$A,$C68) / $D68</f>
        <v>1.0808676412987095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Zones!$H$13</f>
        <v>68013.36</v>
      </c>
      <c r="E69" s="38">
        <f>SUMIFS(Raw_totalendusesannual!$D:$D,
        Raw_totalendusesannual!$B:$B,$A69,
        Raw_totalendusesannual!$C:$C,$B69,
        Raw_totalendusesannual!$A:$A,$C69) / $D69</f>
        <v>30.932549722583918</v>
      </c>
      <c r="F69" s="38">
        <f>SUMIFS(Raw_totalendusesannual!$E:$E,
        Raw_totalendusesannual!$B:$B,$A69,
        Raw_totalendusesannual!$C:$C,$B69,
        Raw_totalendusesannual!$A:$A,$C69) / $D69</f>
        <v>1.0806081334608375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Zones!$H$13</f>
        <v>68013.36</v>
      </c>
      <c r="E70" s="38">
        <f>SUMIFS(Raw_totalendusesannual!$D:$D,
        Raw_totalendusesannual!$B:$B,$A70,
        Raw_totalendusesannual!$C:$C,$B70,
        Raw_totalendusesannual!$A:$A,$C70) / $D70</f>
        <v>24.220419194111276</v>
      </c>
      <c r="F70" s="38">
        <f>SUMIFS(Raw_totalendusesannual!$E:$E,
        Raw_totalendusesannual!$B:$B,$A70,
        Raw_totalendusesannual!$C:$C,$B70,
        Raw_totalendusesannual!$A:$A,$C70) / $D70</f>
        <v>1.0808651417897897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Zones!$H$13</f>
        <v>68013.36</v>
      </c>
      <c r="E71" s="38">
        <f>SUMIFS(Raw_totalendusesannual!$D:$D,
        Raw_totalendusesannual!$B:$B,$A71,
        Raw_totalendusesannual!$C:$C,$B71,
        Raw_totalendusesannual!$A:$A,$C71) / $D71</f>
        <v>25.22464483448546</v>
      </c>
      <c r="F71" s="38">
        <f>SUMIFS(Raw_totalendusesannual!$E:$E,
        Raw_totalendusesannual!$B:$B,$A71,
        Raw_totalendusesannual!$C:$C,$B71,
        Raw_totalendusesannual!$A:$A,$C71) / $D71</f>
        <v>3.2591615823714633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Zones!$H$13</f>
        <v>68013.36</v>
      </c>
      <c r="E72" s="38">
        <f>SUMIFS(Raw_totalendusesannual!$D:$D,
        Raw_totalendusesannual!$B:$B,$A72,
        Raw_totalendusesannual!$C:$C,$B72,
        Raw_totalendusesannual!$A:$A,$C72) / $D72</f>
        <v>20.913276303361574</v>
      </c>
      <c r="F72" s="38">
        <f>SUMIFS(Raw_totalendusesannual!$E:$E,
        Raw_totalendusesannual!$B:$B,$A72,
        Raw_totalendusesannual!$C:$C,$B72,
        Raw_totalendusesannual!$A:$A,$C72) / $D72</f>
        <v>3.5972286915394269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Zones!$H$13</f>
        <v>68013.36</v>
      </c>
      <c r="E73" s="38">
        <f>SUMIFS(Raw_totalendusesannual!$D:$D,
        Raw_totalendusesannual!$B:$B,$A73,
        Raw_totalendusesannual!$C:$C,$B73,
        Raw_totalendusesannual!$A:$A,$C73) / $D73</f>
        <v>33.954184295556054</v>
      </c>
      <c r="F73" s="38">
        <f>SUMIFS(Raw_totalendusesannual!$E:$E,
        Raw_totalendusesannual!$B:$B,$A73,
        Raw_totalendusesannual!$C:$C,$B73,
        Raw_totalendusesannual!$A:$A,$C73) / $D73</f>
        <v>7.1399869084544569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Zones!$H$13</f>
        <v>68013.36</v>
      </c>
      <c r="E74" s="38">
        <f>SUMIFS(Raw_totalendusesannual!$D:$D,
        Raw_totalendusesannual!$B:$B,$A74,
        Raw_totalendusesannual!$C:$C,$B74,
        Raw_totalendusesannual!$A:$A,$C74) / $D74</f>
        <v>28.959886557582216</v>
      </c>
      <c r="F74" s="38">
        <f>SUMIFS(Raw_totalendusesannual!$E:$E,
        Raw_totalendusesannual!$B:$B,$A74,
        Raw_totalendusesannual!$C:$C,$B74,
        Raw_totalendusesannual!$A:$A,$C74) / $D74</f>
        <v>9.4214796916370549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Zones!$H$13</f>
        <v>68013.36</v>
      </c>
      <c r="E75" s="38">
        <f>SUMIFS(Raw_totalendusesannual!$D:$D,
        Raw_totalendusesannual!$B:$B,$A75,
        Raw_totalendusesannual!$C:$C,$B75,
        Raw_totalendusesannual!$A:$A,$C75) / $D75</f>
        <v>32.40716485702221</v>
      </c>
      <c r="F75" s="38">
        <f>SUMIFS(Raw_totalendusesannual!$E:$E,
        Raw_totalendusesannual!$B:$B,$A75,
        Raw_totalendusesannual!$C:$C,$B75,
        Raw_totalendusesannual!$A:$A,$C75) / $D75</f>
        <v>3.2721500599294022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Zones!$H$13</f>
        <v>68013.36</v>
      </c>
      <c r="E76" s="38">
        <f>SUMIFS(Raw_totalendusesannual!$D:$D,
        Raw_totalendusesannual!$B:$B,$A76,
        Raw_totalendusesannual!$C:$C,$B76,
        Raw_totalendusesannual!$A:$A,$C76) / $D76</f>
        <v>25.429133334980069</v>
      </c>
      <c r="F76" s="38">
        <f>SUMIFS(Raw_totalendusesannual!$E:$E,
        Raw_totalendusesannual!$B:$B,$A76,
        Raw_totalendusesannual!$C:$C,$B76,
        Raw_totalendusesannual!$A:$A,$C76) / $D76</f>
        <v>4.0759916875155122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Zones!$H$13</f>
        <v>68013.36</v>
      </c>
      <c r="E77" s="38">
        <f>SUMIFS(Raw_totalendusesannual!$D:$D,
        Raw_totalendusesannual!$B:$B,$A77,
        Raw_totalendusesannual!$C:$C,$B77,
        Raw_totalendusesannual!$A:$A,$C77) / $D77</f>
        <v>32.907886332920469</v>
      </c>
      <c r="F77" s="38">
        <f>SUMIFS(Raw_totalendusesannual!$E:$E,
        Raw_totalendusesannual!$B:$B,$A77,
        Raw_totalendusesannual!$C:$C,$B77,
        Raw_totalendusesannual!$A:$A,$C77) / $D77</f>
        <v>1.0790713765648396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Zones!$H$13</f>
        <v>68013.36</v>
      </c>
      <c r="E78" s="38">
        <f>SUMIFS(Raw_totalendusesannual!$D:$D,
        Raw_totalendusesannual!$B:$B,$A78,
        Raw_totalendusesannual!$C:$C,$B78,
        Raw_totalendusesannual!$A:$A,$C78) / $D78</f>
        <v>26.092141014647709</v>
      </c>
      <c r="F78" s="38">
        <f>SUMIFS(Raw_totalendusesannual!$E:$E,
        Raw_totalendusesannual!$B:$B,$A78,
        Raw_totalendusesannual!$C:$C,$B78,
        Raw_totalendusesannual!$A:$A,$C78) / $D78</f>
        <v>1.0786926274484894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Zones!$H$13</f>
        <v>68013.36</v>
      </c>
      <c r="E79" s="38">
        <f>SUMIFS(Raw_totalendusesannual!$D:$D,
        Raw_totalendusesannual!$B:$B,$A79,
        Raw_totalendusesannual!$C:$C,$B79,
        Raw_totalendusesannual!$A:$A,$C79) / $D79</f>
        <v>32.384870854784999</v>
      </c>
      <c r="F79" s="38">
        <f>SUMIFS(Raw_totalendusesannual!$E:$E,
        Raw_totalendusesannual!$B:$B,$A79,
        Raw_totalendusesannual!$C:$C,$B79,
        Raw_totalendusesannual!$A:$A,$C79) / $D79</f>
        <v>1.0789550758850908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Zones!$H$13</f>
        <v>68013.36</v>
      </c>
      <c r="E80" s="38">
        <f>SUMIFS(Raw_totalendusesannual!$D:$D,
        Raw_totalendusesannual!$B:$B,$A80,
        Raw_totalendusesannual!$C:$C,$B80,
        Raw_totalendusesannual!$A:$A,$C80) / $D80</f>
        <v>25.407551104665316</v>
      </c>
      <c r="F80" s="38">
        <f>SUMIFS(Raw_totalendusesannual!$E:$E,
        Raw_totalendusesannual!$B:$B,$A80,
        Raw_totalendusesannual!$C:$C,$B80,
        Raw_totalendusesannual!$A:$A,$C80) / $D80</f>
        <v>1.0786095555343833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Zones!$H$13</f>
        <v>68013.36</v>
      </c>
      <c r="E81" s="38">
        <f>SUMIFS(Raw_totalendusesannual!$D:$D,
        Raw_totalendusesannual!$B:$B,$A81,
        Raw_totalendusesannual!$C:$C,$B81,
        Raw_totalendusesannual!$A:$A,$C81) / $D81</f>
        <v>26.52456884941429</v>
      </c>
      <c r="F81" s="38">
        <f>SUMIFS(Raw_totalendusesannual!$E:$E,
        Raw_totalendusesannual!$B:$B,$A81,
        Raw_totalendusesannual!$C:$C,$B81,
        Raw_totalendusesannual!$A:$A,$C81) / $D81</f>
        <v>4.1906853300586828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Zones!$H$13</f>
        <v>68013.36</v>
      </c>
      <c r="E82" s="38">
        <f>SUMIFS(Raw_totalendusesannual!$D:$D,
        Raw_totalendusesannual!$B:$B,$A82,
        Raw_totalendusesannual!$C:$C,$B82,
        Raw_totalendusesannual!$A:$A,$C82) / $D82</f>
        <v>22.014936036096437</v>
      </c>
      <c r="F82" s="38">
        <f>SUMIFS(Raw_totalendusesannual!$E:$E,
        Raw_totalendusesannual!$B:$B,$A82,
        Raw_totalendusesannual!$C:$C,$B82,
        Raw_totalendusesannual!$A:$A,$C82) / $D82</f>
        <v>4.485849985943938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Zones!$H$13</f>
        <v>68013.36</v>
      </c>
      <c r="E83" s="38">
        <f>SUMIFS(Raw_totalendusesannual!$D:$D,
        Raw_totalendusesannual!$B:$B,$A83,
        Raw_totalendusesannual!$C:$C,$B83,
        Raw_totalendusesannual!$A:$A,$C83) / $D83</f>
        <v>35.270948678318497</v>
      </c>
      <c r="F83" s="38">
        <f>SUMIFS(Raw_totalendusesannual!$E:$E,
        Raw_totalendusesannual!$B:$B,$A83,
        Raw_totalendusesannual!$C:$C,$B83,
        Raw_totalendusesannual!$A:$A,$C83) / $D83</f>
        <v>6.9840063775705241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Zones!$H$13</f>
        <v>68013.36</v>
      </c>
      <c r="E84" s="38">
        <f>SUMIFS(Raw_totalendusesannual!$D:$D,
        Raw_totalendusesannual!$B:$B,$A84,
        Raw_totalendusesannual!$C:$C,$B84,
        Raw_totalendusesannual!$A:$A,$C84) / $D84</f>
        <v>29.868671537474402</v>
      </c>
      <c r="F84" s="38">
        <f>SUMIFS(Raw_totalendusesannual!$E:$E,
        Raw_totalendusesannual!$B:$B,$A84,
        Raw_totalendusesannual!$C:$C,$B84,
        Raw_totalendusesannual!$A:$A,$C84) / $D84</f>
        <v>9.1122183935626762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Zones!$H$13</f>
        <v>68013.36</v>
      </c>
      <c r="E85" s="38">
        <f>SUMIFS(Raw_totalendusesannual!$D:$D,
        Raw_totalendusesannual!$B:$B,$A85,
        Raw_totalendusesannual!$C:$C,$B85,
        Raw_totalendusesannual!$A:$A,$C85) / $D85</f>
        <v>33.609129441627346</v>
      </c>
      <c r="F85" s="38">
        <f>SUMIFS(Raw_totalendusesannual!$E:$E,
        Raw_totalendusesannual!$B:$B,$A85,
        Raw_totalendusesannual!$C:$C,$B85,
        Raw_totalendusesannual!$A:$A,$C85) / $D85</f>
        <v>2.9041900003175845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Zones!$H$13</f>
        <v>68013.36</v>
      </c>
      <c r="E86" s="38">
        <f>SUMIFS(Raw_totalendusesannual!$D:$D,
        Raw_totalendusesannual!$B:$B,$A86,
        Raw_totalendusesannual!$C:$C,$B86,
        Raw_totalendusesannual!$A:$A,$C86) / $D86</f>
        <v>26.186356915758907</v>
      </c>
      <c r="F86" s="38">
        <f>SUMIFS(Raw_totalendusesannual!$E:$E,
        Raw_totalendusesannual!$B:$B,$A86,
        Raw_totalendusesannual!$C:$C,$B86,
        Raw_totalendusesannual!$A:$A,$C86) / $D86</f>
        <v>3.6515005287196516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Zones!$H$13</f>
        <v>68013.36</v>
      </c>
      <c r="E87" s="38">
        <f>SUMIFS(Raw_totalendusesannual!$D:$D,
        Raw_totalendusesannual!$B:$B,$A87,
        Raw_totalendusesannual!$C:$C,$B87,
        Raw_totalendusesannual!$A:$A,$C87) / $D87</f>
        <v>33.99219785642115</v>
      </c>
      <c r="F87" s="38">
        <f>SUMIFS(Raw_totalendusesannual!$E:$E,
        Raw_totalendusesannual!$B:$B,$A87,
        Raw_totalendusesannual!$C:$C,$B87,
        Raw_totalendusesannual!$A:$A,$C87) / $D87</f>
        <v>1.0645268811892252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Zones!$H$13</f>
        <v>68013.36</v>
      </c>
      <c r="E88" s="38">
        <f>SUMIFS(Raw_totalendusesannual!$D:$D,
        Raw_totalendusesannual!$B:$B,$A88,
        Raw_totalendusesannual!$C:$C,$B88,
        Raw_totalendusesannual!$A:$A,$C88) / $D88</f>
        <v>26.746075035845898</v>
      </c>
      <c r="F88" s="38">
        <f>SUMIFS(Raw_totalendusesannual!$E:$E,
        Raw_totalendusesannual!$B:$B,$A88,
        Raw_totalendusesannual!$C:$C,$B88,
        Raw_totalendusesannual!$A:$A,$C88) / $D88</f>
        <v>1.0641366637378302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Zones!$H$13</f>
        <v>68013.36</v>
      </c>
      <c r="E89" s="38">
        <f>SUMIFS(Raw_totalendusesannual!$D:$D,
        Raw_totalendusesannual!$B:$B,$A89,
        Raw_totalendusesannual!$C:$C,$B89,
        Raw_totalendusesannual!$A:$A,$C89) / $D89</f>
        <v>33.590241240838566</v>
      </c>
      <c r="F89" s="38">
        <f>SUMIFS(Raw_totalendusesannual!$E:$E,
        Raw_totalendusesannual!$B:$B,$A89,
        Raw_totalendusesannual!$C:$C,$B89,
        Raw_totalendusesannual!$A:$A,$C89) / $D89</f>
        <v>1.0644799786394907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Zones!$H$13</f>
        <v>68013.36</v>
      </c>
      <c r="E90" s="38">
        <f>SUMIFS(Raw_totalendusesannual!$D:$D,
        Raw_totalendusesannual!$B:$B,$A90,
        Raw_totalendusesannual!$C:$C,$B90,
        Raw_totalendusesannual!$A:$A,$C90) / $D90</f>
        <v>26.167644709804073</v>
      </c>
      <c r="F90" s="38">
        <f>SUMIFS(Raw_totalendusesannual!$E:$E,
        Raw_totalendusesannual!$B:$B,$A90,
        Raw_totalendusesannual!$C:$C,$B90,
        Raw_totalendusesannual!$A:$A,$C90) / $D90</f>
        <v>1.0640610903504839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Zones!$H$13</f>
        <v>68013.36</v>
      </c>
      <c r="E91" s="38">
        <f>SUMIFS(Raw_totalendusesannual!$D:$D,
        Raw_totalendusesannual!$B:$B,$A91,
        Raw_totalendusesannual!$C:$C,$B91,
        Raw_totalendusesannual!$A:$A,$C91) / $D91</f>
        <v>27.345504765534301</v>
      </c>
      <c r="F91" s="38">
        <f>SUMIFS(Raw_totalendusesannual!$E:$E,
        Raw_totalendusesannual!$B:$B,$A91,
        Raw_totalendusesannual!$C:$C,$B91,
        Raw_totalendusesannual!$A:$A,$C91) / $D91</f>
        <v>3.774630454957673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Zones!$H$13</f>
        <v>68013.36</v>
      </c>
      <c r="E92" s="38">
        <f>SUMIFS(Raw_totalendusesannual!$D:$D,
        Raw_totalendusesannual!$B:$B,$A92,
        Raw_totalendusesannual!$C:$C,$B92,
        Raw_totalendusesannual!$A:$A,$C92) / $D92</f>
        <v>22.509186724490601</v>
      </c>
      <c r="F92" s="38">
        <f>SUMIFS(Raw_totalendusesannual!$E:$E,
        Raw_totalendusesannual!$B:$B,$A92,
        Raw_totalendusesannual!$C:$C,$B92,
        Raw_totalendusesannual!$A:$A,$C92) / $D92</f>
        <v>4.0382116101895278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Zones!$H$13</f>
        <v>68013.36</v>
      </c>
      <c r="E93" s="38">
        <f>SUMIFS(Raw_totalendusesannual!$D:$D,
        Raw_totalendusesannual!$B:$B,$A93,
        Raw_totalendusesannual!$C:$C,$B93,
        Raw_totalendusesannual!$A:$A,$C93) / $D93</f>
        <v>38.768271998325034</v>
      </c>
      <c r="F93" s="38">
        <f>SUMIFS(Raw_totalendusesannual!$E:$E,
        Raw_totalendusesannual!$B:$B,$A93,
        Raw_totalendusesannual!$C:$C,$B93,
        Raw_totalendusesannual!$A:$A,$C93) / $D93</f>
        <v>9.1350988982164676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Zones!$H$13</f>
        <v>68013.36</v>
      </c>
      <c r="E94" s="38">
        <f>SUMIFS(Raw_totalendusesannual!$D:$D,
        Raw_totalendusesannual!$B:$B,$A94,
        Raw_totalendusesannual!$C:$C,$B94,
        Raw_totalendusesannual!$A:$A,$C94) / $D94</f>
        <v>33.107664582370283</v>
      </c>
      <c r="F94" s="38">
        <f>SUMIFS(Raw_totalendusesannual!$E:$E,
        Raw_totalendusesannual!$B:$B,$A94,
        Raw_totalendusesannual!$C:$C,$B94,
        Raw_totalendusesannual!$A:$A,$C94) / $D94</f>
        <v>11.121942365441143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Zones!$H$13</f>
        <v>68013.36</v>
      </c>
      <c r="E95" s="38">
        <f>SUMIFS(Raw_totalendusesannual!$D:$D,
        Raw_totalendusesannual!$B:$B,$A95,
        Raw_totalendusesannual!$C:$C,$B95,
        Raw_totalendusesannual!$A:$A,$C95) / $D95</f>
        <v>36.145605216386897</v>
      </c>
      <c r="F95" s="38">
        <f>SUMIFS(Raw_totalendusesannual!$E:$E,
        Raw_totalendusesannual!$B:$B,$A95,
        Raw_totalendusesannual!$C:$C,$B95,
        Raw_totalendusesannual!$A:$A,$C95) / $D95</f>
        <v>5.0299991060579865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Zones!$H$13</f>
        <v>68013.36</v>
      </c>
      <c r="E96" s="38">
        <f>SUMIFS(Raw_totalendusesannual!$D:$D,
        Raw_totalendusesannual!$B:$B,$A96,
        Raw_totalendusesannual!$C:$C,$B96,
        Raw_totalendusesannual!$A:$A,$C96) / $D96</f>
        <v>29.036132753917759</v>
      </c>
      <c r="F96" s="38">
        <f>SUMIFS(Raw_totalendusesannual!$E:$E,
        Raw_totalendusesannual!$B:$B,$A96,
        Raw_totalendusesannual!$C:$C,$B96,
        Raw_totalendusesannual!$A:$A,$C96) / $D96</f>
        <v>5.8922904264691525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Zones!$H$13</f>
        <v>68013.36</v>
      </c>
      <c r="E97" s="38">
        <f>SUMIFS(Raw_totalendusesannual!$D:$D,
        Raw_totalendusesannual!$B:$B,$A97,
        Raw_totalendusesannual!$C:$C,$B97,
        Raw_totalendusesannual!$A:$A,$C97) / $D97</f>
        <v>37.120625565330108</v>
      </c>
      <c r="F97" s="38">
        <f>SUMIFS(Raw_totalendusesannual!$E:$E,
        Raw_totalendusesannual!$B:$B,$A97,
        Raw_totalendusesannual!$C:$C,$B97,
        Raw_totalendusesannual!$A:$A,$C97) / $D97</f>
        <v>1.0563717187329078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Zones!$H$13</f>
        <v>68013.36</v>
      </c>
      <c r="E98" s="38">
        <f>SUMIFS(Raw_totalendusesannual!$D:$D,
        Raw_totalendusesannual!$B:$B,$A98,
        Raw_totalendusesannual!$C:$C,$B98,
        Raw_totalendusesannual!$A:$A,$C98) / $D98</f>
        <v>30.19154383785774</v>
      </c>
      <c r="F98" s="38">
        <f>SUMIFS(Raw_totalendusesannual!$E:$E,
        Raw_totalendusesannual!$B:$B,$A98,
        Raw_totalendusesannual!$C:$C,$B98,
        Raw_totalendusesannual!$A:$A,$C98) / $D98</f>
        <v>1.0541337760698779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Zones!$H$13</f>
        <v>68013.36</v>
      </c>
      <c r="E99" s="38">
        <f>SUMIFS(Raw_totalendusesannual!$D:$D,
        Raw_totalendusesannual!$B:$B,$A99,
        Raw_totalendusesannual!$C:$C,$B99,
        Raw_totalendusesannual!$A:$A,$C99) / $D99</f>
        <v>36.111525294442153</v>
      </c>
      <c r="F99" s="38">
        <f>SUMIFS(Raw_totalendusesannual!$E:$E,
        Raw_totalendusesannual!$B:$B,$A99,
        Raw_totalendusesannual!$C:$C,$B99,
        Raw_totalendusesannual!$A:$A,$C99) / $D99</f>
        <v>1.0563587800984982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Zones!$H$13</f>
        <v>68013.36</v>
      </c>
      <c r="E100" s="38">
        <f>SUMIFS(Raw_totalendusesannual!$D:$D,
        Raw_totalendusesannual!$B:$B,$A100,
        Raw_totalendusesannual!$C:$C,$B100,
        Raw_totalendusesannual!$A:$A,$C100) / $D100</f>
        <v>29.008860759121443</v>
      </c>
      <c r="F100" s="38">
        <f>SUMIFS(Raw_totalendusesannual!$E:$E,
        Raw_totalendusesannual!$B:$B,$A100,
        Raw_totalendusesannual!$C:$C,$B100,
        Raw_totalendusesannual!$A:$A,$C100) / $D100</f>
        <v>1.0543022723770741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Zones!$H$13</f>
        <v>68013.36</v>
      </c>
      <c r="E101" s="38">
        <f>SUMIFS(Raw_totalendusesannual!$D:$D,
        Raw_totalendusesannual!$B:$B,$A101,
        Raw_totalendusesannual!$C:$C,$B101,
        Raw_totalendusesannual!$A:$A,$C101) / $D101</f>
        <v>29.896261410993368</v>
      </c>
      <c r="F101" s="38">
        <f>SUMIFS(Raw_totalendusesannual!$E:$E,
        Raw_totalendusesannual!$B:$B,$A101,
        Raw_totalendusesannual!$C:$C,$B101,
        Raw_totalendusesannual!$A:$A,$C101) / $D101</f>
        <v>6.0617543376771863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Zones!$H$13</f>
        <v>68013.36</v>
      </c>
      <c r="E102" s="38">
        <f>SUMIFS(Raw_totalendusesannual!$D:$D,
        Raw_totalendusesannual!$B:$B,$A102,
        Raw_totalendusesannual!$C:$C,$B102,
        Raw_totalendusesannual!$A:$A,$C102) / $D102</f>
        <v>24.995085230313574</v>
      </c>
      <c r="F102" s="38">
        <f>SUMIFS(Raw_totalendusesannual!$E:$E,
        Raw_totalendusesannual!$B:$B,$A102,
        Raw_totalendusesannual!$C:$C,$B102,
        Raw_totalendusesannual!$A:$A,$C102) / $D102</f>
        <v>6.3100185022472051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Zones!$H$13</f>
        <v>68013.36</v>
      </c>
      <c r="E103" s="38">
        <f>SUMIFS(Raw_totalendusesannual!$D:$D,
        Raw_totalendusesannual!$B:$B,$A103,
        Raw_totalendusesannual!$C:$C,$B103,
        Raw_totalendusesannual!$A:$A,$C103) / $D103</f>
        <v>39.627728140471227</v>
      </c>
      <c r="F103" s="38">
        <f>SUMIFS(Raw_totalendusesannual!$E:$E,
        Raw_totalendusesannual!$B:$B,$A103,
        Raw_totalendusesannual!$C:$C,$B103,
        Raw_totalendusesannual!$A:$A,$C103) / $D103</f>
        <v>15.876407811641714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Zones!$H$13</f>
        <v>68013.36</v>
      </c>
      <c r="E104" s="38">
        <f>SUMIFS(Raw_totalendusesannual!$D:$D,
        Raw_totalendusesannual!$B:$B,$A104,
        Raw_totalendusesannual!$C:$C,$B104,
        Raw_totalendusesannual!$A:$A,$C104) / $D104</f>
        <v>33.569466204875042</v>
      </c>
      <c r="F104" s="38">
        <f>SUMIFS(Raw_totalendusesannual!$E:$E,
        Raw_totalendusesannual!$B:$B,$A104,
        Raw_totalendusesannual!$C:$C,$B104,
        Raw_totalendusesannual!$A:$A,$C104) / $D104</f>
        <v>17.480342685613532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Zones!$H$13</f>
        <v>68013.36</v>
      </c>
      <c r="E105" s="38">
        <f>SUMIFS(Raw_totalendusesannual!$D:$D,
        Raw_totalendusesannual!$B:$B,$A105,
        Raw_totalendusesannual!$C:$C,$B105,
        Raw_totalendusesannual!$A:$A,$C105) / $D105</f>
        <v>37.305258849143755</v>
      </c>
      <c r="F105" s="38">
        <f>SUMIFS(Raw_totalendusesannual!$E:$E,
        Raw_totalendusesannual!$B:$B,$A105,
        Raw_totalendusesannual!$C:$C,$B105,
        Raw_totalendusesannual!$A:$A,$C105) / $D105</f>
        <v>10.903537040369715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Zones!$H$13</f>
        <v>68013.36</v>
      </c>
      <c r="E106" s="38">
        <f>SUMIFS(Raw_totalendusesannual!$D:$D,
        Raw_totalendusesannual!$B:$B,$A106,
        Raw_totalendusesannual!$C:$C,$B106,
        Raw_totalendusesannual!$A:$A,$C106) / $D106</f>
        <v>29.639473038826488</v>
      </c>
      <c r="F106" s="38">
        <f>SUMIFS(Raw_totalendusesannual!$E:$E,
        Raw_totalendusesannual!$B:$B,$A106,
        Raw_totalendusesannual!$C:$C,$B106,
        Raw_totalendusesannual!$A:$A,$C106) / $D106</f>
        <v>12.052842706197723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Zones!$H$13</f>
        <v>68013.36</v>
      </c>
      <c r="E107" s="38">
        <f>SUMIFS(Raw_totalendusesannual!$D:$D,
        Raw_totalendusesannual!$B:$B,$A107,
        Raw_totalendusesannual!$C:$C,$B107,
        Raw_totalendusesannual!$A:$A,$C107) / $D107</f>
        <v>39.775300617408107</v>
      </c>
      <c r="F107" s="38">
        <f>SUMIFS(Raw_totalendusesannual!$E:$E,
        Raw_totalendusesannual!$B:$B,$A107,
        Raw_totalendusesannual!$C:$C,$B107,
        Raw_totalendusesannual!$A:$A,$C107) / $D107</f>
        <v>1.0796855206094802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Zones!$H$13</f>
        <v>68013.36</v>
      </c>
      <c r="E108" s="38">
        <f>SUMIFS(Raw_totalendusesannual!$D:$D,
        Raw_totalendusesannual!$B:$B,$A108,
        Raw_totalendusesannual!$C:$C,$B108,
        Raw_totalendusesannual!$A:$A,$C108) / $D108</f>
        <v>32.323587748054209</v>
      </c>
      <c r="F108" s="38">
        <f>SUMIFS(Raw_totalendusesannual!$E:$E,
        Raw_totalendusesannual!$B:$B,$A108,
        Raw_totalendusesannual!$C:$C,$B108,
        Raw_totalendusesannual!$A:$A,$C108) / $D108</f>
        <v>1.0765101150715095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Zones!$H$13</f>
        <v>68013.36</v>
      </c>
      <c r="E109" s="38">
        <f>SUMIFS(Raw_totalendusesannual!$D:$D,
        Raw_totalendusesannual!$B:$B,$A109,
        Raw_totalendusesannual!$C:$C,$B109,
        Raw_totalendusesannual!$A:$A,$C109) / $D109</f>
        <v>37.310757915797716</v>
      </c>
      <c r="F109" s="38">
        <f>SUMIFS(Raw_totalendusesannual!$E:$E,
        Raw_totalendusesannual!$B:$B,$A109,
        Raw_totalendusesannual!$C:$C,$B109,
        Raw_totalendusesannual!$A:$A,$C109) / $D109</f>
        <v>1.0793649953479729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Zones!$H$13</f>
        <v>68013.36</v>
      </c>
      <c r="E110" s="38">
        <f>SUMIFS(Raw_totalendusesannual!$D:$D,
        Raw_totalendusesannual!$B:$B,$A110,
        Raw_totalendusesannual!$C:$C,$B110,
        Raw_totalendusesannual!$A:$A,$C110) / $D110</f>
        <v>29.678939549523797</v>
      </c>
      <c r="F110" s="38">
        <f>SUMIFS(Raw_totalendusesannual!$E:$E,
        Raw_totalendusesannual!$B:$B,$A110,
        Raw_totalendusesannual!$C:$C,$B110,
        Raw_totalendusesannual!$A:$A,$C110) / $D110</f>
        <v>1.0756770434514631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Zones!$H$13</f>
        <v>68013.36</v>
      </c>
      <c r="E111" s="38">
        <f>SUMIFS(Raw_totalendusesannual!$D:$D,
        Raw_totalendusesannual!$B:$B,$A111,
        Raw_totalendusesannual!$C:$C,$B111,
        Raw_totalendusesannual!$A:$A,$C111) / $D111</f>
        <v>30.928260271217301</v>
      </c>
      <c r="F111" s="38">
        <f>SUMIFS(Raw_totalendusesannual!$E:$E,
        Raw_totalendusesannual!$B:$B,$A111,
        Raw_totalendusesannual!$C:$C,$B111,
        Raw_totalendusesannual!$A:$A,$C111) / $D111</f>
        <v>13.085563483409731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Zones!$H$13</f>
        <v>68013.36</v>
      </c>
      <c r="E112" s="38">
        <f>SUMIFS(Raw_totalendusesannual!$D:$D,
        Raw_totalendusesannual!$B:$B,$A112,
        Raw_totalendusesannual!$C:$C,$B112,
        Raw_totalendusesannual!$A:$A,$C112) / $D112</f>
        <v>25.850742707021091</v>
      </c>
      <c r="F112" s="38">
        <f>SUMIFS(Raw_totalendusesannual!$E:$E,
        Raw_totalendusesannual!$B:$B,$A112,
        Raw_totalendusesannual!$C:$C,$B112,
        Raw_totalendusesannual!$A:$A,$C112) / $D112</f>
        <v>13.060376373112575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Zones!$H$13</f>
        <v>68013.36</v>
      </c>
      <c r="E113" s="38">
        <f>SUMIFS(Raw_totalendusesannual!$D:$D,
        Raw_totalendusesannual!$B:$B,$A113,
        Raw_totalendusesannual!$C:$C,$B113,
        Raw_totalendusesannual!$A:$A,$C113) / $D113</f>
        <v>36.590427674798015</v>
      </c>
      <c r="F113" s="38">
        <f>SUMIFS(Raw_totalendusesannual!$E:$E,
        Raw_totalendusesannual!$B:$B,$A113,
        Raw_totalendusesannual!$C:$C,$B113,
        Raw_totalendusesannual!$A:$A,$C113) / $D113</f>
        <v>14.636800475671251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Zones!$H$13</f>
        <v>68013.36</v>
      </c>
      <c r="E114" s="38">
        <f>SUMIFS(Raw_totalendusesannual!$D:$D,
        Raw_totalendusesannual!$B:$B,$A114,
        Raw_totalendusesannual!$C:$C,$B114,
        Raw_totalendusesannual!$A:$A,$C114) / $D114</f>
        <v>31.134668688622355</v>
      </c>
      <c r="F114" s="38">
        <f>SUMIFS(Raw_totalendusesannual!$E:$E,
        Raw_totalendusesannual!$B:$B,$A114,
        Raw_totalendusesannual!$C:$C,$B114,
        Raw_totalendusesannual!$A:$A,$C114) / $D114</f>
        <v>16.677998851990257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Zones!$H$13</f>
        <v>68013.36</v>
      </c>
      <c r="E115" s="38">
        <f>SUMIFS(Raw_totalendusesannual!$D:$D,
        Raw_totalendusesannual!$B:$B,$A115,
        Raw_totalendusesannual!$C:$C,$B115,
        Raw_totalendusesannual!$A:$A,$C115) / $D115</f>
        <v>34.83191037760816</v>
      </c>
      <c r="F115" s="38">
        <f>SUMIFS(Raw_totalendusesannual!$E:$E,
        Raw_totalendusesannual!$B:$B,$A115,
        Raw_totalendusesannual!$C:$C,$B115,
        Raw_totalendusesannual!$A:$A,$C115) / $D115</f>
        <v>10.319117449865733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Zones!$H$13</f>
        <v>68013.36</v>
      </c>
      <c r="E116" s="38">
        <f>SUMIFS(Raw_totalendusesannual!$D:$D,
        Raw_totalendusesannual!$B:$B,$A116,
        Raw_totalendusesannual!$C:$C,$B116,
        Raw_totalendusesannual!$A:$A,$C116) / $D116</f>
        <v>27.658567081526336</v>
      </c>
      <c r="F116" s="38">
        <f>SUMIFS(Raw_totalendusesannual!$E:$E,
        Raw_totalendusesannual!$B:$B,$A116,
        Raw_totalendusesannual!$C:$C,$B116,
        Raw_totalendusesannual!$A:$A,$C116) / $D116</f>
        <v>11.419260715835831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Zones!$H$13</f>
        <v>68013.36</v>
      </c>
      <c r="E117" s="38">
        <f>SUMIFS(Raw_totalendusesannual!$D:$D,
        Raw_totalendusesannual!$B:$B,$A117,
        Raw_totalendusesannual!$C:$C,$B117,
        Raw_totalendusesannual!$A:$A,$C117) / $D117</f>
        <v>37.139633889576992</v>
      </c>
      <c r="F117" s="38">
        <f>SUMIFS(Raw_totalendusesannual!$E:$E,
        Raw_totalendusesannual!$B:$B,$A117,
        Raw_totalendusesannual!$C:$C,$B117,
        Raw_totalendusesannual!$A:$A,$C117) / $D117</f>
        <v>1.1093274909517776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Zones!$H$13</f>
        <v>68013.36</v>
      </c>
      <c r="E118" s="38">
        <f>SUMIFS(Raw_totalendusesannual!$D:$D,
        Raw_totalendusesannual!$B:$B,$A118,
        Raw_totalendusesannual!$C:$C,$B118,
        Raw_totalendusesannual!$A:$A,$C118) / $D118</f>
        <v>30.156074335983401</v>
      </c>
      <c r="F118" s="38">
        <f>SUMIFS(Raw_totalendusesannual!$E:$E,
        Raw_totalendusesannual!$B:$B,$A118,
        Raw_totalendusesannual!$C:$C,$B118,
        Raw_totalendusesannual!$A:$A,$C118) / $D118</f>
        <v>1.1075485757504115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Zones!$H$13</f>
        <v>68013.36</v>
      </c>
      <c r="E119" s="38">
        <f>SUMIFS(Raw_totalendusesannual!$D:$D,
        Raw_totalendusesannual!$B:$B,$A119,
        Raw_totalendusesannual!$C:$C,$B119,
        Raw_totalendusesannual!$A:$A,$C119) / $D119</f>
        <v>34.829233844644641</v>
      </c>
      <c r="F119" s="38">
        <f>SUMIFS(Raw_totalendusesannual!$E:$E,
        Raw_totalendusesannual!$B:$B,$A119,
        Raw_totalendusesannual!$C:$C,$B119,
        Raw_totalendusesannual!$A:$A,$C119) / $D119</f>
        <v>1.1091981046076829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Zones!$H$13</f>
        <v>68013.36</v>
      </c>
      <c r="E120" s="38">
        <f>SUMIFS(Raw_totalendusesannual!$D:$D,
        Raw_totalendusesannual!$B:$B,$A120,
        Raw_totalendusesannual!$C:$C,$B120,
        Raw_totalendusesannual!$A:$A,$C120) / $D120</f>
        <v>27.688610149535325</v>
      </c>
      <c r="F120" s="38">
        <f>SUMIFS(Raw_totalendusesannual!$E:$E,
        Raw_totalendusesannual!$B:$B,$A120,
        Raw_totalendusesannual!$C:$C,$B120,
        Raw_totalendusesannual!$A:$A,$C120) / $D120</f>
        <v>1.1073478798871279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Zones!$H$13</f>
        <v>68013.36</v>
      </c>
      <c r="E121" s="38">
        <f>SUMIFS(Raw_totalendusesannual!$D:$D,
        Raw_totalendusesannual!$B:$B,$A121,
        Raw_totalendusesannual!$C:$C,$B121,
        Raw_totalendusesannual!$A:$A,$C121) / $D121</f>
        <v>28.881545772771702</v>
      </c>
      <c r="F121" s="38">
        <f>SUMIFS(Raw_totalendusesannual!$E:$E,
        Raw_totalendusesannual!$B:$B,$A121,
        Raw_totalendusesannual!$C:$C,$B121,
        Raw_totalendusesannual!$A:$A,$C121) / $D121</f>
        <v>12.363462266825223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Zones!$H$13</f>
        <v>68013.36</v>
      </c>
      <c r="E122" s="38">
        <f>SUMIFS(Raw_totalendusesannual!$D:$D,
        Raw_totalendusesannual!$B:$B,$A122,
        Raw_totalendusesannual!$C:$C,$B122,
        Raw_totalendusesannual!$A:$A,$C122) / $D122</f>
        <v>24.233059210719777</v>
      </c>
      <c r="F122" s="38">
        <f>SUMIFS(Raw_totalendusesannual!$E:$E,
        Raw_totalendusesannual!$B:$B,$A122,
        Raw_totalendusesannual!$C:$C,$B122,
        Raw_totalendusesannual!$A:$A,$C122) / $D122</f>
        <v>12.389368794601531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Zones!$H$13</f>
        <v>68013.36</v>
      </c>
      <c r="E123" s="38">
        <f>SUMIFS(Raw_totalendusesannual!$D:$D,
        Raw_totalendusesannual!$B:$B,$A123,
        Raw_totalendusesannual!$C:$C,$B123,
        Raw_totalendusesannual!$A:$A,$C123) / $D123</f>
        <v>41.267126194030119</v>
      </c>
      <c r="F123" s="38">
        <f>SUMIFS(Raw_totalendusesannual!$E:$E,
        Raw_totalendusesannual!$B:$B,$A123,
        Raw_totalendusesannual!$C:$C,$B123,
        Raw_totalendusesannual!$A:$A,$C123) / $D123</f>
        <v>13.247434474638512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Zones!$H$13</f>
        <v>68013.36</v>
      </c>
      <c r="E124" s="38">
        <f>SUMIFS(Raw_totalendusesannual!$D:$D,
        Raw_totalendusesannual!$B:$B,$A124,
        Raw_totalendusesannual!$C:$C,$B124,
        Raw_totalendusesannual!$A:$A,$C124) / $D124</f>
        <v>35.030084677481007</v>
      </c>
      <c r="F124" s="38">
        <f>SUMIFS(Raw_totalendusesannual!$E:$E,
        Raw_totalendusesannual!$B:$B,$A124,
        Raw_totalendusesannual!$C:$C,$B124,
        Raw_totalendusesannual!$A:$A,$C124) / $D124</f>
        <v>15.37496456578531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Zones!$H$13</f>
        <v>68013.36</v>
      </c>
      <c r="E125" s="38">
        <f>SUMIFS(Raw_totalendusesannual!$D:$D,
        Raw_totalendusesannual!$B:$B,$A125,
        Raw_totalendusesannual!$C:$C,$B125,
        Raw_totalendusesannual!$A:$A,$C125) / $D125</f>
        <v>38.235560778058897</v>
      </c>
      <c r="F125" s="38">
        <f>SUMIFS(Raw_totalendusesannual!$E:$E,
        Raw_totalendusesannual!$B:$B,$A125,
        Raw_totalendusesannual!$C:$C,$B125,
        Raw_totalendusesannual!$A:$A,$C125) / $D125</f>
        <v>9.0841791965578533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Zones!$H$13</f>
        <v>68013.36</v>
      </c>
      <c r="E126" s="38">
        <f>SUMIFS(Raw_totalendusesannual!$D:$D,
        Raw_totalendusesannual!$B:$B,$A126,
        Raw_totalendusesannual!$C:$C,$B126,
        Raw_totalendusesannual!$A:$A,$C126) / $D126</f>
        <v>30.501320475859448</v>
      </c>
      <c r="F126" s="38">
        <f>SUMIFS(Raw_totalendusesannual!$E:$E,
        Raw_totalendusesannual!$B:$B,$A126,
        Raw_totalendusesannual!$C:$C,$B126,
        Raw_totalendusesannual!$A:$A,$C126) / $D126</f>
        <v>10.13154753713094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Zones!$H$13</f>
        <v>68013.36</v>
      </c>
      <c r="E127" s="38">
        <f>SUMIFS(Raw_totalendusesannual!$D:$D,
        Raw_totalendusesannual!$B:$B,$A127,
        Raw_totalendusesannual!$C:$C,$B127,
        Raw_totalendusesannual!$A:$A,$C127) / $D127</f>
        <v>40.258771364920072</v>
      </c>
      <c r="F127" s="38">
        <f>SUMIFS(Raw_totalendusesannual!$E:$E,
        Raw_totalendusesannual!$B:$B,$A127,
        Raw_totalendusesannual!$C:$C,$B127,
        Raw_totalendusesannual!$A:$A,$C127) / $D127</f>
        <v>1.0489750837188458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Zones!$H$13</f>
        <v>68013.36</v>
      </c>
      <c r="E128" s="38">
        <f>SUMIFS(Raw_totalendusesannual!$D:$D,
        Raw_totalendusesannual!$B:$B,$A128,
        Raw_totalendusesannual!$C:$C,$B128,
        Raw_totalendusesannual!$A:$A,$C128) / $D128</f>
        <v>32.710849897725979</v>
      </c>
      <c r="F128" s="38">
        <f>SUMIFS(Raw_totalendusesannual!$E:$E,
        Raw_totalendusesannual!$B:$B,$A128,
        Raw_totalendusesannual!$C:$C,$B128,
        Raw_totalendusesannual!$A:$A,$C128) / $D128</f>
        <v>1.0448807410779295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Zones!$H$13</f>
        <v>68013.36</v>
      </c>
      <c r="E129" s="38">
        <f>SUMIFS(Raw_totalendusesannual!$D:$D,
        Raw_totalendusesannual!$B:$B,$A129,
        Raw_totalendusesannual!$C:$C,$B129,
        Raw_totalendusesannual!$A:$A,$C129) / $D129</f>
        <v>38.24030661034832</v>
      </c>
      <c r="F129" s="38">
        <f>SUMIFS(Raw_totalendusesannual!$E:$E,
        Raw_totalendusesannual!$B:$B,$A129,
        Raw_totalendusesannual!$C:$C,$B129,
        Raw_totalendusesannual!$A:$A,$C129) / $D129</f>
        <v>1.0485184087361659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Zones!$H$13</f>
        <v>68013.36</v>
      </c>
      <c r="E130" s="38">
        <f>SUMIFS(Raw_totalendusesannual!$D:$D,
        Raw_totalendusesannual!$B:$B,$A130,
        Raw_totalendusesannual!$C:$C,$B130,
        Raw_totalendusesannual!$A:$A,$C130) / $D130</f>
        <v>30.531555123875659</v>
      </c>
      <c r="F130" s="38">
        <f>SUMIFS(Raw_totalendusesannual!$E:$E,
        Raw_totalendusesannual!$B:$B,$A130,
        Raw_totalendusesannual!$C:$C,$B130,
        Raw_totalendusesannual!$A:$A,$C130) / $D130</f>
        <v>1.0450607057201702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Zones!$H$13</f>
        <v>68013.36</v>
      </c>
      <c r="E131" s="38">
        <f>SUMIFS(Raw_totalendusesannual!$D:$D,
        Raw_totalendusesannual!$B:$B,$A131,
        Raw_totalendusesannual!$C:$C,$B131,
        Raw_totalendusesannual!$A:$A,$C131) / $D131</f>
        <v>32.102356213543928</v>
      </c>
      <c r="F131" s="38">
        <f>SUMIFS(Raw_totalendusesannual!$E:$E,
        Raw_totalendusesannual!$B:$B,$A131,
        Raw_totalendusesannual!$C:$C,$B131,
        Raw_totalendusesannual!$A:$A,$C131) / $D131</f>
        <v>10.923670878780287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Zones!$H$13</f>
        <v>68013.36</v>
      </c>
      <c r="E132" s="38">
        <f>SUMIFS(Raw_totalendusesannual!$D:$D,
        Raw_totalendusesannual!$B:$B,$A132,
        Raw_totalendusesannual!$C:$C,$B132,
        Raw_totalendusesannual!$A:$A,$C132) / $D132</f>
        <v>26.842746042836289</v>
      </c>
      <c r="F132" s="38">
        <f>SUMIFS(Raw_totalendusesannual!$E:$E,
        Raw_totalendusesannual!$B:$B,$A132,
        Raw_totalendusesannual!$C:$C,$B132,
        Raw_totalendusesannual!$A:$A,$C132) / $D132</f>
        <v>11.01530302281787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Zones!$H$13</f>
        <v>68013.36</v>
      </c>
      <c r="E133" s="38">
        <f>SUMIFS(Raw_totalendusesannual!$D:$D,
        Raw_totalendusesannual!$B:$B,$A133,
        Raw_totalendusesannual!$C:$C,$B133,
        Raw_totalendusesannual!$A:$A,$C133) / $D133</f>
        <v>45.603517014892368</v>
      </c>
      <c r="F133" s="38">
        <f>SUMIFS(Raw_totalendusesannual!$E:$E,
        Raw_totalendusesannual!$B:$B,$A133,
        Raw_totalendusesannual!$C:$C,$B133,
        Raw_totalendusesannual!$A:$A,$C133) / $D133</f>
        <v>10.394705687235566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Zones!$H$13</f>
        <v>68013.36</v>
      </c>
      <c r="E134" s="38">
        <f>SUMIFS(Raw_totalendusesannual!$D:$D,
        Raw_totalendusesannual!$B:$B,$A134,
        Raw_totalendusesannual!$C:$C,$B134,
        Raw_totalendusesannual!$A:$A,$C134) / $D134</f>
        <v>38.971820683465722</v>
      </c>
      <c r="F134" s="38">
        <f>SUMIFS(Raw_totalendusesannual!$E:$E,
        Raw_totalendusesannual!$B:$B,$A134,
        Raw_totalendusesannual!$C:$C,$B134,
        Raw_totalendusesannual!$A:$A,$C134) / $D134</f>
        <v>12.510441036878637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Zones!$H$13</f>
        <v>68013.36</v>
      </c>
      <c r="E135" s="38">
        <f>SUMIFS(Raw_totalendusesannual!$D:$D,
        Raw_totalendusesannual!$B:$B,$A135,
        Raw_totalendusesannual!$C:$C,$B135,
        Raw_totalendusesannual!$A:$A,$C135) / $D135</f>
        <v>42.372101892922217</v>
      </c>
      <c r="F135" s="38">
        <f>SUMIFS(Raw_totalendusesannual!$E:$E,
        Raw_totalendusesannual!$B:$B,$A135,
        Raw_totalendusesannual!$C:$C,$B135,
        Raw_totalendusesannual!$A:$A,$C135) / $D135</f>
        <v>6.0619443003551066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Zones!$H$13</f>
        <v>68013.36</v>
      </c>
      <c r="E136" s="38">
        <f>SUMIFS(Raw_totalendusesannual!$D:$D,
        Raw_totalendusesannual!$B:$B,$A136,
        Raw_totalendusesannual!$C:$C,$B136,
        Raw_totalendusesannual!$A:$A,$C136) / $D136</f>
        <v>34.036252730345922</v>
      </c>
      <c r="F136" s="38">
        <f>SUMIFS(Raw_totalendusesannual!$E:$E,
        Raw_totalendusesannual!$B:$B,$A136,
        Raw_totalendusesannual!$C:$C,$B136,
        Raw_totalendusesannual!$A:$A,$C136) / $D136</f>
        <v>7.0355738931292322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Zones!$H$13</f>
        <v>68013.36</v>
      </c>
      <c r="E137" s="38">
        <f>SUMIFS(Raw_totalendusesannual!$D:$D,
        Raw_totalendusesannual!$B:$B,$A137,
        Raw_totalendusesannual!$C:$C,$B137,
        Raw_totalendusesannual!$A:$A,$C137) / $D137</f>
        <v>43.640963187232629</v>
      </c>
      <c r="F137" s="38">
        <f>SUMIFS(Raw_totalendusesannual!$E:$E,
        Raw_totalendusesannual!$B:$B,$A137,
        Raw_totalendusesannual!$C:$C,$B137,
        Raw_totalendusesannual!$A:$A,$C137) / $D137</f>
        <v>0.99692854462711455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Zones!$H$13</f>
        <v>68013.36</v>
      </c>
      <c r="E138" s="38">
        <f>SUMIFS(Raw_totalendusesannual!$D:$D,
        Raw_totalendusesannual!$B:$B,$A138,
        Raw_totalendusesannual!$C:$C,$B138,
        Raw_totalendusesannual!$A:$A,$C138) / $D138</f>
        <v>35.509959954926501</v>
      </c>
      <c r="F138" s="38">
        <f>SUMIFS(Raw_totalendusesannual!$E:$E,
        Raw_totalendusesannual!$B:$B,$A138,
        Raw_totalendusesannual!$C:$C,$B138,
        Raw_totalendusesannual!$A:$A,$C138) / $D138</f>
        <v>0.99375181581971528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Zones!$H$13</f>
        <v>68013.36</v>
      </c>
      <c r="E139" s="38">
        <f>SUMIFS(Raw_totalendusesannual!$D:$D,
        Raw_totalendusesannual!$B:$B,$A139,
        Raw_totalendusesannual!$C:$C,$B139,
        Raw_totalendusesannual!$A:$A,$C139) / $D139</f>
        <v>42.360029999988242</v>
      </c>
      <c r="F139" s="38">
        <f>SUMIFS(Raw_totalendusesannual!$E:$E,
        Raw_totalendusesannual!$B:$B,$A139,
        Raw_totalendusesannual!$C:$C,$B139,
        Raw_totalendusesannual!$A:$A,$C139) / $D139</f>
        <v>0.9969161941124508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Zones!$H$13</f>
        <v>68013.36</v>
      </c>
      <c r="E140" s="38">
        <f>SUMIFS(Raw_totalendusesannual!$D:$D,
        Raw_totalendusesannual!$B:$B,$A140,
        Raw_totalendusesannual!$C:$C,$B140,
        Raw_totalendusesannual!$A:$A,$C140) / $D140</f>
        <v>34.043400590707471</v>
      </c>
      <c r="F140" s="38">
        <f>SUMIFS(Raw_totalendusesannual!$E:$E,
        Raw_totalendusesannual!$B:$B,$A140,
        Raw_totalendusesannual!$C:$C,$B140,
        Raw_totalendusesannual!$A:$A,$C140) / $D140</f>
        <v>0.9938247426682052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Zones!$H$13</f>
        <v>68013.36</v>
      </c>
      <c r="E141" s="38">
        <f>SUMIFS(Raw_totalendusesannual!$D:$D,
        Raw_totalendusesannual!$B:$B,$A141,
        Raw_totalendusesannual!$C:$C,$B141,
        Raw_totalendusesannual!$A:$A,$C141) / $D141</f>
        <v>35.902119230692321</v>
      </c>
      <c r="F141" s="38">
        <f>SUMIFS(Raw_totalendusesannual!$E:$E,
        Raw_totalendusesannual!$B:$B,$A141,
        Raw_totalendusesannual!$C:$C,$B141,
        Raw_totalendusesannual!$A:$A,$C141) / $D141</f>
        <v>7.8956916699895432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Zones!$H$13</f>
        <v>68013.36</v>
      </c>
      <c r="E142" s="38">
        <f>SUMIFS(Raw_totalendusesannual!$D:$D,
        Raw_totalendusesannual!$B:$B,$A142,
        Raw_totalendusesannual!$C:$C,$B142,
        Raw_totalendusesannual!$A:$A,$C142) / $D142</f>
        <v>29.347700069515753</v>
      </c>
      <c r="F142" s="38">
        <f>SUMIFS(Raw_totalendusesannual!$E:$E,
        Raw_totalendusesannual!$B:$B,$A142,
        Raw_totalendusesannual!$C:$C,$B142,
        Raw_totalendusesannual!$A:$A,$C142) / $D142</f>
        <v>7.3992980202713117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Zones!$H$13</f>
        <v>68013.36</v>
      </c>
      <c r="E143" s="38">
        <f>SUMIFS(Raw_totalendusesannual!$D:$D,
        Raw_totalendusesannual!$B:$B,$A143,
        Raw_totalendusesannual!$C:$C,$B143,
        Raw_totalendusesannual!$A:$A,$C143) / $D143</f>
        <v>55.754159329872834</v>
      </c>
      <c r="F143" s="38">
        <f>SUMIFS(Raw_totalendusesannual!$E:$E,
        Raw_totalendusesannual!$B:$B,$A143,
        Raw_totalendusesannual!$C:$C,$B143,
        Raw_totalendusesannual!$A:$A,$C143) / $D143</f>
        <v>7.4463678900733621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Zones!$H$13</f>
        <v>68013.36</v>
      </c>
      <c r="E144" s="38">
        <f>SUMIFS(Raw_totalendusesannual!$D:$D,
        Raw_totalendusesannual!$B:$B,$A144,
        Raw_totalendusesannual!$C:$C,$B144,
        Raw_totalendusesannual!$A:$A,$C144) / $D144</f>
        <v>48.103153703919347</v>
      </c>
      <c r="F144" s="38">
        <f>SUMIFS(Raw_totalendusesannual!$E:$E,
        Raw_totalendusesannual!$B:$B,$A144,
        Raw_totalendusesannual!$C:$C,$B144,
        Raw_totalendusesannual!$A:$A,$C144) / $D144</f>
        <v>9.1878197165968558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Zones!$H$13</f>
        <v>68013.36</v>
      </c>
      <c r="E145" s="38">
        <f>SUMIFS(Raw_totalendusesannual!$D:$D,
        Raw_totalendusesannual!$B:$B,$A145,
        Raw_totalendusesannual!$C:$C,$B145,
        Raw_totalendusesannual!$A:$A,$C145) / $D145</f>
        <v>47.270701668025225</v>
      </c>
      <c r="F145" s="38">
        <f>SUMIFS(Raw_totalendusesannual!$E:$E,
        Raw_totalendusesannual!$B:$B,$A145,
        Raw_totalendusesannual!$C:$C,$B145,
        Raw_totalendusesannual!$A:$A,$C145) / $D145</f>
        <v>2.5945080495949617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Zones!$H$13</f>
        <v>68013.36</v>
      </c>
      <c r="E146" s="38">
        <f>SUMIFS(Raw_totalendusesannual!$D:$D,
        Raw_totalendusesannual!$B:$B,$A146,
        Raw_totalendusesannual!$C:$C,$B146,
        Raw_totalendusesannual!$A:$A,$C146) / $D146</f>
        <v>37.97493168989152</v>
      </c>
      <c r="F146" s="38">
        <f>SUMIFS(Raw_totalendusesannual!$E:$E,
        Raw_totalendusesannual!$B:$B,$A146,
        Raw_totalendusesannual!$C:$C,$B146,
        Raw_totalendusesannual!$A:$A,$C146) / $D146</f>
        <v>3.1063321970859841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Zones!$H$13</f>
        <v>68013.36</v>
      </c>
      <c r="E147" s="38">
        <f>SUMIFS(Raw_totalendusesannual!$D:$D,
        Raw_totalendusesannual!$B:$B,$A147,
        Raw_totalendusesannual!$C:$C,$B147,
        Raw_totalendusesannual!$A:$A,$C147) / $D147</f>
        <v>47.681412593055249</v>
      </c>
      <c r="F147" s="38">
        <f>SUMIFS(Raw_totalendusesannual!$E:$E,
        Raw_totalendusesannual!$B:$B,$A147,
        Raw_totalendusesannual!$C:$C,$B147,
        Raw_totalendusesannual!$A:$A,$C147) / $D147</f>
        <v>0.88790819921262532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Zones!$H$13</f>
        <v>68013.36</v>
      </c>
      <c r="E148" s="38">
        <f>SUMIFS(Raw_totalendusesannual!$D:$D,
        Raw_totalendusesannual!$B:$B,$A148,
        Raw_totalendusesannual!$C:$C,$B148,
        Raw_totalendusesannual!$A:$A,$C148) / $D148</f>
        <v>38.495740542740428</v>
      </c>
      <c r="F148" s="38">
        <f>SUMIFS(Raw_totalendusesannual!$E:$E,
        Raw_totalendusesannual!$B:$B,$A148,
        Raw_totalendusesannual!$C:$C,$B148,
        Raw_totalendusesannual!$A:$A,$C148) / $D148</f>
        <v>0.88467809853828716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Zones!$H$13</f>
        <v>68013.36</v>
      </c>
      <c r="E149" s="38">
        <f>SUMIFS(Raw_totalendusesannual!$D:$D,
        Raw_totalendusesannual!$B:$B,$A149,
        Raw_totalendusesannual!$C:$C,$B149,
        Raw_totalendusesannual!$A:$A,$C149) / $D149</f>
        <v>47.232478442470715</v>
      </c>
      <c r="F149" s="38">
        <f>SUMIFS(Raw_totalendusesannual!$E:$E,
        Raw_totalendusesannual!$B:$B,$A149,
        Raw_totalendusesannual!$C:$C,$B149,
        Raw_totalendusesannual!$A:$A,$C149) / $D149</f>
        <v>0.88784203574121323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Zones!$H$13</f>
        <v>68013.36</v>
      </c>
      <c r="E150" s="38">
        <f>SUMIFS(Raw_totalendusesannual!$D:$D,
        Raw_totalendusesannual!$B:$B,$A150,
        Raw_totalendusesannual!$C:$C,$B150,
        Raw_totalendusesannual!$A:$A,$C150) / $D150</f>
        <v>37.931412446025313</v>
      </c>
      <c r="F150" s="38">
        <f>SUMIFS(Raw_totalendusesannual!$E:$E,
        Raw_totalendusesannual!$B:$B,$A150,
        Raw_totalendusesannual!$C:$C,$B150,
        Raw_totalendusesannual!$A:$A,$C150) / $D150</f>
        <v>0.88479057643968773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Zones!$H$13</f>
        <v>68013.36</v>
      </c>
      <c r="E151" s="38">
        <f>SUMIFS(Raw_totalendusesannual!$D:$D,
        Raw_totalendusesannual!$B:$B,$A151,
        Raw_totalendusesannual!$C:$C,$B151,
        Raw_totalendusesannual!$A:$A,$C151) / $D151</f>
        <v>41.898419369370956</v>
      </c>
      <c r="F151" s="38">
        <f>SUMIFS(Raw_totalendusesannual!$E:$E,
        Raw_totalendusesannual!$B:$B,$A151,
        Raw_totalendusesannual!$C:$C,$B151,
        Raw_totalendusesannual!$A:$A,$C151) / $D151</f>
        <v>3.2655622365958688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Zones!$H$13</f>
        <v>68013.36</v>
      </c>
      <c r="E152" s="38">
        <f>SUMIFS(Raw_totalendusesannual!$D:$D,
        Raw_totalendusesannual!$B:$B,$A152,
        Raw_totalendusesannual!$C:$C,$B152,
        Raw_totalendusesannual!$A:$A,$C152) / $D152</f>
        <v>34.939068735907178</v>
      </c>
      <c r="F152" s="38">
        <f>SUMIFS(Raw_totalendusesannual!$E:$E,
        Raw_totalendusesannual!$B:$B,$A152,
        Raw_totalendusesannual!$C:$C,$B152,
        Raw_totalendusesannual!$A:$A,$C152) / $D152</f>
        <v>3.423056734735646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Zones!$H$13</f>
        <v>68013.36</v>
      </c>
      <c r="E153" s="38">
        <f>SUMIFS(Raw_totalendusesannual!$D:$D,
        Raw_totalendusesannual!$B:$B,$A153,
        Raw_totalendusesannual!$C:$C,$B153,
        Raw_totalendusesannual!$A:$A,$C153) / $D153</f>
        <v>38.241775145353799</v>
      </c>
      <c r="F153" s="38">
        <f>SUMIFS(Raw_totalendusesannual!$E:$E,
        Raw_totalendusesannual!$B:$B,$A153,
        Raw_totalendusesannual!$C:$C,$B153,
        Raw_totalendusesannual!$A:$A,$C153) / $D153</f>
        <v>18.743674772133005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Zones!$H$13</f>
        <v>68013.36</v>
      </c>
      <c r="E154" s="38">
        <f>SUMIFS(Raw_totalendusesannual!$D:$D,
        Raw_totalendusesannual!$B:$B,$A154,
        Raw_totalendusesannual!$C:$C,$B154,
        Raw_totalendusesannual!$A:$A,$C154) / $D154</f>
        <v>32.298009832185912</v>
      </c>
      <c r="F154" s="38">
        <f>SUMIFS(Raw_totalendusesannual!$E:$E,
        Raw_totalendusesannual!$B:$B,$A154,
        Raw_totalendusesannual!$C:$C,$B154,
        Raw_totalendusesannual!$A:$A,$C154) / $D154</f>
        <v>20.444856422326435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Zones!$H$13</f>
        <v>68013.36</v>
      </c>
      <c r="E155" s="38">
        <f>SUMIFS(Raw_totalendusesannual!$D:$D,
        Raw_totalendusesannual!$B:$B,$A155,
        Raw_totalendusesannual!$C:$C,$B155,
        Raw_totalendusesannual!$A:$A,$C155) / $D155</f>
        <v>37.636857817346474</v>
      </c>
      <c r="F155" s="38">
        <f>SUMIFS(Raw_totalendusesannual!$E:$E,
        Raw_totalendusesannual!$B:$B,$A155,
        Raw_totalendusesannual!$C:$C,$B155,
        Raw_totalendusesannual!$A:$A,$C155) / $D155</f>
        <v>13.946720908950828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Zones!$H$13</f>
        <v>68013.36</v>
      </c>
      <c r="E156" s="38">
        <f>SUMIFS(Raw_totalendusesannual!$D:$D,
        Raw_totalendusesannual!$B:$B,$A156,
        Raw_totalendusesannual!$C:$C,$B156,
        Raw_totalendusesannual!$A:$A,$C156) / $D156</f>
        <v>30.199546530269934</v>
      </c>
      <c r="F156" s="38">
        <f>SUMIFS(Raw_totalendusesannual!$E:$E,
        Raw_totalendusesannual!$B:$B,$A156,
        Raw_totalendusesannual!$C:$C,$B156,
        Raw_totalendusesannual!$A:$A,$C156) / $D156</f>
        <v>14.963871362920463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Zones!$H$13</f>
        <v>68013.36</v>
      </c>
      <c r="E157" s="38">
        <f>SUMIFS(Raw_totalendusesannual!$D:$D,
        Raw_totalendusesannual!$B:$B,$A157,
        Raw_totalendusesannual!$C:$C,$B157,
        Raw_totalendusesannual!$A:$A,$C157) / $D157</f>
        <v>41.516139917216265</v>
      </c>
      <c r="F157" s="38">
        <f>SUMIFS(Raw_totalendusesannual!$E:$E,
        Raw_totalendusesannual!$B:$B,$A157,
        Raw_totalendusesannual!$C:$C,$B157,
        Raw_totalendusesannual!$A:$A,$C157) / $D157</f>
        <v>1.1716649493570086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Zones!$H$13</f>
        <v>68013.36</v>
      </c>
      <c r="E158" s="38">
        <f>SUMIFS(Raw_totalendusesannual!$D:$D,
        Raw_totalendusesannual!$B:$B,$A158,
        Raw_totalendusesannual!$C:$C,$B158,
        Raw_totalendusesannual!$A:$A,$C158) / $D158</f>
        <v>34.173411517972355</v>
      </c>
      <c r="F158" s="38">
        <f>SUMIFS(Raw_totalendusesannual!$E:$E,
        Raw_totalendusesannual!$B:$B,$A158,
        Raw_totalendusesannual!$C:$C,$B158,
        Raw_totalendusesannual!$A:$A,$C158) / $D158</f>
        <v>1.1708686352210802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Zones!$H$13</f>
        <v>68013.36</v>
      </c>
      <c r="E159" s="38">
        <f>SUMIFS(Raw_totalendusesannual!$D:$D,
        Raw_totalendusesannual!$B:$B,$A159,
        Raw_totalendusesannual!$C:$C,$B159,
        Raw_totalendusesannual!$A:$A,$C159) / $D159</f>
        <v>37.763021559293641</v>
      </c>
      <c r="F159" s="38">
        <f>SUMIFS(Raw_totalendusesannual!$E:$E,
        Raw_totalendusesannual!$B:$B,$A159,
        Raw_totalendusesannual!$C:$C,$B159,
        Raw_totalendusesannual!$A:$A,$C159) / $D159</f>
        <v>1.1715193897199021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Zones!$H$13</f>
        <v>68013.36</v>
      </c>
      <c r="E160" s="38">
        <f>SUMIFS(Raw_totalendusesannual!$D:$D,
        Raw_totalendusesannual!$B:$B,$A160,
        Raw_totalendusesannual!$C:$C,$B160,
        Raw_totalendusesannual!$A:$A,$C160) / $D160</f>
        <v>30.35839708551379</v>
      </c>
      <c r="F160" s="38">
        <f>SUMIFS(Raw_totalendusesannual!$E:$E,
        Raw_totalendusesannual!$B:$B,$A160,
        Raw_totalendusesannual!$C:$C,$B160,
        Raw_totalendusesannual!$A:$A,$C160) / $D160</f>
        <v>1.1705056183079325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Zones!$H$13</f>
        <v>68013.36</v>
      </c>
      <c r="E161" s="38">
        <f>SUMIFS(Raw_totalendusesannual!$D:$D,
        Raw_totalendusesannual!$B:$B,$A161,
        Raw_totalendusesannual!$C:$C,$B161,
        Raw_totalendusesannual!$A:$A,$C161) / $D161</f>
        <v>30.423246256323758</v>
      </c>
      <c r="F161" s="38">
        <f>SUMIFS(Raw_totalendusesannual!$E:$E,
        Raw_totalendusesannual!$B:$B,$A161,
        Raw_totalendusesannual!$C:$C,$B161,
        Raw_totalendusesannual!$A:$A,$C161) / $D161</f>
        <v>17.1464626949764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Zones!$H$13</f>
        <v>68013.36</v>
      </c>
      <c r="E162" s="38">
        <f>SUMIFS(Raw_totalendusesannual!$D:$D,
        Raw_totalendusesannual!$B:$B,$A162,
        Raw_totalendusesannual!$C:$C,$B162,
        Raw_totalendusesannual!$A:$A,$C162) / $D162</f>
        <v>24.383459514424814</v>
      </c>
      <c r="F162" s="38">
        <f>SUMIFS(Raw_totalendusesannual!$E:$E,
        Raw_totalendusesannual!$B:$B,$A162,
        Raw_totalendusesannual!$C:$C,$B162,
        Raw_totalendusesannual!$A:$A,$C162) / $D162</f>
        <v>16.06441704982668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B14FB-BC97-41A2-BFD6-EFDF666775BF}">
  <dimension ref="A1:H140"/>
  <sheetViews>
    <sheetView workbookViewId="0"/>
  </sheetViews>
  <sheetFormatPr defaultRowHeight="15" x14ac:dyDescent="0.25"/>
  <sheetData>
    <row r="1" spans="1:8" x14ac:dyDescent="0.25">
      <c r="A1" t="s">
        <v>455</v>
      </c>
    </row>
    <row r="3" spans="1:8" x14ac:dyDescent="0.25">
      <c r="A3" s="110" t="s">
        <v>456</v>
      </c>
      <c r="B3" s="110"/>
      <c r="C3" s="110"/>
      <c r="F3" s="110" t="s">
        <v>457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24.408640449464635</v>
      </c>
      <c r="C5" s="110">
        <v>20.013846544267185</v>
      </c>
      <c r="F5" s="110" t="s">
        <v>73</v>
      </c>
      <c r="G5" s="110">
        <v>23.170069527516358</v>
      </c>
      <c r="H5" s="110">
        <v>25.289606042107021</v>
      </c>
    </row>
    <row r="6" spans="1:8" x14ac:dyDescent="0.25">
      <c r="A6" s="110" t="s">
        <v>74</v>
      </c>
      <c r="B6" s="110">
        <v>29.275788168677447</v>
      </c>
      <c r="C6" s="110">
        <v>24.992681290852268</v>
      </c>
      <c r="F6" s="110" t="s">
        <v>74</v>
      </c>
      <c r="G6" s="110">
        <v>15.749825181405535</v>
      </c>
      <c r="H6" s="110">
        <v>17.800442883574636</v>
      </c>
    </row>
    <row r="7" spans="1:8" x14ac:dyDescent="0.25">
      <c r="A7" s="110" t="s">
        <v>75</v>
      </c>
      <c r="B7" s="110">
        <v>26.134991125273036</v>
      </c>
      <c r="C7" s="110">
        <v>22.376688491790436</v>
      </c>
      <c r="F7" s="110" t="s">
        <v>75</v>
      </c>
      <c r="G7" s="110">
        <v>11.40528434413474</v>
      </c>
      <c r="H7" s="110">
        <v>13.659533215238888</v>
      </c>
    </row>
    <row r="8" spans="1:8" x14ac:dyDescent="0.25">
      <c r="A8" s="110" t="s">
        <v>76</v>
      </c>
      <c r="B8" s="110">
        <v>30.222627730787011</v>
      </c>
      <c r="C8" s="110">
        <v>25.692572606323228</v>
      </c>
      <c r="F8" s="110" t="s">
        <v>76</v>
      </c>
      <c r="G8" s="110">
        <v>10.808376913006503</v>
      </c>
      <c r="H8" s="110">
        <v>12.919368194719391</v>
      </c>
    </row>
    <row r="9" spans="1:8" x14ac:dyDescent="0.25">
      <c r="A9" s="110" t="s">
        <v>77</v>
      </c>
      <c r="B9" s="110">
        <v>26.928274827181014</v>
      </c>
      <c r="C9" s="110">
        <v>23.244959519717892</v>
      </c>
      <c r="F9" s="110" t="s">
        <v>77</v>
      </c>
      <c r="G9" s="110">
        <v>11.308963856512896</v>
      </c>
      <c r="H9" s="110">
        <v>13.646117174625692</v>
      </c>
    </row>
    <row r="10" spans="1:8" x14ac:dyDescent="0.25">
      <c r="A10" s="110" t="s">
        <v>78</v>
      </c>
      <c r="B10" s="110">
        <v>30.503380365269411</v>
      </c>
      <c r="C10" s="110">
        <v>26.373128161878785</v>
      </c>
      <c r="F10" s="110" t="s">
        <v>78</v>
      </c>
      <c r="G10" s="110">
        <v>5.9247702216152831</v>
      </c>
      <c r="H10" s="110">
        <v>8.3146702353772852</v>
      </c>
    </row>
    <row r="11" spans="1:8" x14ac:dyDescent="0.25">
      <c r="A11" s="110" t="s">
        <v>79</v>
      </c>
      <c r="B11" s="110">
        <v>32.672142208530794</v>
      </c>
      <c r="C11" s="110">
        <v>27.731303379218438</v>
      </c>
      <c r="F11" s="110" t="s">
        <v>79</v>
      </c>
      <c r="G11" s="110">
        <v>6.7914684703123038</v>
      </c>
      <c r="H11" s="110">
        <v>8.8536930097263244</v>
      </c>
    </row>
    <row r="12" spans="1:8" x14ac:dyDescent="0.25">
      <c r="A12" s="110" t="s">
        <v>80</v>
      </c>
      <c r="B12" s="110">
        <v>33.954184295556054</v>
      </c>
      <c r="C12" s="110">
        <v>28.959886557582216</v>
      </c>
      <c r="F12" s="110" t="s">
        <v>80</v>
      </c>
      <c r="G12" s="110">
        <v>7.1399869084544569</v>
      </c>
      <c r="H12" s="110">
        <v>9.4214796916370549</v>
      </c>
    </row>
    <row r="13" spans="1:8" x14ac:dyDescent="0.25">
      <c r="A13" s="110" t="s">
        <v>81</v>
      </c>
      <c r="B13" s="110">
        <v>35.270948678318497</v>
      </c>
      <c r="C13" s="110">
        <v>29.868671537474402</v>
      </c>
      <c r="F13" s="110" t="s">
        <v>81</v>
      </c>
      <c r="G13" s="110">
        <v>6.9840063775705241</v>
      </c>
      <c r="H13" s="110">
        <v>9.1122183935626762</v>
      </c>
    </row>
    <row r="14" spans="1:8" x14ac:dyDescent="0.25">
      <c r="A14" s="110" t="s">
        <v>20</v>
      </c>
      <c r="B14" s="110">
        <v>38.768271998325034</v>
      </c>
      <c r="C14" s="110">
        <v>33.107664582370283</v>
      </c>
      <c r="F14" s="110" t="s">
        <v>20</v>
      </c>
      <c r="G14" s="110">
        <v>9.1350988982164676</v>
      </c>
      <c r="H14" s="110">
        <v>11.121942365441143</v>
      </c>
    </row>
    <row r="15" spans="1:8" x14ac:dyDescent="0.25">
      <c r="A15" s="110" t="s">
        <v>21</v>
      </c>
      <c r="B15" s="110">
        <v>39.627728140471227</v>
      </c>
      <c r="C15" s="110">
        <v>33.569466204875042</v>
      </c>
      <c r="F15" s="110" t="s">
        <v>21</v>
      </c>
      <c r="G15" s="110">
        <v>15.876407811641714</v>
      </c>
      <c r="H15" s="110">
        <v>17.480342685613532</v>
      </c>
    </row>
    <row r="16" spans="1:8" x14ac:dyDescent="0.25">
      <c r="A16" s="110" t="s">
        <v>22</v>
      </c>
      <c r="B16" s="110">
        <v>36.590427674798015</v>
      </c>
      <c r="C16" s="110">
        <v>31.134668688622355</v>
      </c>
      <c r="F16" s="110" t="s">
        <v>22</v>
      </c>
      <c r="G16" s="110">
        <v>14.636800475671251</v>
      </c>
      <c r="H16" s="110">
        <v>16.677998851990257</v>
      </c>
    </row>
    <row r="17" spans="1:8" x14ac:dyDescent="0.25">
      <c r="A17" s="110" t="s">
        <v>23</v>
      </c>
      <c r="B17" s="110">
        <v>41.267126194030119</v>
      </c>
      <c r="C17" s="110">
        <v>35.030084677481007</v>
      </c>
      <c r="F17" s="110" t="s">
        <v>23</v>
      </c>
      <c r="G17" s="110">
        <v>13.247434474638512</v>
      </c>
      <c r="H17" s="110">
        <v>15.37496456578531</v>
      </c>
    </row>
    <row r="18" spans="1:8" x14ac:dyDescent="0.25">
      <c r="A18" s="110" t="s">
        <v>24</v>
      </c>
      <c r="B18" s="110">
        <v>45.603517014892368</v>
      </c>
      <c r="C18" s="110">
        <v>38.971820683465722</v>
      </c>
      <c r="F18" s="110" t="s">
        <v>24</v>
      </c>
      <c r="G18" s="110">
        <v>10.394705687235566</v>
      </c>
      <c r="H18" s="110">
        <v>12.510441036878637</v>
      </c>
    </row>
    <row r="19" spans="1:8" x14ac:dyDescent="0.25">
      <c r="A19" s="110" t="s">
        <v>25</v>
      </c>
      <c r="B19" s="110">
        <v>55.754159329872834</v>
      </c>
      <c r="C19" s="110">
        <v>48.103153703919347</v>
      </c>
      <c r="F19" s="110" t="s">
        <v>25</v>
      </c>
      <c r="G19" s="110">
        <v>7.4463678900733621</v>
      </c>
      <c r="H19" s="110">
        <v>9.1878197165968558</v>
      </c>
    </row>
    <row r="20" spans="1:8" x14ac:dyDescent="0.25">
      <c r="A20" s="110" t="s">
        <v>26</v>
      </c>
      <c r="B20" s="110">
        <v>38.241775145353799</v>
      </c>
      <c r="C20" s="110">
        <v>32.298009832185912</v>
      </c>
      <c r="F20" s="110" t="s">
        <v>26</v>
      </c>
      <c r="G20" s="110">
        <v>18.743674772133005</v>
      </c>
      <c r="H20" s="110">
        <v>20.444856422326435</v>
      </c>
    </row>
    <row r="33" spans="1:8" x14ac:dyDescent="0.25">
      <c r="A33" s="110" t="s">
        <v>458</v>
      </c>
      <c r="B33" s="110"/>
      <c r="C33" s="110"/>
      <c r="F33" s="110" t="s">
        <v>459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25.436666119715301</v>
      </c>
      <c r="C35" s="110">
        <v>19.909830362740497</v>
      </c>
      <c r="F35" s="110" t="s">
        <v>73</v>
      </c>
      <c r="G35" s="110">
        <v>18.614846406647164</v>
      </c>
      <c r="H35" s="110">
        <v>21.287764345122781</v>
      </c>
    </row>
    <row r="36" spans="1:8" x14ac:dyDescent="0.25">
      <c r="A36" s="110" t="s">
        <v>74</v>
      </c>
      <c r="B36" s="110">
        <v>29.905613103072689</v>
      </c>
      <c r="C36" s="110">
        <v>23.446419350551128</v>
      </c>
      <c r="F36" s="110" t="s">
        <v>74</v>
      </c>
      <c r="G36" s="110">
        <v>11.422702098528877</v>
      </c>
      <c r="H36" s="110">
        <v>12.977551616329498</v>
      </c>
    </row>
    <row r="37" spans="1:8" x14ac:dyDescent="0.25">
      <c r="A37" s="110" t="s">
        <v>75</v>
      </c>
      <c r="B37" s="110">
        <v>27.972050197196552</v>
      </c>
      <c r="C37" s="110">
        <v>21.879051409899468</v>
      </c>
      <c r="F37" s="110" t="s">
        <v>75</v>
      </c>
      <c r="G37" s="110">
        <v>7.9822523104284224</v>
      </c>
      <c r="H37" s="110">
        <v>9.7644305471748485</v>
      </c>
    </row>
    <row r="38" spans="1:8" x14ac:dyDescent="0.25">
      <c r="A38" s="110" t="s">
        <v>76</v>
      </c>
      <c r="B38" s="110">
        <v>30.716526282483322</v>
      </c>
      <c r="C38" s="110">
        <v>24.08019218577056</v>
      </c>
      <c r="F38" s="110" t="s">
        <v>76</v>
      </c>
      <c r="G38" s="110">
        <v>7.2514133987792988</v>
      </c>
      <c r="H38" s="110">
        <v>8.6592676791736221</v>
      </c>
    </row>
    <row r="39" spans="1:8" x14ac:dyDescent="0.25">
      <c r="A39" s="110" t="s">
        <v>77</v>
      </c>
      <c r="B39" s="110">
        <v>28.605208006191724</v>
      </c>
      <c r="C39" s="110">
        <v>22.398776946176458</v>
      </c>
      <c r="F39" s="110" t="s">
        <v>77</v>
      </c>
      <c r="G39" s="110">
        <v>7.6943494631054836</v>
      </c>
      <c r="H39" s="110">
        <v>9.4572875093952131</v>
      </c>
    </row>
    <row r="40" spans="1:8" x14ac:dyDescent="0.25">
      <c r="A40" s="110" t="s">
        <v>78</v>
      </c>
      <c r="B40" s="110">
        <v>30.517471567350885</v>
      </c>
      <c r="C40" s="110">
        <v>23.899126877425257</v>
      </c>
      <c r="F40" s="110" t="s">
        <v>78</v>
      </c>
      <c r="G40" s="110">
        <v>2.6106035637704124</v>
      </c>
      <c r="H40" s="110">
        <v>3.3874497598707078</v>
      </c>
    </row>
    <row r="41" spans="1:8" x14ac:dyDescent="0.25">
      <c r="A41" s="110" t="s">
        <v>79</v>
      </c>
      <c r="B41" s="110">
        <v>30.944206402977301</v>
      </c>
      <c r="C41" s="110">
        <v>24.227729669582565</v>
      </c>
      <c r="F41" s="110" t="s">
        <v>79</v>
      </c>
      <c r="G41" s="110">
        <v>2.523556254241814</v>
      </c>
      <c r="H41" s="110">
        <v>3.2468547355990056</v>
      </c>
    </row>
    <row r="42" spans="1:8" x14ac:dyDescent="0.25">
      <c r="A42" s="110" t="s">
        <v>80</v>
      </c>
      <c r="B42" s="110">
        <v>32.40716485702221</v>
      </c>
      <c r="C42" s="110">
        <v>25.429133334980069</v>
      </c>
      <c r="F42" s="110" t="s">
        <v>80</v>
      </c>
      <c r="G42" s="110">
        <v>3.2721500599294022</v>
      </c>
      <c r="H42" s="110">
        <v>4.0759916875155122</v>
      </c>
    </row>
    <row r="43" spans="1:8" x14ac:dyDescent="0.25">
      <c r="A43" s="110" t="s">
        <v>81</v>
      </c>
      <c r="B43" s="110">
        <v>33.609129441627346</v>
      </c>
      <c r="C43" s="110">
        <v>26.186356915758907</v>
      </c>
      <c r="F43" s="110" t="s">
        <v>81</v>
      </c>
      <c r="G43" s="110">
        <v>2.9041900003175845</v>
      </c>
      <c r="H43" s="110">
        <v>3.6515005287196516</v>
      </c>
    </row>
    <row r="44" spans="1:8" x14ac:dyDescent="0.25">
      <c r="A44" s="110" t="s">
        <v>20</v>
      </c>
      <c r="B44" s="110">
        <v>36.145605216386897</v>
      </c>
      <c r="C44" s="110">
        <v>29.036132753917759</v>
      </c>
      <c r="F44" s="110" t="s">
        <v>20</v>
      </c>
      <c r="G44" s="110">
        <v>5.0299991060579865</v>
      </c>
      <c r="H44" s="110">
        <v>5.8922904264691525</v>
      </c>
    </row>
    <row r="45" spans="1:8" x14ac:dyDescent="0.25">
      <c r="A45" s="110" t="s">
        <v>21</v>
      </c>
      <c r="B45" s="110">
        <v>37.305258849143755</v>
      </c>
      <c r="C45" s="110">
        <v>29.639473038826488</v>
      </c>
      <c r="F45" s="110" t="s">
        <v>21</v>
      </c>
      <c r="G45" s="110">
        <v>10.903537040369715</v>
      </c>
      <c r="H45" s="110">
        <v>12.052842706197723</v>
      </c>
    </row>
    <row r="46" spans="1:8" x14ac:dyDescent="0.25">
      <c r="A46" s="110" t="s">
        <v>22</v>
      </c>
      <c r="B46" s="110">
        <v>34.83191037760816</v>
      </c>
      <c r="C46" s="110">
        <v>27.658567081526336</v>
      </c>
      <c r="F46" s="110" t="s">
        <v>22</v>
      </c>
      <c r="G46" s="110">
        <v>10.319117449865733</v>
      </c>
      <c r="H46" s="110">
        <v>11.419260715835831</v>
      </c>
    </row>
    <row r="47" spans="1:8" x14ac:dyDescent="0.25">
      <c r="A47" s="110" t="s">
        <v>23</v>
      </c>
      <c r="B47" s="110">
        <v>38.235560778058897</v>
      </c>
      <c r="C47" s="110">
        <v>30.501320475859448</v>
      </c>
      <c r="F47" s="110" t="s">
        <v>23</v>
      </c>
      <c r="G47" s="110">
        <v>9.0841791965578533</v>
      </c>
      <c r="H47" s="110">
        <v>10.13154753713094</v>
      </c>
    </row>
    <row r="48" spans="1:8" x14ac:dyDescent="0.25">
      <c r="A48" s="110" t="s">
        <v>24</v>
      </c>
      <c r="B48" s="110">
        <v>42.372101892922217</v>
      </c>
      <c r="C48" s="110">
        <v>34.036252730345922</v>
      </c>
      <c r="F48" s="110" t="s">
        <v>24</v>
      </c>
      <c r="G48" s="110">
        <v>6.0619443003551066</v>
      </c>
      <c r="H48" s="110">
        <v>7.0355738931292322</v>
      </c>
    </row>
    <row r="49" spans="1:8" x14ac:dyDescent="0.25">
      <c r="A49" s="110" t="s">
        <v>25</v>
      </c>
      <c r="B49" s="110">
        <v>47.270701668025225</v>
      </c>
      <c r="C49" s="110">
        <v>37.97493168989152</v>
      </c>
      <c r="F49" s="110" t="s">
        <v>25</v>
      </c>
      <c r="G49" s="110">
        <v>2.5945080495949617</v>
      </c>
      <c r="H49" s="110">
        <v>3.1063321970859841</v>
      </c>
    </row>
    <row r="50" spans="1:8" x14ac:dyDescent="0.25">
      <c r="A50" s="110" t="s">
        <v>26</v>
      </c>
      <c r="B50" s="110">
        <v>37.636857817346474</v>
      </c>
      <c r="C50" s="110">
        <v>30.199546530269934</v>
      </c>
      <c r="F50" s="110" t="s">
        <v>26</v>
      </c>
      <c r="G50" s="110">
        <v>13.946720908950828</v>
      </c>
      <c r="H50" s="110">
        <v>14.963871362920463</v>
      </c>
    </row>
    <row r="63" spans="1:8" x14ac:dyDescent="0.25">
      <c r="A63" s="110" t="s">
        <v>460</v>
      </c>
      <c r="B63" s="110"/>
      <c r="C63" s="110"/>
      <c r="F63" s="110" t="s">
        <v>461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29.583008250143795</v>
      </c>
      <c r="C65" s="110">
        <v>24.634744409039634</v>
      </c>
      <c r="F65" s="110" t="s">
        <v>73</v>
      </c>
      <c r="G65" s="110">
        <v>1.2929906712445907</v>
      </c>
      <c r="H65" s="110">
        <v>1.2932056290117118</v>
      </c>
    </row>
    <row r="66" spans="1:8" x14ac:dyDescent="0.25">
      <c r="A66" s="110" t="s">
        <v>74</v>
      </c>
      <c r="B66" s="110">
        <v>32.449441550895294</v>
      </c>
      <c r="C66" s="110">
        <v>26.288704307506645</v>
      </c>
      <c r="F66" s="110" t="s">
        <v>74</v>
      </c>
      <c r="G66" s="110">
        <v>1.1901310271981858</v>
      </c>
      <c r="H66" s="110">
        <v>1.1894320468802013</v>
      </c>
    </row>
    <row r="67" spans="1:8" x14ac:dyDescent="0.25">
      <c r="A67" s="110" t="s">
        <v>75</v>
      </c>
      <c r="B67" s="110">
        <v>29.586675764879136</v>
      </c>
      <c r="C67" s="110">
        <v>23.87656586882342</v>
      </c>
      <c r="F67" s="110" t="s">
        <v>75</v>
      </c>
      <c r="G67" s="110">
        <v>1.1856238244956578</v>
      </c>
      <c r="H67" s="110">
        <v>1.185597947226839</v>
      </c>
    </row>
    <row r="68" spans="1:8" x14ac:dyDescent="0.25">
      <c r="A68" s="110" t="s">
        <v>76</v>
      </c>
      <c r="B68" s="110">
        <v>32.177603341461143</v>
      </c>
      <c r="C68" s="110">
        <v>25.84747276123397</v>
      </c>
      <c r="F68" s="110" t="s">
        <v>76</v>
      </c>
      <c r="G68" s="110">
        <v>1.1460005798860695</v>
      </c>
      <c r="H68" s="110">
        <v>1.1448100784904613</v>
      </c>
    </row>
    <row r="69" spans="1:8" x14ac:dyDescent="0.25">
      <c r="A69" s="110" t="s">
        <v>77</v>
      </c>
      <c r="B69" s="110">
        <v>30.178795460186059</v>
      </c>
      <c r="C69" s="110">
        <v>24.353021524006461</v>
      </c>
      <c r="F69" s="110" t="s">
        <v>77</v>
      </c>
      <c r="G69" s="110">
        <v>1.1858080530060564</v>
      </c>
      <c r="H69" s="110">
        <v>1.1855100233248292</v>
      </c>
    </row>
    <row r="70" spans="1:8" x14ac:dyDescent="0.25">
      <c r="A70" s="110" t="s">
        <v>78</v>
      </c>
      <c r="B70" s="110">
        <v>30.652482688695279</v>
      </c>
      <c r="C70" s="110">
        <v>24.200123181680773</v>
      </c>
      <c r="F70" s="110" t="s">
        <v>78</v>
      </c>
      <c r="G70" s="110">
        <v>1.0943577849998882</v>
      </c>
      <c r="H70" s="110">
        <v>1.0945162832714042</v>
      </c>
    </row>
    <row r="71" spans="1:8" x14ac:dyDescent="0.25">
      <c r="A71" s="110" t="s">
        <v>79</v>
      </c>
      <c r="B71" s="110">
        <v>31.155685294771494</v>
      </c>
      <c r="C71" s="110">
        <v>24.615065040162698</v>
      </c>
      <c r="F71" s="110" t="s">
        <v>79</v>
      </c>
      <c r="G71" s="110">
        <v>1.0806391567774329</v>
      </c>
      <c r="H71" s="110">
        <v>1.0808676412987095</v>
      </c>
    </row>
    <row r="72" spans="1:8" x14ac:dyDescent="0.25">
      <c r="A72" s="110" t="s">
        <v>80</v>
      </c>
      <c r="B72" s="110">
        <v>32.907886332920469</v>
      </c>
      <c r="C72" s="110">
        <v>26.092141014647709</v>
      </c>
      <c r="F72" s="110" t="s">
        <v>80</v>
      </c>
      <c r="G72" s="110">
        <v>1.0790713765648396</v>
      </c>
      <c r="H72" s="110">
        <v>1.0786926274484894</v>
      </c>
    </row>
    <row r="73" spans="1:8" x14ac:dyDescent="0.25">
      <c r="A73" s="110" t="s">
        <v>81</v>
      </c>
      <c r="B73" s="110">
        <v>33.99219785642115</v>
      </c>
      <c r="C73" s="110">
        <v>26.746075035845898</v>
      </c>
      <c r="F73" s="110" t="s">
        <v>81</v>
      </c>
      <c r="G73" s="110">
        <v>1.0645268811892252</v>
      </c>
      <c r="H73" s="110">
        <v>1.0641366637378302</v>
      </c>
    </row>
    <row r="74" spans="1:8" x14ac:dyDescent="0.25">
      <c r="A74" s="110" t="s">
        <v>20</v>
      </c>
      <c r="B74" s="110">
        <v>37.120625565330108</v>
      </c>
      <c r="C74" s="110">
        <v>30.19154383785774</v>
      </c>
      <c r="F74" s="110" t="s">
        <v>20</v>
      </c>
      <c r="G74" s="110">
        <v>1.0563717187329078</v>
      </c>
      <c r="H74" s="110">
        <v>1.0541337760698779</v>
      </c>
    </row>
    <row r="75" spans="1:8" x14ac:dyDescent="0.25">
      <c r="A75" s="110" t="s">
        <v>21</v>
      </c>
      <c r="B75" s="110">
        <v>39.775300617408107</v>
      </c>
      <c r="C75" s="110">
        <v>32.323587748054209</v>
      </c>
      <c r="F75" s="110" t="s">
        <v>21</v>
      </c>
      <c r="G75" s="110">
        <v>1.0796855206094802</v>
      </c>
      <c r="H75" s="110">
        <v>1.0765101150715095</v>
      </c>
    </row>
    <row r="76" spans="1:8" x14ac:dyDescent="0.25">
      <c r="A76" s="110" t="s">
        <v>22</v>
      </c>
      <c r="B76" s="110">
        <v>37.139633889576992</v>
      </c>
      <c r="C76" s="110">
        <v>30.156074335983401</v>
      </c>
      <c r="F76" s="110" t="s">
        <v>22</v>
      </c>
      <c r="G76" s="110">
        <v>1.1093274909517776</v>
      </c>
      <c r="H76" s="110">
        <v>1.1075485757504115</v>
      </c>
    </row>
    <row r="77" spans="1:8" x14ac:dyDescent="0.25">
      <c r="A77" s="110" t="s">
        <v>23</v>
      </c>
      <c r="B77" s="110">
        <v>40.258771364920072</v>
      </c>
      <c r="C77" s="110">
        <v>32.710849897725979</v>
      </c>
      <c r="F77" s="110" t="s">
        <v>23</v>
      </c>
      <c r="G77" s="110">
        <v>1.0489750837188458</v>
      </c>
      <c r="H77" s="110">
        <v>1.0448807410779295</v>
      </c>
    </row>
    <row r="78" spans="1:8" x14ac:dyDescent="0.25">
      <c r="A78" s="110" t="s">
        <v>24</v>
      </c>
      <c r="B78" s="110">
        <v>43.640963187232629</v>
      </c>
      <c r="C78" s="110">
        <v>35.509959954926501</v>
      </c>
      <c r="F78" s="110" t="s">
        <v>24</v>
      </c>
      <c r="G78" s="110">
        <v>0.99692854462711455</v>
      </c>
      <c r="H78" s="110">
        <v>0.99375181581971528</v>
      </c>
    </row>
    <row r="79" spans="1:8" x14ac:dyDescent="0.25">
      <c r="A79" s="110" t="s">
        <v>25</v>
      </c>
      <c r="B79" s="110">
        <v>47.681412593055249</v>
      </c>
      <c r="C79" s="110">
        <v>38.495740542740428</v>
      </c>
      <c r="F79" s="110" t="s">
        <v>25</v>
      </c>
      <c r="G79" s="110">
        <v>0.88790819921262532</v>
      </c>
      <c r="H79" s="110">
        <v>0.88467809853828716</v>
      </c>
    </row>
    <row r="80" spans="1:8" x14ac:dyDescent="0.25">
      <c r="A80" s="110" t="s">
        <v>26</v>
      </c>
      <c r="B80" s="110">
        <v>41.516139917216265</v>
      </c>
      <c r="C80" s="110">
        <v>34.173411517972355</v>
      </c>
      <c r="F80" s="110" t="s">
        <v>26</v>
      </c>
      <c r="G80" s="110">
        <v>1.1716649493570086</v>
      </c>
      <c r="H80" s="110">
        <v>1.1708686352210802</v>
      </c>
    </row>
    <row r="93" spans="1:8" x14ac:dyDescent="0.25">
      <c r="A93" s="110" t="s">
        <v>462</v>
      </c>
      <c r="B93" s="110"/>
      <c r="C93" s="110"/>
      <c r="F93" s="110" t="s">
        <v>463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25.504392372322144</v>
      </c>
      <c r="C95" s="110">
        <v>20.051994196434347</v>
      </c>
      <c r="F95" s="110" t="s">
        <v>73</v>
      </c>
      <c r="G95" s="110">
        <v>1.2928731943253502</v>
      </c>
      <c r="H95" s="110">
        <v>1.2928430531883737</v>
      </c>
    </row>
    <row r="96" spans="1:8" x14ac:dyDescent="0.25">
      <c r="A96" s="110" t="s">
        <v>74</v>
      </c>
      <c r="B96" s="110">
        <v>29.886551995078616</v>
      </c>
      <c r="C96" s="110">
        <v>23.444697482965111</v>
      </c>
      <c r="F96" s="110" t="s">
        <v>74</v>
      </c>
      <c r="G96" s="110">
        <v>1.1902261555670828</v>
      </c>
      <c r="H96" s="110">
        <v>1.1890190397886531</v>
      </c>
    </row>
    <row r="97" spans="1:8" x14ac:dyDescent="0.25">
      <c r="A97" s="110" t="s">
        <v>75</v>
      </c>
      <c r="B97" s="110">
        <v>27.961255994410511</v>
      </c>
      <c r="C97" s="110">
        <v>21.870614979174679</v>
      </c>
      <c r="F97" s="110" t="s">
        <v>75</v>
      </c>
      <c r="G97" s="110">
        <v>1.1857133657269689</v>
      </c>
      <c r="H97" s="110">
        <v>1.1846360773824438</v>
      </c>
    </row>
    <row r="98" spans="1:8" x14ac:dyDescent="0.25">
      <c r="A98" s="110" t="s">
        <v>76</v>
      </c>
      <c r="B98" s="110">
        <v>30.685369168645689</v>
      </c>
      <c r="C98" s="110">
        <v>24.048963027264055</v>
      </c>
      <c r="F98" s="110" t="s">
        <v>76</v>
      </c>
      <c r="G98" s="110">
        <v>1.1458931010025089</v>
      </c>
      <c r="H98" s="110">
        <v>1.1445898276456272</v>
      </c>
    </row>
    <row r="99" spans="1:8" x14ac:dyDescent="0.25">
      <c r="A99" s="110" t="s">
        <v>77</v>
      </c>
      <c r="B99" s="110">
        <v>28.563620147571008</v>
      </c>
      <c r="C99" s="110">
        <v>22.351761036361093</v>
      </c>
      <c r="F99" s="110" t="s">
        <v>77</v>
      </c>
      <c r="G99" s="110">
        <v>1.1852825680131081</v>
      </c>
      <c r="H99" s="110">
        <v>1.1850792256109681</v>
      </c>
    </row>
    <row r="100" spans="1:8" x14ac:dyDescent="0.25">
      <c r="A100" s="110" t="s">
        <v>78</v>
      </c>
      <c r="B100" s="110">
        <v>30.506804986549703</v>
      </c>
      <c r="C100" s="110">
        <v>23.891877419377607</v>
      </c>
      <c r="F100" s="110" t="s">
        <v>78</v>
      </c>
      <c r="G100" s="110">
        <v>1.0943167636476128</v>
      </c>
      <c r="H100" s="110">
        <v>1.0943991004120366</v>
      </c>
    </row>
    <row r="101" spans="1:8" x14ac:dyDescent="0.25">
      <c r="A101" s="110" t="s">
        <v>79</v>
      </c>
      <c r="B101" s="110">
        <v>30.932549722583918</v>
      </c>
      <c r="C101" s="110">
        <v>24.220419194111276</v>
      </c>
      <c r="F101" s="110" t="s">
        <v>79</v>
      </c>
      <c r="G101" s="110">
        <v>1.0806081334608375</v>
      </c>
      <c r="H101" s="110">
        <v>1.0808651417897897</v>
      </c>
    </row>
    <row r="102" spans="1:8" x14ac:dyDescent="0.25">
      <c r="A102" s="110" t="s">
        <v>80</v>
      </c>
      <c r="B102" s="110">
        <v>32.384870854784999</v>
      </c>
      <c r="C102" s="110">
        <v>25.407551104665316</v>
      </c>
      <c r="F102" s="110" t="s">
        <v>80</v>
      </c>
      <c r="G102" s="110">
        <v>1.0789550758850908</v>
      </c>
      <c r="H102" s="110">
        <v>1.0786095555343833</v>
      </c>
    </row>
    <row r="103" spans="1:8" x14ac:dyDescent="0.25">
      <c r="A103" s="110" t="s">
        <v>81</v>
      </c>
      <c r="B103" s="110">
        <v>33.590241240838566</v>
      </c>
      <c r="C103" s="110">
        <v>26.167644709804073</v>
      </c>
      <c r="F103" s="110" t="s">
        <v>81</v>
      </c>
      <c r="G103" s="110">
        <v>1.0644799786394907</v>
      </c>
      <c r="H103" s="110">
        <v>1.0640610903504839</v>
      </c>
    </row>
    <row r="104" spans="1:8" x14ac:dyDescent="0.25">
      <c r="A104" s="110" t="s">
        <v>20</v>
      </c>
      <c r="B104" s="110">
        <v>36.111525294442153</v>
      </c>
      <c r="C104" s="110">
        <v>29.008860759121443</v>
      </c>
      <c r="F104" s="110" t="s">
        <v>20</v>
      </c>
      <c r="G104" s="110">
        <v>1.0563587800984982</v>
      </c>
      <c r="H104" s="110">
        <v>1.0543022723770741</v>
      </c>
    </row>
    <row r="105" spans="1:8" x14ac:dyDescent="0.25">
      <c r="A105" s="110" t="s">
        <v>21</v>
      </c>
      <c r="B105" s="110">
        <v>37.310757915797716</v>
      </c>
      <c r="C105" s="110">
        <v>29.678939549523797</v>
      </c>
      <c r="F105" s="110" t="s">
        <v>21</v>
      </c>
      <c r="G105" s="110">
        <v>1.0793649953479729</v>
      </c>
      <c r="H105" s="110">
        <v>1.0756770434514631</v>
      </c>
    </row>
    <row r="106" spans="1:8" x14ac:dyDescent="0.25">
      <c r="A106" s="110" t="s">
        <v>22</v>
      </c>
      <c r="B106" s="110">
        <v>34.829233844644641</v>
      </c>
      <c r="C106" s="110">
        <v>27.688610149535325</v>
      </c>
      <c r="F106" s="110" t="s">
        <v>22</v>
      </c>
      <c r="G106" s="110">
        <v>1.1091981046076829</v>
      </c>
      <c r="H106" s="110">
        <v>1.1073478798871279</v>
      </c>
    </row>
    <row r="107" spans="1:8" x14ac:dyDescent="0.25">
      <c r="A107" s="110" t="s">
        <v>23</v>
      </c>
      <c r="B107" s="110">
        <v>38.24030661034832</v>
      </c>
      <c r="C107" s="110">
        <v>30.531555123875659</v>
      </c>
      <c r="F107" s="110" t="s">
        <v>23</v>
      </c>
      <c r="G107" s="110">
        <v>1.0485184087361659</v>
      </c>
      <c r="H107" s="110">
        <v>1.0450607057201702</v>
      </c>
    </row>
    <row r="108" spans="1:8" x14ac:dyDescent="0.25">
      <c r="A108" s="110" t="s">
        <v>24</v>
      </c>
      <c r="B108" s="110">
        <v>42.360029999988242</v>
      </c>
      <c r="C108" s="110">
        <v>34.043400590707471</v>
      </c>
      <c r="F108" s="110" t="s">
        <v>24</v>
      </c>
      <c r="G108" s="110">
        <v>0.9969161941124508</v>
      </c>
      <c r="H108" s="110">
        <v>0.9938247426682052</v>
      </c>
    </row>
    <row r="109" spans="1:8" x14ac:dyDescent="0.25">
      <c r="A109" s="110" t="s">
        <v>25</v>
      </c>
      <c r="B109" s="110">
        <v>47.232478442470715</v>
      </c>
      <c r="C109" s="110">
        <v>37.931412446025313</v>
      </c>
      <c r="F109" s="110" t="s">
        <v>25</v>
      </c>
      <c r="G109" s="110">
        <v>0.88784203574121323</v>
      </c>
      <c r="H109" s="110">
        <v>0.88479057643968773</v>
      </c>
    </row>
    <row r="110" spans="1:8" x14ac:dyDescent="0.25">
      <c r="A110" s="110" t="s">
        <v>26</v>
      </c>
      <c r="B110" s="110">
        <v>37.763021559293641</v>
      </c>
      <c r="C110" s="110">
        <v>30.35839708551379</v>
      </c>
      <c r="F110" s="110" t="s">
        <v>26</v>
      </c>
      <c r="G110" s="110">
        <v>1.1715193897199021</v>
      </c>
      <c r="H110" s="110">
        <v>1.1705056183079325</v>
      </c>
    </row>
    <row r="123" spans="1:8" x14ac:dyDescent="0.25">
      <c r="A123" s="110" t="s">
        <v>464</v>
      </c>
      <c r="B123" s="110"/>
      <c r="C123" s="110"/>
      <c r="F123" s="110" t="s">
        <v>465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20.07301344912235</v>
      </c>
      <c r="C125" s="110">
        <v>16.978471729671934</v>
      </c>
      <c r="F125" s="110" t="s">
        <v>73</v>
      </c>
      <c r="G125" s="110">
        <v>21.960146065420087</v>
      </c>
      <c r="H125" s="110">
        <v>22.645974408557379</v>
      </c>
    </row>
    <row r="126" spans="1:8" x14ac:dyDescent="0.25">
      <c r="A126" s="110" t="s">
        <v>74</v>
      </c>
      <c r="B126" s="110">
        <v>23.927089912922991</v>
      </c>
      <c r="C126" s="110">
        <v>20.064127841941641</v>
      </c>
      <c r="F126" s="110" t="s">
        <v>74</v>
      </c>
      <c r="G126" s="110">
        <v>13.805212681743704</v>
      </c>
      <c r="H126" s="110">
        <v>14.044102658654124</v>
      </c>
    </row>
    <row r="127" spans="1:8" x14ac:dyDescent="0.25">
      <c r="A127" s="110" t="s">
        <v>75</v>
      </c>
      <c r="B127" s="110">
        <v>22.168576585541427</v>
      </c>
      <c r="C127" s="110">
        <v>18.563582654937203</v>
      </c>
      <c r="F127" s="110" t="s">
        <v>75</v>
      </c>
      <c r="G127" s="110">
        <v>10.057516934908083</v>
      </c>
      <c r="H127" s="110">
        <v>10.732960259572531</v>
      </c>
    </row>
    <row r="128" spans="1:8" x14ac:dyDescent="0.25">
      <c r="A128" s="110" t="s">
        <v>76</v>
      </c>
      <c r="B128" s="110">
        <v>24.742112873117868</v>
      </c>
      <c r="C128" s="110">
        <v>20.665090505747695</v>
      </c>
      <c r="F128" s="110" t="s">
        <v>76</v>
      </c>
      <c r="G128" s="110">
        <v>9.095901746362772</v>
      </c>
      <c r="H128" s="110">
        <v>9.4895651383786941</v>
      </c>
    </row>
    <row r="129" spans="1:8" x14ac:dyDescent="0.25">
      <c r="A129" s="110" t="s">
        <v>77</v>
      </c>
      <c r="B129" s="110">
        <v>22.81481256035579</v>
      </c>
      <c r="C129" s="110">
        <v>19.038316736594101</v>
      </c>
      <c r="F129" s="110" t="s">
        <v>77</v>
      </c>
      <c r="G129" s="110">
        <v>9.5226426102165806</v>
      </c>
      <c r="H129" s="110">
        <v>10.220364940064716</v>
      </c>
    </row>
    <row r="130" spans="1:8" x14ac:dyDescent="0.25">
      <c r="A130" s="110" t="s">
        <v>78</v>
      </c>
      <c r="B130" s="110">
        <v>24.744619733534705</v>
      </c>
      <c r="C130" s="110">
        <v>20.44873257254163</v>
      </c>
      <c r="F130" s="110" t="s">
        <v>78</v>
      </c>
      <c r="G130" s="110">
        <v>3.3811771687209689</v>
      </c>
      <c r="H130" s="110">
        <v>3.7354584452231148</v>
      </c>
    </row>
    <row r="131" spans="1:8" x14ac:dyDescent="0.25">
      <c r="A131" s="110" t="s">
        <v>79</v>
      </c>
      <c r="B131" s="110">
        <v>25.22464483448546</v>
      </c>
      <c r="C131" s="110">
        <v>20.913276303361574</v>
      </c>
      <c r="F131" s="110" t="s">
        <v>79</v>
      </c>
      <c r="G131" s="110">
        <v>3.2591615823714633</v>
      </c>
      <c r="H131" s="110">
        <v>3.5972286915394269</v>
      </c>
    </row>
    <row r="132" spans="1:8" x14ac:dyDescent="0.25">
      <c r="A132" s="110" t="s">
        <v>80</v>
      </c>
      <c r="B132" s="110">
        <v>26.52456884941429</v>
      </c>
      <c r="C132" s="110">
        <v>22.014936036096437</v>
      </c>
      <c r="F132" s="110" t="s">
        <v>80</v>
      </c>
      <c r="G132" s="110">
        <v>4.1906853300586828</v>
      </c>
      <c r="H132" s="110">
        <v>4.485849985943938</v>
      </c>
    </row>
    <row r="133" spans="1:8" x14ac:dyDescent="0.25">
      <c r="A133" s="110" t="s">
        <v>81</v>
      </c>
      <c r="B133" s="110">
        <v>27.345504765534301</v>
      </c>
      <c r="C133" s="110">
        <v>22.509186724490601</v>
      </c>
      <c r="F133" s="110" t="s">
        <v>81</v>
      </c>
      <c r="G133" s="110">
        <v>3.774630454957673</v>
      </c>
      <c r="H133" s="110">
        <v>4.0382116101895278</v>
      </c>
    </row>
    <row r="134" spans="1:8" x14ac:dyDescent="0.25">
      <c r="A134" s="110" t="s">
        <v>20</v>
      </c>
      <c r="B134" s="110">
        <v>29.896261410993368</v>
      </c>
      <c r="C134" s="110">
        <v>24.995085230313574</v>
      </c>
      <c r="F134" s="110" t="s">
        <v>20</v>
      </c>
      <c r="G134" s="110">
        <v>6.0617543376771863</v>
      </c>
      <c r="H134" s="110">
        <v>6.3100185022472051</v>
      </c>
    </row>
    <row r="135" spans="1:8" x14ac:dyDescent="0.25">
      <c r="A135" s="110" t="s">
        <v>21</v>
      </c>
      <c r="B135" s="110">
        <v>30.928260271217301</v>
      </c>
      <c r="C135" s="110">
        <v>25.850742707021091</v>
      </c>
      <c r="F135" s="110" t="s">
        <v>21</v>
      </c>
      <c r="G135" s="110">
        <v>13.085563483409731</v>
      </c>
      <c r="H135" s="110">
        <v>13.060376373112575</v>
      </c>
    </row>
    <row r="136" spans="1:8" x14ac:dyDescent="0.25">
      <c r="A136" s="110" t="s">
        <v>22</v>
      </c>
      <c r="B136" s="110">
        <v>28.881545772771702</v>
      </c>
      <c r="C136" s="110">
        <v>24.233059210719777</v>
      </c>
      <c r="F136" s="110" t="s">
        <v>22</v>
      </c>
      <c r="G136" s="110">
        <v>12.363462266825223</v>
      </c>
      <c r="H136" s="110">
        <v>12.389368794601531</v>
      </c>
    </row>
    <row r="137" spans="1:8" x14ac:dyDescent="0.25">
      <c r="A137" s="110" t="s">
        <v>23</v>
      </c>
      <c r="B137" s="110">
        <v>32.102356213543928</v>
      </c>
      <c r="C137" s="110">
        <v>26.842746042836289</v>
      </c>
      <c r="F137" s="110" t="s">
        <v>23</v>
      </c>
      <c r="G137" s="110">
        <v>10.923670878780287</v>
      </c>
      <c r="H137" s="110">
        <v>11.01530302281787</v>
      </c>
    </row>
    <row r="138" spans="1:8" x14ac:dyDescent="0.25">
      <c r="A138" s="110" t="s">
        <v>24</v>
      </c>
      <c r="B138" s="110">
        <v>35.902119230692321</v>
      </c>
      <c r="C138" s="110">
        <v>29.347700069515753</v>
      </c>
      <c r="F138" s="110" t="s">
        <v>24</v>
      </c>
      <c r="G138" s="110">
        <v>7.8956916699895432</v>
      </c>
      <c r="H138" s="110">
        <v>7.3992980202713117</v>
      </c>
    </row>
    <row r="139" spans="1:8" x14ac:dyDescent="0.25">
      <c r="A139" s="110" t="s">
        <v>25</v>
      </c>
      <c r="B139" s="110">
        <v>41.898419369370956</v>
      </c>
      <c r="C139" s="110">
        <v>34.939068735907178</v>
      </c>
      <c r="F139" s="110" t="s">
        <v>25</v>
      </c>
      <c r="G139" s="110">
        <v>3.2655622365958688</v>
      </c>
      <c r="H139" s="110">
        <v>3.423056734735646</v>
      </c>
    </row>
    <row r="140" spans="1:8" x14ac:dyDescent="0.25">
      <c r="A140" s="110" t="s">
        <v>26</v>
      </c>
      <c r="B140" s="110">
        <v>30.423246256323758</v>
      </c>
      <c r="C140" s="110">
        <v>24.383459514424814</v>
      </c>
      <c r="F140" s="110" t="s">
        <v>26</v>
      </c>
      <c r="G140" s="110">
        <v>17.1464626949764</v>
      </c>
      <c r="H140" s="110">
        <v>16.06441704982668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1660113.65</v>
      </c>
      <c r="E2">
        <v>1575874.28</v>
      </c>
    </row>
    <row r="3" spans="1:5" x14ac:dyDescent="0.25">
      <c r="A3" t="s">
        <v>39</v>
      </c>
      <c r="B3" t="s">
        <v>74</v>
      </c>
      <c r="C3" t="s">
        <v>67</v>
      </c>
      <c r="D3">
        <v>1991144.72</v>
      </c>
      <c r="E3">
        <v>1071198.53</v>
      </c>
    </row>
    <row r="4" spans="1:5" x14ac:dyDescent="0.25">
      <c r="A4" t="s">
        <v>39</v>
      </c>
      <c r="B4" t="s">
        <v>75</v>
      </c>
      <c r="C4" t="s">
        <v>67</v>
      </c>
      <c r="D4">
        <v>1777528.56</v>
      </c>
      <c r="E4">
        <v>775711.71</v>
      </c>
    </row>
    <row r="5" spans="1:5" x14ac:dyDescent="0.25">
      <c r="A5" t="s">
        <v>39</v>
      </c>
      <c r="B5" t="s">
        <v>76</v>
      </c>
      <c r="C5" t="s">
        <v>67</v>
      </c>
      <c r="D5">
        <v>2055542.46</v>
      </c>
      <c r="E5">
        <v>735114.03</v>
      </c>
    </row>
    <row r="6" spans="1:5" x14ac:dyDescent="0.25">
      <c r="A6" t="s">
        <v>39</v>
      </c>
      <c r="B6" t="s">
        <v>77</v>
      </c>
      <c r="C6" t="s">
        <v>67</v>
      </c>
      <c r="D6">
        <v>1831482.45</v>
      </c>
      <c r="E6">
        <v>769160.63</v>
      </c>
    </row>
    <row r="7" spans="1:5" x14ac:dyDescent="0.25">
      <c r="A7" t="s">
        <v>39</v>
      </c>
      <c r="B7" t="s">
        <v>78</v>
      </c>
      <c r="C7" t="s">
        <v>67</v>
      </c>
      <c r="D7">
        <v>2074637.39</v>
      </c>
      <c r="E7">
        <v>402963.53</v>
      </c>
    </row>
    <row r="8" spans="1:5" x14ac:dyDescent="0.25">
      <c r="A8" t="s">
        <v>39</v>
      </c>
      <c r="B8" t="s">
        <v>79</v>
      </c>
      <c r="C8" t="s">
        <v>67</v>
      </c>
      <c r="D8">
        <v>2222142.17</v>
      </c>
      <c r="E8">
        <v>461910.59</v>
      </c>
    </row>
    <row r="9" spans="1:5" x14ac:dyDescent="0.25">
      <c r="A9" t="s">
        <v>39</v>
      </c>
      <c r="B9" t="s">
        <v>80</v>
      </c>
      <c r="C9" t="s">
        <v>67</v>
      </c>
      <c r="D9">
        <v>2309338.16</v>
      </c>
      <c r="E9">
        <v>485614.5</v>
      </c>
    </row>
    <row r="10" spans="1:5" x14ac:dyDescent="0.25">
      <c r="A10" t="s">
        <v>39</v>
      </c>
      <c r="B10" t="s">
        <v>81</v>
      </c>
      <c r="C10" t="s">
        <v>67</v>
      </c>
      <c r="D10">
        <v>2398895.73</v>
      </c>
      <c r="E10">
        <v>475005.74</v>
      </c>
    </row>
    <row r="11" spans="1:5" x14ac:dyDescent="0.25">
      <c r="A11" t="s">
        <v>39</v>
      </c>
      <c r="B11" t="s">
        <v>20</v>
      </c>
      <c r="C11" t="s">
        <v>67</v>
      </c>
      <c r="D11">
        <v>2636760.44</v>
      </c>
      <c r="E11">
        <v>621308.77</v>
      </c>
    </row>
    <row r="12" spans="1:5" x14ac:dyDescent="0.25">
      <c r="A12" t="s">
        <v>39</v>
      </c>
      <c r="B12" t="s">
        <v>21</v>
      </c>
      <c r="C12" t="s">
        <v>67</v>
      </c>
      <c r="D12">
        <v>2695214.94</v>
      </c>
      <c r="E12">
        <v>1079807.8400000001</v>
      </c>
    </row>
    <row r="13" spans="1:5" x14ac:dyDescent="0.25">
      <c r="A13" t="s">
        <v>39</v>
      </c>
      <c r="B13" t="s">
        <v>22</v>
      </c>
      <c r="C13" t="s">
        <v>67</v>
      </c>
      <c r="D13">
        <v>2488637.9300000002</v>
      </c>
      <c r="E13">
        <v>995497.98</v>
      </c>
    </row>
    <row r="14" spans="1:5" x14ac:dyDescent="0.25">
      <c r="A14" t="s">
        <v>39</v>
      </c>
      <c r="B14" t="s">
        <v>23</v>
      </c>
      <c r="C14" t="s">
        <v>67</v>
      </c>
      <c r="D14">
        <v>2806715.91</v>
      </c>
      <c r="E14">
        <v>901002.53</v>
      </c>
    </row>
    <row r="15" spans="1:5" x14ac:dyDescent="0.25">
      <c r="A15" t="s">
        <v>39</v>
      </c>
      <c r="B15" t="s">
        <v>24</v>
      </c>
      <c r="C15" t="s">
        <v>67</v>
      </c>
      <c r="D15">
        <v>3101648.42</v>
      </c>
      <c r="E15">
        <v>706978.86</v>
      </c>
    </row>
    <row r="16" spans="1:5" x14ac:dyDescent="0.25">
      <c r="A16" t="s">
        <v>39</v>
      </c>
      <c r="B16" t="s">
        <v>25</v>
      </c>
      <c r="C16" t="s">
        <v>67</v>
      </c>
      <c r="D16">
        <v>3792027.71</v>
      </c>
      <c r="E16">
        <v>506452.5</v>
      </c>
    </row>
    <row r="17" spans="1:5" x14ac:dyDescent="0.25">
      <c r="A17" t="s">
        <v>39</v>
      </c>
      <c r="B17" t="s">
        <v>26</v>
      </c>
      <c r="C17" t="s">
        <v>67</v>
      </c>
      <c r="D17">
        <v>2600951.62</v>
      </c>
      <c r="E17">
        <v>1274820.3</v>
      </c>
    </row>
    <row r="18" spans="1:5" x14ac:dyDescent="0.25">
      <c r="A18" t="s">
        <v>40</v>
      </c>
      <c r="B18" t="s">
        <v>73</v>
      </c>
      <c r="C18" t="s">
        <v>67</v>
      </c>
      <c r="D18">
        <v>1361208.95</v>
      </c>
      <c r="E18">
        <v>1720031.08</v>
      </c>
    </row>
    <row r="19" spans="1:5" x14ac:dyDescent="0.25">
      <c r="A19" t="s">
        <v>40</v>
      </c>
      <c r="B19" t="s">
        <v>74</v>
      </c>
      <c r="C19" t="s">
        <v>67</v>
      </c>
      <c r="D19">
        <v>1699836.23</v>
      </c>
      <c r="E19">
        <v>1210667.93</v>
      </c>
    </row>
    <row r="20" spans="1:5" x14ac:dyDescent="0.25">
      <c r="A20" t="s">
        <v>40</v>
      </c>
      <c r="B20" t="s">
        <v>75</v>
      </c>
      <c r="C20" t="s">
        <v>67</v>
      </c>
      <c r="D20">
        <v>1521913.77</v>
      </c>
      <c r="E20">
        <v>929030.75</v>
      </c>
    </row>
    <row r="21" spans="1:5" x14ac:dyDescent="0.25">
      <c r="A21" t="s">
        <v>40</v>
      </c>
      <c r="B21" t="s">
        <v>76</v>
      </c>
      <c r="C21" t="s">
        <v>67</v>
      </c>
      <c r="D21">
        <v>1747438.19</v>
      </c>
      <c r="E21">
        <v>878689.64</v>
      </c>
    </row>
    <row r="22" spans="1:5" x14ac:dyDescent="0.25">
      <c r="A22" t="s">
        <v>40</v>
      </c>
      <c r="B22" t="s">
        <v>77</v>
      </c>
      <c r="C22" t="s">
        <v>67</v>
      </c>
      <c r="D22">
        <v>1580967.8</v>
      </c>
      <c r="E22">
        <v>928118.28</v>
      </c>
    </row>
    <row r="23" spans="1:5" x14ac:dyDescent="0.25">
      <c r="A23" t="s">
        <v>40</v>
      </c>
      <c r="B23" t="s">
        <v>78</v>
      </c>
      <c r="C23" t="s">
        <v>67</v>
      </c>
      <c r="D23">
        <v>1793725.06</v>
      </c>
      <c r="E23">
        <v>565508.66</v>
      </c>
    </row>
    <row r="24" spans="1:5" x14ac:dyDescent="0.25">
      <c r="A24" t="s">
        <v>40</v>
      </c>
      <c r="B24" t="s">
        <v>79</v>
      </c>
      <c r="C24" t="s">
        <v>67</v>
      </c>
      <c r="D24">
        <v>1886099.12</v>
      </c>
      <c r="E24">
        <v>602169.41</v>
      </c>
    </row>
    <row r="25" spans="1:5" x14ac:dyDescent="0.25">
      <c r="A25" t="s">
        <v>40</v>
      </c>
      <c r="B25" t="s">
        <v>80</v>
      </c>
      <c r="C25" t="s">
        <v>67</v>
      </c>
      <c r="D25">
        <v>1969659.19</v>
      </c>
      <c r="E25">
        <v>640786.49</v>
      </c>
    </row>
    <row r="26" spans="1:5" x14ac:dyDescent="0.25">
      <c r="A26" t="s">
        <v>40</v>
      </c>
      <c r="B26" t="s">
        <v>81</v>
      </c>
      <c r="C26" t="s">
        <v>67</v>
      </c>
      <c r="D26">
        <v>2031468.71</v>
      </c>
      <c r="E26">
        <v>619752.59</v>
      </c>
    </row>
    <row r="27" spans="1:5" x14ac:dyDescent="0.25">
      <c r="A27" t="s">
        <v>40</v>
      </c>
      <c r="B27" t="s">
        <v>20</v>
      </c>
      <c r="C27" t="s">
        <v>67</v>
      </c>
      <c r="D27">
        <v>2251763.5099999998</v>
      </c>
      <c r="E27">
        <v>756440.67</v>
      </c>
    </row>
    <row r="28" spans="1:5" x14ac:dyDescent="0.25">
      <c r="A28" t="s">
        <v>40</v>
      </c>
      <c r="B28" t="s">
        <v>21</v>
      </c>
      <c r="C28" t="s">
        <v>67</v>
      </c>
      <c r="D28">
        <v>2283172.19</v>
      </c>
      <c r="E28">
        <v>1188896.8400000001</v>
      </c>
    </row>
    <row r="29" spans="1:5" x14ac:dyDescent="0.25">
      <c r="A29" t="s">
        <v>40</v>
      </c>
      <c r="B29" t="s">
        <v>22</v>
      </c>
      <c r="C29" t="s">
        <v>67</v>
      </c>
      <c r="D29">
        <v>2117573.4300000002</v>
      </c>
      <c r="E29">
        <v>1134326.74</v>
      </c>
    </row>
    <row r="30" spans="1:5" x14ac:dyDescent="0.25">
      <c r="A30" t="s">
        <v>40</v>
      </c>
      <c r="B30" t="s">
        <v>23</v>
      </c>
      <c r="C30" t="s">
        <v>67</v>
      </c>
      <c r="D30">
        <v>2382513.7599999998</v>
      </c>
      <c r="E30">
        <v>1045703</v>
      </c>
    </row>
    <row r="31" spans="1:5" x14ac:dyDescent="0.25">
      <c r="A31" t="s">
        <v>40</v>
      </c>
      <c r="B31" t="s">
        <v>24</v>
      </c>
      <c r="C31" t="s">
        <v>67</v>
      </c>
      <c r="D31">
        <v>2650604.4700000002</v>
      </c>
      <c r="E31">
        <v>850877.13</v>
      </c>
    </row>
    <row r="32" spans="1:5" x14ac:dyDescent="0.25">
      <c r="A32" t="s">
        <v>40</v>
      </c>
      <c r="B32" t="s">
        <v>25</v>
      </c>
      <c r="C32" t="s">
        <v>67</v>
      </c>
      <c r="D32">
        <v>3271657.11</v>
      </c>
      <c r="E32">
        <v>624894.49</v>
      </c>
    </row>
    <row r="33" spans="1:5" x14ac:dyDescent="0.25">
      <c r="A33" t="s">
        <v>40</v>
      </c>
      <c r="B33" t="s">
        <v>26</v>
      </c>
      <c r="C33" t="s">
        <v>67</v>
      </c>
      <c r="D33">
        <v>2196696.17</v>
      </c>
      <c r="E33">
        <v>1390523.38</v>
      </c>
    </row>
    <row r="34" spans="1:5" x14ac:dyDescent="0.25">
      <c r="A34" t="s">
        <v>39</v>
      </c>
      <c r="B34" t="s">
        <v>73</v>
      </c>
      <c r="C34" t="s">
        <v>48</v>
      </c>
      <c r="D34">
        <v>1730033.13</v>
      </c>
      <c r="E34">
        <v>1266058.25</v>
      </c>
    </row>
    <row r="35" spans="1:5" x14ac:dyDescent="0.25">
      <c r="A35" t="s">
        <v>39</v>
      </c>
      <c r="B35" t="s">
        <v>74</v>
      </c>
      <c r="C35" t="s">
        <v>48</v>
      </c>
      <c r="D35">
        <v>2033981.23</v>
      </c>
      <c r="E35">
        <v>776896.35</v>
      </c>
    </row>
    <row r="36" spans="1:5" x14ac:dyDescent="0.25">
      <c r="A36" t="s">
        <v>39</v>
      </c>
      <c r="B36" t="s">
        <v>75</v>
      </c>
      <c r="C36" t="s">
        <v>48</v>
      </c>
      <c r="D36">
        <v>1902473.12</v>
      </c>
      <c r="E36">
        <v>542899.80000000005</v>
      </c>
    </row>
    <row r="37" spans="1:5" x14ac:dyDescent="0.25">
      <c r="A37" t="s">
        <v>39</v>
      </c>
      <c r="B37" t="s">
        <v>76</v>
      </c>
      <c r="C37" t="s">
        <v>48</v>
      </c>
      <c r="D37">
        <v>2089134.16</v>
      </c>
      <c r="E37">
        <v>493192.99</v>
      </c>
    </row>
    <row r="38" spans="1:5" x14ac:dyDescent="0.25">
      <c r="A38" t="s">
        <v>39</v>
      </c>
      <c r="B38" t="s">
        <v>77</v>
      </c>
      <c r="C38" t="s">
        <v>48</v>
      </c>
      <c r="D38">
        <v>1945536.31</v>
      </c>
      <c r="E38">
        <v>523318.56</v>
      </c>
    </row>
    <row r="39" spans="1:5" x14ac:dyDescent="0.25">
      <c r="A39" t="s">
        <v>39</v>
      </c>
      <c r="B39" t="s">
        <v>78</v>
      </c>
      <c r="C39" t="s">
        <v>48</v>
      </c>
      <c r="D39">
        <v>2075595.78</v>
      </c>
      <c r="E39">
        <v>177555.92</v>
      </c>
    </row>
    <row r="40" spans="1:5" x14ac:dyDescent="0.25">
      <c r="A40" t="s">
        <v>39</v>
      </c>
      <c r="B40" t="s">
        <v>79</v>
      </c>
      <c r="C40" t="s">
        <v>48</v>
      </c>
      <c r="D40">
        <v>2104619.4500000002</v>
      </c>
      <c r="E40">
        <v>171635.54</v>
      </c>
    </row>
    <row r="41" spans="1:5" x14ac:dyDescent="0.25">
      <c r="A41" t="s">
        <v>39</v>
      </c>
      <c r="B41" t="s">
        <v>80</v>
      </c>
      <c r="C41" t="s">
        <v>48</v>
      </c>
      <c r="D41">
        <v>2204120.17</v>
      </c>
      <c r="E41">
        <v>222549.92</v>
      </c>
    </row>
    <row r="42" spans="1:5" x14ac:dyDescent="0.25">
      <c r="A42" t="s">
        <v>39</v>
      </c>
      <c r="B42" t="s">
        <v>81</v>
      </c>
      <c r="C42" t="s">
        <v>48</v>
      </c>
      <c r="D42">
        <v>2285869.8199999998</v>
      </c>
      <c r="E42">
        <v>197523.72</v>
      </c>
    </row>
    <row r="43" spans="1:5" x14ac:dyDescent="0.25">
      <c r="A43" t="s">
        <v>39</v>
      </c>
      <c r="B43" t="s">
        <v>20</v>
      </c>
      <c r="C43" t="s">
        <v>48</v>
      </c>
      <c r="D43">
        <v>2458384.06</v>
      </c>
      <c r="E43">
        <v>342107.14</v>
      </c>
    </row>
    <row r="44" spans="1:5" x14ac:dyDescent="0.25">
      <c r="A44" t="s">
        <v>39</v>
      </c>
      <c r="B44" t="s">
        <v>21</v>
      </c>
      <c r="C44" t="s">
        <v>48</v>
      </c>
      <c r="D44">
        <v>2537256</v>
      </c>
      <c r="E44">
        <v>741586.19</v>
      </c>
    </row>
    <row r="45" spans="1:5" x14ac:dyDescent="0.25">
      <c r="A45" t="s">
        <v>39</v>
      </c>
      <c r="B45" t="s">
        <v>22</v>
      </c>
      <c r="C45" t="s">
        <v>48</v>
      </c>
      <c r="D45">
        <v>2369035.2599999998</v>
      </c>
      <c r="E45">
        <v>701837.85</v>
      </c>
    </row>
    <row r="46" spans="1:5" x14ac:dyDescent="0.25">
      <c r="A46" t="s">
        <v>39</v>
      </c>
      <c r="B46" t="s">
        <v>23</v>
      </c>
      <c r="C46" t="s">
        <v>48</v>
      </c>
      <c r="D46">
        <v>2600528.96</v>
      </c>
      <c r="E46">
        <v>617845.55000000005</v>
      </c>
    </row>
    <row r="47" spans="1:5" x14ac:dyDescent="0.25">
      <c r="A47" t="s">
        <v>39</v>
      </c>
      <c r="B47" t="s">
        <v>24</v>
      </c>
      <c r="C47" t="s">
        <v>48</v>
      </c>
      <c r="D47">
        <v>2881869.02</v>
      </c>
      <c r="E47">
        <v>412293.2</v>
      </c>
    </row>
    <row r="48" spans="1:5" x14ac:dyDescent="0.25">
      <c r="A48" t="s">
        <v>39</v>
      </c>
      <c r="B48" t="s">
        <v>25</v>
      </c>
      <c r="C48" t="s">
        <v>48</v>
      </c>
      <c r="D48">
        <v>3215039.25</v>
      </c>
      <c r="E48">
        <v>176461.21</v>
      </c>
    </row>
    <row r="49" spans="1:5" x14ac:dyDescent="0.25">
      <c r="A49" t="s">
        <v>39</v>
      </c>
      <c r="B49" t="s">
        <v>26</v>
      </c>
      <c r="C49" t="s">
        <v>48</v>
      </c>
      <c r="D49">
        <v>2559809.16</v>
      </c>
      <c r="E49">
        <v>948563.35</v>
      </c>
    </row>
    <row r="50" spans="1:5" x14ac:dyDescent="0.25">
      <c r="A50" t="s">
        <v>40</v>
      </c>
      <c r="B50" t="s">
        <v>73</v>
      </c>
      <c r="C50" t="s">
        <v>48</v>
      </c>
      <c r="D50">
        <v>1354134.46</v>
      </c>
      <c r="E50">
        <v>1447852.38</v>
      </c>
    </row>
    <row r="51" spans="1:5" x14ac:dyDescent="0.25">
      <c r="A51" t="s">
        <v>40</v>
      </c>
      <c r="B51" t="s">
        <v>74</v>
      </c>
      <c r="C51" t="s">
        <v>48</v>
      </c>
      <c r="D51">
        <v>1594669.76</v>
      </c>
      <c r="E51">
        <v>882646.89</v>
      </c>
    </row>
    <row r="52" spans="1:5" x14ac:dyDescent="0.25">
      <c r="A52" t="s">
        <v>40</v>
      </c>
      <c r="B52" t="s">
        <v>75</v>
      </c>
      <c r="C52" t="s">
        <v>48</v>
      </c>
      <c r="D52">
        <v>1488067.8</v>
      </c>
      <c r="E52">
        <v>664111.73</v>
      </c>
    </row>
    <row r="53" spans="1:5" x14ac:dyDescent="0.25">
      <c r="A53" t="s">
        <v>40</v>
      </c>
      <c r="B53" t="s">
        <v>76</v>
      </c>
      <c r="C53" t="s">
        <v>48</v>
      </c>
      <c r="D53">
        <v>1637774.78</v>
      </c>
      <c r="E53">
        <v>588945.89</v>
      </c>
    </row>
    <row r="54" spans="1:5" x14ac:dyDescent="0.25">
      <c r="A54" t="s">
        <v>40</v>
      </c>
      <c r="B54" t="s">
        <v>77</v>
      </c>
      <c r="C54" t="s">
        <v>48</v>
      </c>
      <c r="D54">
        <v>1523416.08</v>
      </c>
      <c r="E54">
        <v>643221.9</v>
      </c>
    </row>
    <row r="55" spans="1:5" x14ac:dyDescent="0.25">
      <c r="A55" t="s">
        <v>40</v>
      </c>
      <c r="B55" t="s">
        <v>78</v>
      </c>
      <c r="C55" t="s">
        <v>48</v>
      </c>
      <c r="D55">
        <v>1625459.92</v>
      </c>
      <c r="E55">
        <v>230391.84</v>
      </c>
    </row>
    <row r="56" spans="1:5" x14ac:dyDescent="0.25">
      <c r="A56" t="s">
        <v>40</v>
      </c>
      <c r="B56" t="s">
        <v>79</v>
      </c>
      <c r="C56" t="s">
        <v>48</v>
      </c>
      <c r="D56">
        <v>1647809.3</v>
      </c>
      <c r="E56">
        <v>220829.5</v>
      </c>
    </row>
    <row r="57" spans="1:5" x14ac:dyDescent="0.25">
      <c r="A57" t="s">
        <v>40</v>
      </c>
      <c r="B57" t="s">
        <v>80</v>
      </c>
      <c r="C57" t="s">
        <v>48</v>
      </c>
      <c r="D57">
        <v>1729520.8</v>
      </c>
      <c r="E57">
        <v>277221.89</v>
      </c>
    </row>
    <row r="58" spans="1:5" x14ac:dyDescent="0.25">
      <c r="A58" t="s">
        <v>40</v>
      </c>
      <c r="B58" t="s">
        <v>81</v>
      </c>
      <c r="C58" t="s">
        <v>48</v>
      </c>
      <c r="D58">
        <v>1781022.12</v>
      </c>
      <c r="E58">
        <v>248350.82</v>
      </c>
    </row>
    <row r="59" spans="1:5" x14ac:dyDescent="0.25">
      <c r="A59" t="s">
        <v>40</v>
      </c>
      <c r="B59" t="s">
        <v>20</v>
      </c>
      <c r="C59" t="s">
        <v>48</v>
      </c>
      <c r="D59">
        <v>1974844.95</v>
      </c>
      <c r="E59">
        <v>400754.47</v>
      </c>
    </row>
    <row r="60" spans="1:5" x14ac:dyDescent="0.25">
      <c r="A60" t="s">
        <v>40</v>
      </c>
      <c r="B60" t="s">
        <v>21</v>
      </c>
      <c r="C60" t="s">
        <v>48</v>
      </c>
      <c r="D60">
        <v>2015880.15</v>
      </c>
      <c r="E60">
        <v>819754.33</v>
      </c>
    </row>
    <row r="61" spans="1:5" x14ac:dyDescent="0.25">
      <c r="A61" t="s">
        <v>40</v>
      </c>
      <c r="B61" t="s">
        <v>22</v>
      </c>
      <c r="C61" t="s">
        <v>48</v>
      </c>
      <c r="D61">
        <v>1881152.08</v>
      </c>
      <c r="E61">
        <v>776662.29</v>
      </c>
    </row>
    <row r="62" spans="1:5" x14ac:dyDescent="0.25">
      <c r="A62" t="s">
        <v>40</v>
      </c>
      <c r="B62" t="s">
        <v>23</v>
      </c>
      <c r="C62" t="s">
        <v>48</v>
      </c>
      <c r="D62">
        <v>2074497.29</v>
      </c>
      <c r="E62">
        <v>689080.59</v>
      </c>
    </row>
    <row r="63" spans="1:5" x14ac:dyDescent="0.25">
      <c r="A63" t="s">
        <v>40</v>
      </c>
      <c r="B63" t="s">
        <v>24</v>
      </c>
      <c r="C63" t="s">
        <v>48</v>
      </c>
      <c r="D63">
        <v>2314919.91</v>
      </c>
      <c r="E63">
        <v>478513.02</v>
      </c>
    </row>
    <row r="64" spans="1:5" x14ac:dyDescent="0.25">
      <c r="A64" t="s">
        <v>40</v>
      </c>
      <c r="B64" t="s">
        <v>25</v>
      </c>
      <c r="C64" t="s">
        <v>48</v>
      </c>
      <c r="D64">
        <v>2582802.7000000002</v>
      </c>
      <c r="E64">
        <v>211272.09</v>
      </c>
    </row>
    <row r="65" spans="1:5" x14ac:dyDescent="0.25">
      <c r="A65" t="s">
        <v>40</v>
      </c>
      <c r="B65" t="s">
        <v>26</v>
      </c>
      <c r="C65" t="s">
        <v>48</v>
      </c>
      <c r="D65">
        <v>2053972.63</v>
      </c>
      <c r="E65">
        <v>1017743.17</v>
      </c>
    </row>
    <row r="66" spans="1:5" x14ac:dyDescent="0.25">
      <c r="A66" t="s">
        <v>39</v>
      </c>
      <c r="B66" t="s">
        <v>73</v>
      </c>
      <c r="C66" t="s">
        <v>65</v>
      </c>
      <c r="D66">
        <v>2012039.79</v>
      </c>
      <c r="E66">
        <v>87940.64</v>
      </c>
    </row>
    <row r="67" spans="1:5" x14ac:dyDescent="0.25">
      <c r="A67" t="s">
        <v>39</v>
      </c>
      <c r="B67" t="s">
        <v>74</v>
      </c>
      <c r="C67" t="s">
        <v>65</v>
      </c>
      <c r="D67">
        <v>2206995.5499999998</v>
      </c>
      <c r="E67">
        <v>80944.81</v>
      </c>
    </row>
    <row r="68" spans="1:5" x14ac:dyDescent="0.25">
      <c r="A68" t="s">
        <v>39</v>
      </c>
      <c r="B68" t="s">
        <v>75</v>
      </c>
      <c r="C68" t="s">
        <v>65</v>
      </c>
      <c r="D68">
        <v>2012289.23</v>
      </c>
      <c r="E68">
        <v>80638.259999999995</v>
      </c>
    </row>
    <row r="69" spans="1:5" x14ac:dyDescent="0.25">
      <c r="A69" t="s">
        <v>39</v>
      </c>
      <c r="B69" t="s">
        <v>76</v>
      </c>
      <c r="C69" t="s">
        <v>65</v>
      </c>
      <c r="D69">
        <v>2188506.92</v>
      </c>
      <c r="E69">
        <v>77943.350000000006</v>
      </c>
    </row>
    <row r="70" spans="1:5" x14ac:dyDescent="0.25">
      <c r="A70" t="s">
        <v>39</v>
      </c>
      <c r="B70" t="s">
        <v>77</v>
      </c>
      <c r="C70" t="s">
        <v>65</v>
      </c>
      <c r="D70">
        <v>2052561.28</v>
      </c>
      <c r="E70">
        <v>80650.789999999994</v>
      </c>
    </row>
    <row r="71" spans="1:5" x14ac:dyDescent="0.25">
      <c r="A71" t="s">
        <v>39</v>
      </c>
      <c r="B71" t="s">
        <v>78</v>
      </c>
      <c r="C71" t="s">
        <v>65</v>
      </c>
      <c r="D71">
        <v>2084778.34</v>
      </c>
      <c r="E71">
        <v>74430.95</v>
      </c>
    </row>
    <row r="72" spans="1:5" x14ac:dyDescent="0.25">
      <c r="A72" t="s">
        <v>39</v>
      </c>
      <c r="B72" t="s">
        <v>79</v>
      </c>
      <c r="C72" t="s">
        <v>65</v>
      </c>
      <c r="D72">
        <v>2119002.84</v>
      </c>
      <c r="E72">
        <v>73497.899999999994</v>
      </c>
    </row>
    <row r="73" spans="1:5" x14ac:dyDescent="0.25">
      <c r="A73" t="s">
        <v>39</v>
      </c>
      <c r="B73" t="s">
        <v>80</v>
      </c>
      <c r="C73" t="s">
        <v>65</v>
      </c>
      <c r="D73">
        <v>2238175.92</v>
      </c>
      <c r="E73">
        <v>73391.27</v>
      </c>
    </row>
    <row r="74" spans="1:5" x14ac:dyDescent="0.25">
      <c r="A74" t="s">
        <v>39</v>
      </c>
      <c r="B74" t="s">
        <v>81</v>
      </c>
      <c r="C74" t="s">
        <v>65</v>
      </c>
      <c r="D74">
        <v>2311923.59</v>
      </c>
      <c r="E74">
        <v>72402.05</v>
      </c>
    </row>
    <row r="75" spans="1:5" x14ac:dyDescent="0.25">
      <c r="A75" t="s">
        <v>39</v>
      </c>
      <c r="B75" t="s">
        <v>20</v>
      </c>
      <c r="C75" t="s">
        <v>65</v>
      </c>
      <c r="D75">
        <v>2524698.4700000002</v>
      </c>
      <c r="E75">
        <v>71847.39</v>
      </c>
    </row>
    <row r="76" spans="1:5" x14ac:dyDescent="0.25">
      <c r="A76" t="s">
        <v>39</v>
      </c>
      <c r="B76" t="s">
        <v>21</v>
      </c>
      <c r="C76" t="s">
        <v>65</v>
      </c>
      <c r="D76">
        <v>2705251.84</v>
      </c>
      <c r="E76">
        <v>73433.039999999994</v>
      </c>
    </row>
    <row r="77" spans="1:5" x14ac:dyDescent="0.25">
      <c r="A77" t="s">
        <v>39</v>
      </c>
      <c r="B77" t="s">
        <v>22</v>
      </c>
      <c r="C77" t="s">
        <v>65</v>
      </c>
      <c r="D77">
        <v>2525991.29</v>
      </c>
      <c r="E77">
        <v>75449.09</v>
      </c>
    </row>
    <row r="78" spans="1:5" x14ac:dyDescent="0.25">
      <c r="A78" t="s">
        <v>39</v>
      </c>
      <c r="B78" t="s">
        <v>23</v>
      </c>
      <c r="C78" t="s">
        <v>65</v>
      </c>
      <c r="D78">
        <v>2738134.31</v>
      </c>
      <c r="E78">
        <v>71344.320000000007</v>
      </c>
    </row>
    <row r="79" spans="1:5" x14ac:dyDescent="0.25">
      <c r="A79" t="s">
        <v>39</v>
      </c>
      <c r="B79" t="s">
        <v>24</v>
      </c>
      <c r="C79" t="s">
        <v>65</v>
      </c>
      <c r="D79">
        <v>2968168.54</v>
      </c>
      <c r="E79">
        <v>67804.460000000006</v>
      </c>
    </row>
    <row r="80" spans="1:5" x14ac:dyDescent="0.25">
      <c r="A80" t="s">
        <v>39</v>
      </c>
      <c r="B80" t="s">
        <v>25</v>
      </c>
      <c r="C80" t="s">
        <v>65</v>
      </c>
      <c r="D80">
        <v>3242973.08</v>
      </c>
      <c r="E80">
        <v>60389.62</v>
      </c>
    </row>
    <row r="81" spans="1:5" x14ac:dyDescent="0.25">
      <c r="A81" t="s">
        <v>39</v>
      </c>
      <c r="B81" t="s">
        <v>26</v>
      </c>
      <c r="C81" t="s">
        <v>65</v>
      </c>
      <c r="D81">
        <v>2823652.17</v>
      </c>
      <c r="E81">
        <v>79688.87</v>
      </c>
    </row>
    <row r="82" spans="1:5" x14ac:dyDescent="0.25">
      <c r="A82" t="s">
        <v>40</v>
      </c>
      <c r="B82" t="s">
        <v>73</v>
      </c>
      <c r="C82" t="s">
        <v>65</v>
      </c>
      <c r="D82">
        <v>1675491.74</v>
      </c>
      <c r="E82">
        <v>87955.26</v>
      </c>
    </row>
    <row r="83" spans="1:5" x14ac:dyDescent="0.25">
      <c r="A83" t="s">
        <v>40</v>
      </c>
      <c r="B83" t="s">
        <v>74</v>
      </c>
      <c r="C83" t="s">
        <v>65</v>
      </c>
      <c r="D83">
        <v>1787983.11</v>
      </c>
      <c r="E83">
        <v>80897.27</v>
      </c>
    </row>
    <row r="84" spans="1:5" x14ac:dyDescent="0.25">
      <c r="A84" t="s">
        <v>40</v>
      </c>
      <c r="B84" t="s">
        <v>75</v>
      </c>
      <c r="C84" t="s">
        <v>65</v>
      </c>
      <c r="D84">
        <v>1623925.47</v>
      </c>
      <c r="E84">
        <v>80636.5</v>
      </c>
    </row>
    <row r="85" spans="1:5" x14ac:dyDescent="0.25">
      <c r="A85" t="s">
        <v>40</v>
      </c>
      <c r="B85" t="s">
        <v>76</v>
      </c>
      <c r="C85" t="s">
        <v>65</v>
      </c>
      <c r="D85">
        <v>1757973.47</v>
      </c>
      <c r="E85">
        <v>77862.38</v>
      </c>
    </row>
    <row r="86" spans="1:5" x14ac:dyDescent="0.25">
      <c r="A86" t="s">
        <v>40</v>
      </c>
      <c r="B86" t="s">
        <v>77</v>
      </c>
      <c r="C86" t="s">
        <v>65</v>
      </c>
      <c r="D86">
        <v>1656330.82</v>
      </c>
      <c r="E86">
        <v>80630.52</v>
      </c>
    </row>
    <row r="87" spans="1:5" x14ac:dyDescent="0.25">
      <c r="A87" t="s">
        <v>40</v>
      </c>
      <c r="B87" t="s">
        <v>78</v>
      </c>
      <c r="C87" t="s">
        <v>65</v>
      </c>
      <c r="D87">
        <v>1645931.69</v>
      </c>
      <c r="E87">
        <v>74441.73</v>
      </c>
    </row>
    <row r="88" spans="1:5" x14ac:dyDescent="0.25">
      <c r="A88" t="s">
        <v>40</v>
      </c>
      <c r="B88" t="s">
        <v>79</v>
      </c>
      <c r="C88" t="s">
        <v>65</v>
      </c>
      <c r="D88">
        <v>1674153.28</v>
      </c>
      <c r="E88">
        <v>73513.440000000002</v>
      </c>
    </row>
    <row r="89" spans="1:5" x14ac:dyDescent="0.25">
      <c r="A89" t="s">
        <v>40</v>
      </c>
      <c r="B89" t="s">
        <v>80</v>
      </c>
      <c r="C89" t="s">
        <v>65</v>
      </c>
      <c r="D89">
        <v>1774614.18</v>
      </c>
      <c r="E89">
        <v>73365.509999999995</v>
      </c>
    </row>
    <row r="90" spans="1:5" x14ac:dyDescent="0.25">
      <c r="A90" t="s">
        <v>40</v>
      </c>
      <c r="B90" t="s">
        <v>81</v>
      </c>
      <c r="C90" t="s">
        <v>65</v>
      </c>
      <c r="D90">
        <v>1819090.43</v>
      </c>
      <c r="E90">
        <v>72375.509999999995</v>
      </c>
    </row>
    <row r="91" spans="1:5" x14ac:dyDescent="0.25">
      <c r="A91" t="s">
        <v>40</v>
      </c>
      <c r="B91" t="s">
        <v>20</v>
      </c>
      <c r="C91" t="s">
        <v>65</v>
      </c>
      <c r="D91">
        <v>2053428.34</v>
      </c>
      <c r="E91">
        <v>71695.179999999993</v>
      </c>
    </row>
    <row r="92" spans="1:5" x14ac:dyDescent="0.25">
      <c r="A92" t="s">
        <v>40</v>
      </c>
      <c r="B92" t="s">
        <v>21</v>
      </c>
      <c r="C92" t="s">
        <v>65</v>
      </c>
      <c r="D92">
        <v>2198435.81</v>
      </c>
      <c r="E92">
        <v>73217.070000000007</v>
      </c>
    </row>
    <row r="93" spans="1:5" x14ac:dyDescent="0.25">
      <c r="A93" t="s">
        <v>40</v>
      </c>
      <c r="B93" t="s">
        <v>22</v>
      </c>
      <c r="C93" t="s">
        <v>65</v>
      </c>
      <c r="D93">
        <v>2051015.94</v>
      </c>
      <c r="E93">
        <v>75328.100000000006</v>
      </c>
    </row>
    <row r="94" spans="1:5" x14ac:dyDescent="0.25">
      <c r="A94" t="s">
        <v>40</v>
      </c>
      <c r="B94" t="s">
        <v>23</v>
      </c>
      <c r="C94" t="s">
        <v>65</v>
      </c>
      <c r="D94">
        <v>2224774.81</v>
      </c>
      <c r="E94">
        <v>71065.850000000006</v>
      </c>
    </row>
    <row r="95" spans="1:5" x14ac:dyDescent="0.25">
      <c r="A95" t="s">
        <v>40</v>
      </c>
      <c r="B95" t="s">
        <v>24</v>
      </c>
      <c r="C95" t="s">
        <v>65</v>
      </c>
      <c r="D95">
        <v>2415151.69</v>
      </c>
      <c r="E95">
        <v>67588.399999999994</v>
      </c>
    </row>
    <row r="96" spans="1:5" x14ac:dyDescent="0.25">
      <c r="A96" t="s">
        <v>40</v>
      </c>
      <c r="B96" t="s">
        <v>25</v>
      </c>
      <c r="C96" t="s">
        <v>65</v>
      </c>
      <c r="D96">
        <v>2618224.66</v>
      </c>
      <c r="E96">
        <v>60169.93</v>
      </c>
    </row>
    <row r="97" spans="1:5" x14ac:dyDescent="0.25">
      <c r="A97" t="s">
        <v>40</v>
      </c>
      <c r="B97" t="s">
        <v>26</v>
      </c>
      <c r="C97" t="s">
        <v>65</v>
      </c>
      <c r="D97">
        <v>2324248.54</v>
      </c>
      <c r="E97">
        <v>79634.710000000006</v>
      </c>
    </row>
    <row r="98" spans="1:5" x14ac:dyDescent="0.25">
      <c r="A98" t="s">
        <v>39</v>
      </c>
      <c r="B98" t="s">
        <v>73</v>
      </c>
      <c r="C98" t="s">
        <v>68</v>
      </c>
      <c r="D98">
        <v>1734639.42</v>
      </c>
      <c r="E98">
        <v>87932.65</v>
      </c>
    </row>
    <row r="99" spans="1:5" x14ac:dyDescent="0.25">
      <c r="A99" t="s">
        <v>39</v>
      </c>
      <c r="B99" t="s">
        <v>74</v>
      </c>
      <c r="C99" t="s">
        <v>68</v>
      </c>
      <c r="D99">
        <v>2032684.82</v>
      </c>
      <c r="E99">
        <v>80951.28</v>
      </c>
    </row>
    <row r="100" spans="1:5" x14ac:dyDescent="0.25">
      <c r="A100" t="s">
        <v>39</v>
      </c>
      <c r="B100" t="s">
        <v>75</v>
      </c>
      <c r="C100" t="s">
        <v>68</v>
      </c>
      <c r="D100">
        <v>1901738.97</v>
      </c>
      <c r="E100">
        <v>80644.350000000006</v>
      </c>
    </row>
    <row r="101" spans="1:5" x14ac:dyDescent="0.25">
      <c r="A101" t="s">
        <v>39</v>
      </c>
      <c r="B101" t="s">
        <v>76</v>
      </c>
      <c r="C101" t="s">
        <v>68</v>
      </c>
      <c r="D101">
        <v>2087015.06</v>
      </c>
      <c r="E101">
        <v>77936.039999999994</v>
      </c>
    </row>
    <row r="102" spans="1:5" x14ac:dyDescent="0.25">
      <c r="A102" t="s">
        <v>39</v>
      </c>
      <c r="B102" t="s">
        <v>77</v>
      </c>
      <c r="C102" t="s">
        <v>68</v>
      </c>
      <c r="D102">
        <v>1942707.78</v>
      </c>
      <c r="E102">
        <v>80615.05</v>
      </c>
    </row>
    <row r="103" spans="1:5" x14ac:dyDescent="0.25">
      <c r="A103" t="s">
        <v>39</v>
      </c>
      <c r="B103" t="s">
        <v>78</v>
      </c>
      <c r="C103" t="s">
        <v>68</v>
      </c>
      <c r="D103">
        <v>2074870.31</v>
      </c>
      <c r="E103">
        <v>74428.160000000003</v>
      </c>
    </row>
    <row r="104" spans="1:5" x14ac:dyDescent="0.25">
      <c r="A104" t="s">
        <v>39</v>
      </c>
      <c r="B104" t="s">
        <v>79</v>
      </c>
      <c r="C104" t="s">
        <v>68</v>
      </c>
      <c r="D104">
        <v>2103826.64</v>
      </c>
      <c r="E104">
        <v>73495.789999999994</v>
      </c>
    </row>
    <row r="105" spans="1:5" x14ac:dyDescent="0.25">
      <c r="A105" t="s">
        <v>39</v>
      </c>
      <c r="B105" t="s">
        <v>80</v>
      </c>
      <c r="C105" t="s">
        <v>68</v>
      </c>
      <c r="D105">
        <v>2202603.88</v>
      </c>
      <c r="E105">
        <v>73383.360000000001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2284585.17</v>
      </c>
      <c r="E106">
        <v>72398.86</v>
      </c>
    </row>
    <row r="107" spans="1:5" x14ac:dyDescent="0.25">
      <c r="A107" t="s">
        <v>39</v>
      </c>
      <c r="B107" t="s">
        <v>20</v>
      </c>
      <c r="C107" t="s">
        <v>68</v>
      </c>
      <c r="D107">
        <v>2456066.17</v>
      </c>
      <c r="E107">
        <v>71846.509999999995</v>
      </c>
    </row>
    <row r="108" spans="1:5" x14ac:dyDescent="0.25">
      <c r="A108" t="s">
        <v>39</v>
      </c>
      <c r="B108" t="s">
        <v>21</v>
      </c>
      <c r="C108" t="s">
        <v>68</v>
      </c>
      <c r="D108">
        <v>2537630.0099999998</v>
      </c>
      <c r="E108">
        <v>73411.240000000005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2368853.2200000002</v>
      </c>
      <c r="E109">
        <v>75440.289999999994</v>
      </c>
    </row>
    <row r="110" spans="1:5" x14ac:dyDescent="0.25">
      <c r="A110" t="s">
        <v>39</v>
      </c>
      <c r="B110" t="s">
        <v>23</v>
      </c>
      <c r="C110" t="s">
        <v>68</v>
      </c>
      <c r="D110">
        <v>2600851.7400000002</v>
      </c>
      <c r="E110">
        <v>71313.259999999995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2881047.97</v>
      </c>
      <c r="E111">
        <v>67803.62</v>
      </c>
    </row>
    <row r="112" spans="1:5" x14ac:dyDescent="0.25">
      <c r="A112" t="s">
        <v>39</v>
      </c>
      <c r="B112" t="s">
        <v>25</v>
      </c>
      <c r="C112" t="s">
        <v>68</v>
      </c>
      <c r="D112">
        <v>3212439.56</v>
      </c>
      <c r="E112">
        <v>60385.120000000003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2568389.98</v>
      </c>
      <c r="E113">
        <v>79678.97</v>
      </c>
    </row>
    <row r="114" spans="1:5" x14ac:dyDescent="0.25">
      <c r="A114" t="s">
        <v>40</v>
      </c>
      <c r="B114" t="s">
        <v>73</v>
      </c>
      <c r="C114" t="s">
        <v>68</v>
      </c>
      <c r="D114">
        <v>1363803.5</v>
      </c>
      <c r="E114">
        <v>87930.6</v>
      </c>
    </row>
    <row r="115" spans="1:5" x14ac:dyDescent="0.25">
      <c r="A115" t="s">
        <v>40</v>
      </c>
      <c r="B115" t="s">
        <v>74</v>
      </c>
      <c r="C115" t="s">
        <v>68</v>
      </c>
      <c r="D115">
        <v>1594552.65</v>
      </c>
      <c r="E115">
        <v>80869.179999999993</v>
      </c>
    </row>
    <row r="116" spans="1:5" x14ac:dyDescent="0.25">
      <c r="A116" t="s">
        <v>40</v>
      </c>
      <c r="B116" t="s">
        <v>75</v>
      </c>
      <c r="C116" t="s">
        <v>68</v>
      </c>
      <c r="D116">
        <v>1487494.01</v>
      </c>
      <c r="E116">
        <v>80571.08</v>
      </c>
    </row>
    <row r="117" spans="1:5" x14ac:dyDescent="0.25">
      <c r="A117" t="s">
        <v>40</v>
      </c>
      <c r="B117" t="s">
        <v>76</v>
      </c>
      <c r="C117" t="s">
        <v>68</v>
      </c>
      <c r="D117">
        <v>1635650.78</v>
      </c>
      <c r="E117">
        <v>77847.399999999994</v>
      </c>
    </row>
    <row r="118" spans="1:5" x14ac:dyDescent="0.25">
      <c r="A118" t="s">
        <v>40</v>
      </c>
      <c r="B118" t="s">
        <v>77</v>
      </c>
      <c r="C118" t="s">
        <v>68</v>
      </c>
      <c r="D118">
        <v>1520218.37</v>
      </c>
      <c r="E118">
        <v>80601.22</v>
      </c>
    </row>
    <row r="119" spans="1:5" x14ac:dyDescent="0.25">
      <c r="A119" t="s">
        <v>40</v>
      </c>
      <c r="B119" t="s">
        <v>78</v>
      </c>
      <c r="C119" t="s">
        <v>68</v>
      </c>
      <c r="D119">
        <v>1624966.86</v>
      </c>
      <c r="E119">
        <v>74433.759999999995</v>
      </c>
    </row>
    <row r="120" spans="1:5" x14ac:dyDescent="0.25">
      <c r="A120" t="s">
        <v>40</v>
      </c>
      <c r="B120" t="s">
        <v>79</v>
      </c>
      <c r="C120" t="s">
        <v>68</v>
      </c>
      <c r="D120">
        <v>1647312.09</v>
      </c>
      <c r="E120">
        <v>73513.27</v>
      </c>
    </row>
    <row r="121" spans="1:5" x14ac:dyDescent="0.25">
      <c r="A121" t="s">
        <v>40</v>
      </c>
      <c r="B121" t="s">
        <v>80</v>
      </c>
      <c r="C121" t="s">
        <v>68</v>
      </c>
      <c r="D121">
        <v>1728052.92</v>
      </c>
      <c r="E121">
        <v>73359.86</v>
      </c>
    </row>
    <row r="122" spans="1:5" x14ac:dyDescent="0.25">
      <c r="A122" t="s">
        <v>40</v>
      </c>
      <c r="B122" t="s">
        <v>81</v>
      </c>
      <c r="C122" t="s">
        <v>68</v>
      </c>
      <c r="D122">
        <v>1779749.44</v>
      </c>
      <c r="E122">
        <v>72370.37</v>
      </c>
    </row>
    <row r="123" spans="1:5" x14ac:dyDescent="0.25">
      <c r="A123" t="s">
        <v>40</v>
      </c>
      <c r="B123" t="s">
        <v>20</v>
      </c>
      <c r="C123" t="s">
        <v>68</v>
      </c>
      <c r="D123">
        <v>1972990.09</v>
      </c>
      <c r="E123">
        <v>71706.64</v>
      </c>
    </row>
    <row r="124" spans="1:5" x14ac:dyDescent="0.25">
      <c r="A124" t="s">
        <v>40</v>
      </c>
      <c r="B124" t="s">
        <v>21</v>
      </c>
      <c r="C124" t="s">
        <v>68</v>
      </c>
      <c r="D124">
        <v>2018564.4</v>
      </c>
      <c r="E124">
        <v>73160.41</v>
      </c>
    </row>
    <row r="125" spans="1:5" x14ac:dyDescent="0.25">
      <c r="A125" t="s">
        <v>40</v>
      </c>
      <c r="B125" t="s">
        <v>22</v>
      </c>
      <c r="C125" t="s">
        <v>68</v>
      </c>
      <c r="D125">
        <v>1883195.41</v>
      </c>
      <c r="E125">
        <v>75314.45</v>
      </c>
    </row>
    <row r="126" spans="1:5" x14ac:dyDescent="0.25">
      <c r="A126" t="s">
        <v>40</v>
      </c>
      <c r="B126" t="s">
        <v>23</v>
      </c>
      <c r="C126" t="s">
        <v>68</v>
      </c>
      <c r="D126">
        <v>2076553.65</v>
      </c>
      <c r="E126">
        <v>71078.09</v>
      </c>
    </row>
    <row r="127" spans="1:5" x14ac:dyDescent="0.25">
      <c r="A127" t="s">
        <v>40</v>
      </c>
      <c r="B127" t="s">
        <v>24</v>
      </c>
      <c r="C127" t="s">
        <v>68</v>
      </c>
      <c r="D127">
        <v>2315406.06</v>
      </c>
      <c r="E127">
        <v>67593.36</v>
      </c>
    </row>
    <row r="128" spans="1:5" x14ac:dyDescent="0.25">
      <c r="A128" t="s">
        <v>40</v>
      </c>
      <c r="B128" t="s">
        <v>25</v>
      </c>
      <c r="C128" t="s">
        <v>68</v>
      </c>
      <c r="D128">
        <v>2579842.81</v>
      </c>
      <c r="E128">
        <v>60177.58</v>
      </c>
    </row>
    <row r="129" spans="1:5" x14ac:dyDescent="0.25">
      <c r="A129" t="s">
        <v>40</v>
      </c>
      <c r="B129" t="s">
        <v>26</v>
      </c>
      <c r="C129" t="s">
        <v>68</v>
      </c>
      <c r="D129">
        <v>2064776.59</v>
      </c>
      <c r="E129">
        <v>79610.02</v>
      </c>
    </row>
    <row r="130" spans="1:5" x14ac:dyDescent="0.25">
      <c r="A130" t="s">
        <v>39</v>
      </c>
      <c r="B130" t="s">
        <v>73</v>
      </c>
      <c r="C130" t="s">
        <v>69</v>
      </c>
      <c r="D130">
        <v>1365233.09</v>
      </c>
      <c r="E130">
        <v>1493583.32</v>
      </c>
    </row>
    <row r="131" spans="1:5" x14ac:dyDescent="0.25">
      <c r="A131" t="s">
        <v>39</v>
      </c>
      <c r="B131" t="s">
        <v>74</v>
      </c>
      <c r="C131" t="s">
        <v>69</v>
      </c>
      <c r="D131">
        <v>1627361.78</v>
      </c>
      <c r="E131">
        <v>938938.9</v>
      </c>
    </row>
    <row r="132" spans="1:5" x14ac:dyDescent="0.25">
      <c r="A132" t="s">
        <v>39</v>
      </c>
      <c r="B132" t="s">
        <v>75</v>
      </c>
      <c r="C132" t="s">
        <v>69</v>
      </c>
      <c r="D132">
        <v>1507759.38</v>
      </c>
      <c r="E132">
        <v>684045.52</v>
      </c>
    </row>
    <row r="133" spans="1:5" x14ac:dyDescent="0.25">
      <c r="A133" t="s">
        <v>39</v>
      </c>
      <c r="B133" t="s">
        <v>76</v>
      </c>
      <c r="C133" t="s">
        <v>69</v>
      </c>
      <c r="D133">
        <v>1682794.23</v>
      </c>
      <c r="E133">
        <v>618642.84</v>
      </c>
    </row>
    <row r="134" spans="1:5" x14ac:dyDescent="0.25">
      <c r="A134" t="s">
        <v>39</v>
      </c>
      <c r="B134" t="s">
        <v>77</v>
      </c>
      <c r="C134" t="s">
        <v>69</v>
      </c>
      <c r="D134">
        <v>1551712.06</v>
      </c>
      <c r="E134">
        <v>647666.92000000004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1682964.73</v>
      </c>
      <c r="E135">
        <v>229965.22</v>
      </c>
    </row>
    <row r="136" spans="1:5" x14ac:dyDescent="0.25">
      <c r="A136" t="s">
        <v>39</v>
      </c>
      <c r="B136" t="s">
        <v>79</v>
      </c>
      <c r="C136" t="s">
        <v>69</v>
      </c>
      <c r="D136">
        <v>1715612.85</v>
      </c>
      <c r="E136">
        <v>221666.53</v>
      </c>
    </row>
    <row r="137" spans="1:5" x14ac:dyDescent="0.25">
      <c r="A137" t="s">
        <v>39</v>
      </c>
      <c r="B137" t="s">
        <v>80</v>
      </c>
      <c r="C137" t="s">
        <v>69</v>
      </c>
      <c r="D137">
        <v>1804025.05</v>
      </c>
      <c r="E137">
        <v>285022.59000000003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1859859.66</v>
      </c>
      <c r="E138">
        <v>256725.3</v>
      </c>
    </row>
    <row r="139" spans="1:5" x14ac:dyDescent="0.25">
      <c r="A139" t="s">
        <v>39</v>
      </c>
      <c r="B139" t="s">
        <v>20</v>
      </c>
      <c r="C139" t="s">
        <v>69</v>
      </c>
      <c r="D139">
        <v>2033345.19</v>
      </c>
      <c r="E139">
        <v>412280.28</v>
      </c>
    </row>
    <row r="140" spans="1:5" x14ac:dyDescent="0.25">
      <c r="A140" t="s">
        <v>39</v>
      </c>
      <c r="B140" t="s">
        <v>21</v>
      </c>
      <c r="C140" t="s">
        <v>69</v>
      </c>
      <c r="D140">
        <v>2103534.9</v>
      </c>
      <c r="E140">
        <v>889993.14</v>
      </c>
    </row>
    <row r="141" spans="1:5" x14ac:dyDescent="0.25">
      <c r="A141" t="s">
        <v>39</v>
      </c>
      <c r="B141" t="s">
        <v>22</v>
      </c>
      <c r="C141" t="s">
        <v>69</v>
      </c>
      <c r="D141">
        <v>1964330.97</v>
      </c>
      <c r="E141">
        <v>840880.61</v>
      </c>
    </row>
    <row r="142" spans="1:5" x14ac:dyDescent="0.25">
      <c r="A142" t="s">
        <v>39</v>
      </c>
      <c r="B142" t="s">
        <v>23</v>
      </c>
      <c r="C142" t="s">
        <v>69</v>
      </c>
      <c r="D142">
        <v>2183389.11</v>
      </c>
      <c r="E142">
        <v>742955.56</v>
      </c>
    </row>
    <row r="143" spans="1:5" x14ac:dyDescent="0.25">
      <c r="A143" t="s">
        <v>39</v>
      </c>
      <c r="B143" t="s">
        <v>24</v>
      </c>
      <c r="C143" t="s">
        <v>69</v>
      </c>
      <c r="D143">
        <v>2441823.7599999998</v>
      </c>
      <c r="E143">
        <v>537012.52</v>
      </c>
    </row>
    <row r="144" spans="1:5" x14ac:dyDescent="0.25">
      <c r="A144" t="s">
        <v>39</v>
      </c>
      <c r="B144" t="s">
        <v>25</v>
      </c>
      <c r="C144" t="s">
        <v>69</v>
      </c>
      <c r="D144">
        <v>2849652.28</v>
      </c>
      <c r="E144">
        <v>222101.86</v>
      </c>
    </row>
    <row r="145" spans="1:5" x14ac:dyDescent="0.25">
      <c r="A145" t="s">
        <v>39</v>
      </c>
      <c r="B145" t="s">
        <v>26</v>
      </c>
      <c r="C145" t="s">
        <v>69</v>
      </c>
      <c r="D145">
        <v>2069187.2</v>
      </c>
      <c r="E145">
        <v>1166188.54</v>
      </c>
    </row>
    <row r="146" spans="1:5" x14ac:dyDescent="0.25">
      <c r="A146" t="s">
        <v>40</v>
      </c>
      <c r="B146" t="s">
        <v>73</v>
      </c>
      <c r="C146" t="s">
        <v>69</v>
      </c>
      <c r="D146">
        <v>1154762.9099999999</v>
      </c>
      <c r="E146">
        <v>1540228.81</v>
      </c>
    </row>
    <row r="147" spans="1:5" x14ac:dyDescent="0.25">
      <c r="A147" t="s">
        <v>40</v>
      </c>
      <c r="B147" t="s">
        <v>74</v>
      </c>
      <c r="C147" t="s">
        <v>69</v>
      </c>
      <c r="D147">
        <v>1364628.75</v>
      </c>
      <c r="E147">
        <v>955186.61</v>
      </c>
    </row>
    <row r="148" spans="1:5" x14ac:dyDescent="0.25">
      <c r="A148" t="s">
        <v>40</v>
      </c>
      <c r="B148" t="s">
        <v>75</v>
      </c>
      <c r="C148" t="s">
        <v>69</v>
      </c>
      <c r="D148">
        <v>1262571.6299999999</v>
      </c>
      <c r="E148">
        <v>729984.69</v>
      </c>
    </row>
    <row r="149" spans="1:5" x14ac:dyDescent="0.25">
      <c r="A149" t="s">
        <v>40</v>
      </c>
      <c r="B149" t="s">
        <v>76</v>
      </c>
      <c r="C149" t="s">
        <v>69</v>
      </c>
      <c r="D149">
        <v>1405502.24</v>
      </c>
      <c r="E149">
        <v>645417.21</v>
      </c>
    </row>
    <row r="150" spans="1:5" x14ac:dyDescent="0.25">
      <c r="A150" t="s">
        <v>40</v>
      </c>
      <c r="B150" t="s">
        <v>77</v>
      </c>
      <c r="C150" t="s">
        <v>69</v>
      </c>
      <c r="D150">
        <v>1294859.8899999999</v>
      </c>
      <c r="E150">
        <v>695121.36</v>
      </c>
    </row>
    <row r="151" spans="1:5" x14ac:dyDescent="0.25">
      <c r="A151" t="s">
        <v>40</v>
      </c>
      <c r="B151" t="s">
        <v>78</v>
      </c>
      <c r="C151" t="s">
        <v>69</v>
      </c>
      <c r="D151">
        <v>1390787.01</v>
      </c>
      <c r="E151">
        <v>254061.08</v>
      </c>
    </row>
    <row r="152" spans="1:5" x14ac:dyDescent="0.25">
      <c r="A152" t="s">
        <v>40</v>
      </c>
      <c r="B152" t="s">
        <v>79</v>
      </c>
      <c r="C152" t="s">
        <v>69</v>
      </c>
      <c r="D152">
        <v>1422382.19</v>
      </c>
      <c r="E152">
        <v>244659.61</v>
      </c>
    </row>
    <row r="153" spans="1:5" x14ac:dyDescent="0.25">
      <c r="A153" t="s">
        <v>40</v>
      </c>
      <c r="B153" t="s">
        <v>80</v>
      </c>
      <c r="C153" t="s">
        <v>69</v>
      </c>
      <c r="D153">
        <v>1497309.77</v>
      </c>
      <c r="E153">
        <v>305097.73</v>
      </c>
    </row>
    <row r="154" spans="1:5" x14ac:dyDescent="0.25">
      <c r="A154" t="s">
        <v>40</v>
      </c>
      <c r="B154" t="s">
        <v>81</v>
      </c>
      <c r="C154" t="s">
        <v>69</v>
      </c>
      <c r="D154">
        <v>1530925.42</v>
      </c>
      <c r="E154">
        <v>274652.34000000003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1699999.73</v>
      </c>
      <c r="E155">
        <v>429165.56</v>
      </c>
    </row>
    <row r="156" spans="1:5" x14ac:dyDescent="0.25">
      <c r="A156" t="s">
        <v>40</v>
      </c>
      <c r="B156" t="s">
        <v>21</v>
      </c>
      <c r="C156" t="s">
        <v>69</v>
      </c>
      <c r="D156">
        <v>1758195.87</v>
      </c>
      <c r="E156">
        <v>888280.08</v>
      </c>
    </row>
    <row r="157" spans="1:5" x14ac:dyDescent="0.25">
      <c r="A157" t="s">
        <v>40</v>
      </c>
      <c r="B157" t="s">
        <v>22</v>
      </c>
      <c r="C157" t="s">
        <v>69</v>
      </c>
      <c r="D157">
        <v>1648171.78</v>
      </c>
      <c r="E157">
        <v>842642.6</v>
      </c>
    </row>
    <row r="158" spans="1:5" x14ac:dyDescent="0.25">
      <c r="A158" t="s">
        <v>40</v>
      </c>
      <c r="B158" t="s">
        <v>23</v>
      </c>
      <c r="C158" t="s">
        <v>69</v>
      </c>
      <c r="D158">
        <v>1825665.35</v>
      </c>
      <c r="E158">
        <v>749187.77</v>
      </c>
    </row>
    <row r="159" spans="1:5" x14ac:dyDescent="0.25">
      <c r="A159" t="s">
        <v>40</v>
      </c>
      <c r="B159" t="s">
        <v>24</v>
      </c>
      <c r="C159" t="s">
        <v>69</v>
      </c>
      <c r="D159">
        <v>1996035.69</v>
      </c>
      <c r="E159">
        <v>503251.12</v>
      </c>
    </row>
    <row r="160" spans="1:5" x14ac:dyDescent="0.25">
      <c r="A160" t="s">
        <v>40</v>
      </c>
      <c r="B160" t="s">
        <v>25</v>
      </c>
      <c r="C160" t="s">
        <v>69</v>
      </c>
      <c r="D160">
        <v>2376323.46</v>
      </c>
      <c r="E160">
        <v>232813.59</v>
      </c>
    </row>
    <row r="161" spans="1:5" x14ac:dyDescent="0.25">
      <c r="A161" t="s">
        <v>40</v>
      </c>
      <c r="B161" t="s">
        <v>26</v>
      </c>
      <c r="C161" t="s">
        <v>69</v>
      </c>
      <c r="D161">
        <v>1658401.01</v>
      </c>
      <c r="E161">
        <v>1092594.98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Assembly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1487939.67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30883.32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525438.57999999996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498363.12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602917.71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2510.92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87934.61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1660113.65</v>
      </c>
      <c r="F17" s="65">
        <f>Raw_endusebreakdownannual!F16</f>
        <v>1575874.28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990252.06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401372.83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525438.57999999996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498363.12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553505.88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12464.31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80946.47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1991144.72</v>
      </c>
      <c r="F32" s="65">
        <f>Raw_endusebreakdownannual!F31</f>
        <v>1071198.53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695079.46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247320.17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525438.57999999996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498363.12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495946.01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10460.68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80632.25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1777528.56</v>
      </c>
      <c r="F47" s="65">
        <f>Raw_endusebreakdownannual!F46</f>
        <v>775711.71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657167.43999999994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471345.42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525438.57999999996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498363.12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546275.34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14120.01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77946.59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2055542.46</v>
      </c>
      <c r="F62" s="65">
        <f>Raw_endusebreakdownannual!F61</f>
        <v>735114.03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688513.17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292344.21000000002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525438.57999999996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498363.12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502580.74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12755.81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80647.460000000006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1831482.45</v>
      </c>
      <c r="F77" s="65">
        <f>Raw_endusebreakdownannual!F76</f>
        <v>769160.63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328542.77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525609.05000000005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525438.57999999996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498363.12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507648.94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17577.71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74420.77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2074637.39</v>
      </c>
      <c r="F92" s="65">
        <f>Raw_endusebreakdownannual!F91</f>
        <v>402963.53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388416.33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616587.84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525438.57999999996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498363.12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561860.9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19891.740000000002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73494.27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2222142.17</v>
      </c>
      <c r="F107" s="65">
        <f>Raw_endusebreakdownannual!F106</f>
        <v>461910.59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412227.14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697392.41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525438.57999999996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498363.12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568226.79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19917.27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73387.360000000001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2309338.16</v>
      </c>
      <c r="F122" s="65">
        <f>Raw_endusebreakdownannual!F121</f>
        <v>485614.5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402608.87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768081.06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525438.57999999996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498363.12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586502.79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20510.189999999999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72396.88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2398895.73</v>
      </c>
      <c r="F137" s="65">
        <f>Raw_endusebreakdownannual!F136</f>
        <v>475005.74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549463.59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954391.55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525438.57999999996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498363.12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638199.37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20367.82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71845.179999999993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2636760.44</v>
      </c>
      <c r="F152" s="65">
        <f>Raw_endusebreakdownannual!F151</f>
        <v>621308.77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1006372.61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984768.73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525438.57999999996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498363.12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668412.24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18232.28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73435.23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2695214.94</v>
      </c>
      <c r="F167" s="65">
        <f>Raw_endusebreakdownannual!F166</f>
        <v>1079807.8400000001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920046.27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820950.3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525438.57999999996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498363.12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625520.52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18365.419999999998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75451.710000000006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2488637.9300000002</v>
      </c>
      <c r="F182" s="65">
        <f>Raw_endusebreakdownannual!F181</f>
        <v>995497.98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829660.59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1078136.1000000001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525438.57999999996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498363.12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684094.48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20683.63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71341.94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2806715.91</v>
      </c>
      <c r="F197" s="65">
        <f>Raw_endusebreakdownannual!F196</f>
        <v>901002.53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639181.88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1335619.72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525438.57999999996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498363.12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723484.8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18742.21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67796.98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3101648.42</v>
      </c>
      <c r="F212" s="65">
        <f>Raw_endusebreakdownannual!F211</f>
        <v>706978.86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446077.65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1991749.92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525438.57999999996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498363.12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746784.99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29691.1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60374.85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3792027.71</v>
      </c>
      <c r="F227" s="65">
        <f>Raw_endusebreakdownannual!F226</f>
        <v>506452.5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1195134.69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834990.43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525438.57999999996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498363.12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722940.46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19219.04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79685.61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2600951.62</v>
      </c>
      <c r="F242" s="65">
        <f>Raw_endusebreakdownannual!F241</f>
        <v>1274820.3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1632195.96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32085.49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262654.5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498363.12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565394.56000000006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2711.29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87835.11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1361208.95</v>
      </c>
      <c r="F257" s="65">
        <f>Raw_endusebreakdownannual!F256</f>
        <v>1720031.08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1129766.76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373870.14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262654.5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498363.12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553594.76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11353.71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80901.17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1699836.23</v>
      </c>
      <c r="F272" s="65">
        <f>Raw_endusebreakdownannual!F271</f>
        <v>1210667.93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848488.92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241779.91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262654.5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498363.12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509241.16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9875.08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80541.84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1521913.77</v>
      </c>
      <c r="F287" s="65">
        <f>Raw_endusebreakdownannual!F286</f>
        <v>929030.75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800833.32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434753.25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262654.5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498363.12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538907.1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12760.23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77856.33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1747438.19</v>
      </c>
      <c r="F302" s="65">
        <f>Raw_endusebreakdownannual!F301</f>
        <v>878689.64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847494.79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284184.89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262654.5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498363.12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522964.47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12800.82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80623.48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1580967.8</v>
      </c>
      <c r="F317" s="65">
        <f>Raw_endusebreakdownannual!F316</f>
        <v>928118.28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491065.96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491496.92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262654.5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498363.12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525083.34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16127.18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74442.7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1793725.06</v>
      </c>
      <c r="F332" s="65">
        <f>Raw_endusebreakdownannual!F331</f>
        <v>565508.66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528654.77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554824.84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262654.5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498363.12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552526.31000000006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17730.36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73514.64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1886099.12</v>
      </c>
      <c r="F347" s="65">
        <f>Raw_endusebreakdownannual!F346</f>
        <v>602169.41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567415.56999999995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632594.5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262654.5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498363.12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558288.22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17758.849999999999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73370.92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1969659.19</v>
      </c>
      <c r="F362" s="65">
        <f>Raw_endusebreakdownannual!F361</f>
        <v>640786.49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547382.48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685792.57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262654.5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498363.12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566713.28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17945.240000000002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72370.12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2031468.71</v>
      </c>
      <c r="F377" s="65">
        <f>Raw_endusebreakdownannual!F376</f>
        <v>619752.59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684749.99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875552.99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262654.5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498363.12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596931.51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18261.400000000001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71690.679999999993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2251763.5099999998</v>
      </c>
      <c r="F392" s="65">
        <f>Raw_endusebreakdownannual!F391</f>
        <v>756440.67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1115694.43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899438.28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262654.5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498363.12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606741.09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15975.21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73202.42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2283172.19</v>
      </c>
      <c r="F407" s="65">
        <f>Raw_endusebreakdownannual!F406</f>
        <v>1188896.8400000001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1059005.07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752193.68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262654.5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498363.12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587968.41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16393.72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75321.66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2117573.4300000002</v>
      </c>
      <c r="F422" s="65">
        <f>Raw_endusebreakdownannual!F421</f>
        <v>1134326.74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974593.38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984352.92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262654.5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498363.12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618823.18999999994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18320.03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71109.62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2382513.7599999998</v>
      </c>
      <c r="F437" s="65">
        <f>Raw_endusebreakdownannual!F436</f>
        <v>1045703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783359.98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1218333.8600000001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262654.5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498363.12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654618.89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16634.099999999999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67517.149999999994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2650604.4700000002</v>
      </c>
      <c r="F452" s="65">
        <f>Raw_endusebreakdownannual!F451</f>
        <v>850877.13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564765.75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1818878.33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262654.5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498363.12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665483.16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26278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60128.73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3271657.11</v>
      </c>
      <c r="F467" s="65">
        <f>Raw_endusebreakdownannual!F466</f>
        <v>624894.49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1310943.74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761660.82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262654.5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498363.12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660613.44999999995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13404.29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79579.649999999994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2196696.17</v>
      </c>
      <c r="F482" s="65">
        <f>Raw_endusebreakdownannual!F481</f>
        <v>1390523.38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1178117.6200000001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6970.57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525438.57999999996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498363.12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699260.86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87940.64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1730033.13</v>
      </c>
      <c r="F497" s="65">
        <f>Raw_endusebreakdownannual!F496</f>
        <v>1266058.25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695951.77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251463.1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525438.57999999996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498363.12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758716.43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80944.570000000007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2033981.23</v>
      </c>
      <c r="F512" s="65">
        <f>Raw_endusebreakdownannual!F511</f>
        <v>776896.35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462261.54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134365.26999999999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525438.57999999996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498363.12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744306.16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80638.259999999995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1902473.12</v>
      </c>
      <c r="F527" s="65">
        <f>Raw_endusebreakdownannual!F526</f>
        <v>542899.80000000005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415249.64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300726.77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525438.57999999996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498363.12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764605.69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77943.350000000006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2089134.16</v>
      </c>
      <c r="F542" s="65">
        <f>Raw_endusebreakdownannual!F541</f>
        <v>493192.99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442667.77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176682.35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525438.57999999996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498363.12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745052.27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80650.789999999994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1945536.31</v>
      </c>
      <c r="F557" s="65">
        <f>Raw_endusebreakdownannual!F556</f>
        <v>523318.56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103124.97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293094.34999999998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525438.57999999996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498363.12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758699.74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74430.95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2075595.78</v>
      </c>
      <c r="F572" s="65">
        <f>Raw_endusebreakdownannual!F571</f>
        <v>177555.92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98137.65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330937.11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525438.57999999996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498363.12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749880.65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73497.899999999994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2104619.4500000002</v>
      </c>
      <c r="F587" s="65">
        <f>Raw_endusebreakdownannual!F586</f>
        <v>171635.54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149158.64000000001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411093.46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525438.57999999996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498363.12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769225.02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73391.27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2204120.17</v>
      </c>
      <c r="F602" s="65">
        <f>Raw_endusebreakdownannual!F601</f>
        <v>222549.92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125121.67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468633.83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525438.57999999996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498363.12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793434.29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72402.05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2285869.8199999998</v>
      </c>
      <c r="F617" s="65">
        <f>Raw_endusebreakdownannual!F616</f>
        <v>197523.72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270259.74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643527.03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525438.57999999996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498363.12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791055.33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71847.39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2458384.06</v>
      </c>
      <c r="F632" s="65">
        <f>Raw_endusebreakdownannual!F631</f>
        <v>342107.14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668153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694833.83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525438.57999999996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498363.12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818620.47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73433.19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2537256</v>
      </c>
      <c r="F647" s="65">
        <f>Raw_endusebreakdownannual!F646</f>
        <v>741586.19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626388.56999999995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563782.55000000005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525438.57999999996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498363.12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781451.02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75449.279999999999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2369035.2599999998</v>
      </c>
      <c r="F662" s="65">
        <f>Raw_endusebreakdownannual!F661</f>
        <v>701837.85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546501.23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764387.02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525438.57999999996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498363.12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812340.25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71344.320000000007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2600528.96</v>
      </c>
      <c r="F677" s="65">
        <f>Raw_endusebreakdownannual!F676</f>
        <v>617845.55000000005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344488.74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979793.62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525438.57999999996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498363.12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878273.71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67804.460000000006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2881869.02</v>
      </c>
      <c r="F692" s="65">
        <f>Raw_endusebreakdownannual!F691</f>
        <v>412293.2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116071.59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1342668.19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525438.57999999996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498363.12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848569.36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60389.62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3215039.25</v>
      </c>
      <c r="F707" s="65">
        <f>Raw_endusebreakdownannual!F706</f>
        <v>176461.21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868874.53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629906.57999999996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525438.57999999996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498363.12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906100.88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79688.83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2559809.16</v>
      </c>
      <c r="F722" s="65">
        <f>Raw_endusebreakdownannual!F721</f>
        <v>948563.35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1359897.12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6489.81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262654.5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498363.12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586627.03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87955.26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1354134.46</v>
      </c>
      <c r="F737" s="65">
        <f>Raw_endusebreakdownannual!F736</f>
        <v>1447852.38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801751.66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214874.45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262654.5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498363.12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618777.69999999995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80895.23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1594669.76</v>
      </c>
      <c r="F752" s="65">
        <f>Raw_endusebreakdownannual!F751</f>
        <v>882646.89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583475.24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114279.33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262654.5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498363.12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612770.85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80636.5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1488067.8</v>
      </c>
      <c r="F767" s="65">
        <f>Raw_endusebreakdownannual!F766</f>
        <v>664111.73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511083.52000000002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253794.1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262654.5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498363.12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622963.06000000006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77862.38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1637774.78</v>
      </c>
      <c r="F782" s="65">
        <f>Raw_endusebreakdownannual!F781</f>
        <v>588945.89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562595.12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149880.56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262654.5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498363.12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612517.91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80626.77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1523416.08</v>
      </c>
      <c r="F797" s="65">
        <f>Raw_endusebreakdownannual!F796</f>
        <v>643221.9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155949.94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241311.17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262654.5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498363.12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623131.14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74441.89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1625459.92</v>
      </c>
      <c r="F812" s="65">
        <f>Raw_endusebreakdownannual!F811</f>
        <v>230391.84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147316.06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269637.82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262654.5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498363.12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617153.86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73513.440000000002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1647809.3</v>
      </c>
      <c r="F827" s="65">
        <f>Raw_endusebreakdownannual!F826</f>
        <v>220829.5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203856.38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342674.76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262654.5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498363.12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625828.42000000004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73365.509999999995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1729520.8</v>
      </c>
      <c r="F842" s="65">
        <f>Raw_endusebreakdownannual!F841</f>
        <v>277221.89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175975.31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383642.94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262654.5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498363.12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636361.56000000006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72375.509999999995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1781022.12</v>
      </c>
      <c r="F857" s="65">
        <f>Raw_endusebreakdownannual!F856</f>
        <v>248350.82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329059.28999999998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560388.76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262654.5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498363.12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653438.57999999996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71695.179999999993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1974844.95</v>
      </c>
      <c r="F872" s="65">
        <f>Raw_endusebreakdownannual!F871</f>
        <v>400754.47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746537.55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599253.57999999996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262654.5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498363.12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655608.94999999995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73216.789999999994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2015880.15</v>
      </c>
      <c r="F887" s="65">
        <f>Raw_endusebreakdownannual!F886</f>
        <v>819754.33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701330.42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485939.29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262654.5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498363.12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634195.18000000005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75331.87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1881152.08</v>
      </c>
      <c r="F902" s="65">
        <f>Raw_endusebreakdownannual!F901</f>
        <v>776662.29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618015.19999999995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660109.05000000005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262654.5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498363.12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653370.62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71065.39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2074497.29</v>
      </c>
      <c r="F917" s="65">
        <f>Raw_endusebreakdownannual!F916</f>
        <v>689080.59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410922.44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850769.75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262654.5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498363.12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703132.54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67590.570000000007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2314919.91</v>
      </c>
      <c r="F932" s="65">
        <f>Raw_endusebreakdownannual!F931</f>
        <v>478513.02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151102.17000000001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1152125.8600000001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262654.5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498363.12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669659.22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60169.93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2582802.7000000002</v>
      </c>
      <c r="F947" s="65">
        <f>Raw_endusebreakdownannual!F946</f>
        <v>211272.09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938114.08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551431.28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262654.5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498363.12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741523.74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79629.09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2053972.63</v>
      </c>
      <c r="F962" s="65">
        <f>Raw_endusebreakdownannual!F961</f>
        <v>1017743.17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282206.28999999998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6770.95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525438.57999999996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498363.12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699260.86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87940.64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2012039.79</v>
      </c>
      <c r="F977" s="65">
        <f>Raw_endusebreakdownannual!F976</f>
        <v>87940.64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173513.69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250963.73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525438.57999999996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498363.12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758716.43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80944.81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2206995.5499999998</v>
      </c>
      <c r="F992" s="65">
        <f>Raw_endusebreakdownannual!F991</f>
        <v>80944.81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110349.92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133831.47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525438.57999999996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498363.12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744306.16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80638.259999999995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2012289.23</v>
      </c>
      <c r="F1007" s="65">
        <f>Raw_endusebreakdownannual!F1006</f>
        <v>80638.259999999995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99384.61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300714.92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525438.57999999996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498363.12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764605.69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77943.350000000006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2188506.92</v>
      </c>
      <c r="F1022" s="65">
        <f>Raw_endusebreakdownannual!F1021</f>
        <v>77943.350000000006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106604.43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177102.89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525438.57999999996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498363.12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745052.27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80650.789999999994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2052561.28</v>
      </c>
      <c r="F1037" s="65">
        <f>Raw_endusebreakdownannual!F1036</f>
        <v>80650.789999999994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24016.36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278260.53999999998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525438.57999999996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498363.12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758699.74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74430.95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2084778.34</v>
      </c>
      <c r="F1052" s="65">
        <f>Raw_endusebreakdownannual!F1051</f>
        <v>74430.95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22841.22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322479.28000000003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525438.57999999996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498363.12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749880.65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73497.899999999994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2119002.84</v>
      </c>
      <c r="F1067" s="65">
        <f>Raw_endusebreakdownannual!F1066</f>
        <v>73497.899999999994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35043.769999999997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410105.45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525438.57999999996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498363.12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769225.02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73391.27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2238175.92</v>
      </c>
      <c r="F1082" s="65">
        <f>Raw_endusebreakdownannual!F1081</f>
        <v>73391.27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29368.66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465318.94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525438.57999999996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498363.12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793434.29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72402.05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2311923.59</v>
      </c>
      <c r="F1097" s="65">
        <f>Raw_endusebreakdownannual!F1096</f>
        <v>72402.05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66430.69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643410.75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525438.57999999996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498363.12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791055.33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71847.39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2524698.4700000002</v>
      </c>
      <c r="F1112" s="65">
        <f>Raw_endusebreakdownannual!F1111</f>
        <v>71847.39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167989.13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694844.4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525438.57999999996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498363.12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818616.62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73433.039999999994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2705251.84</v>
      </c>
      <c r="F1127" s="65">
        <f>Raw_endusebreakdownannual!F1126</f>
        <v>73433.039999999994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157104.51999999999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563634.06000000006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525438.57999999996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498363.12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781451.02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75449.09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2525991.29</v>
      </c>
      <c r="F1142" s="65">
        <f>Raw_endusebreakdownannual!F1141</f>
        <v>75449.09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137581.79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764410.58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525438.57999999996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498363.12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812340.25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71344.320000000007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2738134.31</v>
      </c>
      <c r="F1157" s="65">
        <f>Raw_endusebreakdownannual!F1156</f>
        <v>71344.320000000007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86477.23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979619.37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525438.57999999996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498363.12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878270.25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67804.460000000006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2968168.54</v>
      </c>
      <c r="F1172" s="65">
        <f>Raw_endusebreakdownannual!F1171</f>
        <v>67804.460000000006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27980.31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1342626.9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525438.57999999996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498363.12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848564.17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60389.62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3242973.08</v>
      </c>
      <c r="F1187" s="65">
        <f>Raw_endusebreakdownannual!F1186</f>
        <v>60389.62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257423.32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636326.6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525438.57999999996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498363.12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906100.57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79688.87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2823652.17</v>
      </c>
      <c r="F1202" s="65">
        <f>Raw_endusebreakdownannual!F1201</f>
        <v>79688.87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321660.39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6186.7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262654.5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498363.12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586627.03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87955.26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1675491.74</v>
      </c>
      <c r="F1217" s="65">
        <f>Raw_endusebreakdownannual!F1216</f>
        <v>87955.26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193228.91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214958.89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262654.5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498363.12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618777.69999999995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80897.27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1787983.11</v>
      </c>
      <c r="F1232" s="65">
        <f>Raw_endusebreakdownannual!F1231</f>
        <v>80897.27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136357.99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113779.01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262654.5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498363.12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612770.85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80636.5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1623925.47</v>
      </c>
      <c r="F1247" s="65">
        <f>Raw_endusebreakdownannual!F1246</f>
        <v>80636.5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119791.42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254201.37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262654.5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498363.12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622963.06000000006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77862.38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1757973.47</v>
      </c>
      <c r="F1262" s="65">
        <f>Raw_endusebreakdownannual!F1261</f>
        <v>77862.38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132306.29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150489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262654.5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498363.12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612517.91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80630.52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1656330.82</v>
      </c>
      <c r="F1277" s="65">
        <f>Raw_endusebreakdownannual!F1276</f>
        <v>80630.52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35699.46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226083.48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262654.5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498363.12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623131.14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74441.73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1645931.69</v>
      </c>
      <c r="F1292" s="65">
        <f>Raw_endusebreakdownannual!F1291</f>
        <v>74441.73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33684.33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262297.46999999997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262654.5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498363.12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617153.86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73513.440000000002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1674153.28</v>
      </c>
      <c r="F1307" s="65">
        <f>Raw_endusebreakdownannual!F1306</f>
        <v>73513.440000000002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47021.29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340746.85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262654.5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498363.12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625828.42000000004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73365.509999999995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1774614.18</v>
      </c>
      <c r="F1322" s="65">
        <f>Raw_endusebreakdownannual!F1321</f>
        <v>73365.509999999995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40562.89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381148.37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262654.5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498363.12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636361.56000000006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72375.509999999995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1819090.43</v>
      </c>
      <c r="F1337" s="65">
        <f>Raw_endusebreakdownannual!F1336</f>
        <v>72375.509999999995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78755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560217.15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262654.5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498363.12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653438.57999999996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71695.179999999993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2053428.34</v>
      </c>
      <c r="F1352" s="65">
        <f>Raw_endusebreakdownannual!F1351</f>
        <v>71695.179999999993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182506.47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599303.31000000006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262654.5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498363.12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655608.41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73217.070000000007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2198435.81</v>
      </c>
      <c r="F1367" s="65">
        <f>Raw_endusebreakdownannual!F1366</f>
        <v>73217.070000000007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169945.63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485857.52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262654.5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498363.12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634195.18000000005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75328.100000000006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2051015.94</v>
      </c>
      <c r="F1382" s="65">
        <f>Raw_endusebreakdownannual!F1381</f>
        <v>75328.100000000006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150281.37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660105.19999999995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262654.5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498363.12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653370.62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71065.850000000006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2224774.81</v>
      </c>
      <c r="F1397" s="65">
        <f>Raw_endusebreakdownannual!F1396</f>
        <v>71065.850000000006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100382.25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850619.79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262654.5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498363.12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703132.03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67588.399999999994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2415151.69</v>
      </c>
      <c r="F1412" s="65">
        <f>Raw_endusebreakdownannual!F1411</f>
        <v>67588.399999999994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35488.54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1152059.28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262654.5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498363.12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669659.22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60169.93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2618224.66</v>
      </c>
      <c r="F1427" s="65">
        <f>Raw_endusebreakdownannual!F1426</f>
        <v>60169.93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265869.61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555837.56999999995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262654.5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498363.12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741523.74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79634.710000000006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2324248.54</v>
      </c>
      <c r="F1442" s="65">
        <f>Raw_endusebreakdownannual!F1441</f>
        <v>79634.710000000006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6323.22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525438.57999999996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498363.12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704514.51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87932.65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1734639.42</v>
      </c>
      <c r="F1457" s="65">
        <f>Raw_endusebreakdownannual!F1456</f>
        <v>87932.65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246943.33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525438.57999999996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498363.12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761939.8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80951.28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2032684.82</v>
      </c>
      <c r="F1472" s="65">
        <f>Raw_endusebreakdownannual!F1471</f>
        <v>80951.28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132522.66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525438.57999999996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498363.12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745414.61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80644.350000000006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1901738.97</v>
      </c>
      <c r="F1487" s="65">
        <f>Raw_endusebreakdownannual!F1486</f>
        <v>80644.350000000006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298015.03000000003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525438.57999999996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498363.12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765198.34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77936.039999999994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2087015.06</v>
      </c>
      <c r="F1502" s="65">
        <f>Raw_endusebreakdownannual!F1501</f>
        <v>77936.039999999994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172317.66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525438.57999999996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498363.12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746588.42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80615.05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1942707.78</v>
      </c>
      <c r="F1517" s="65">
        <f>Raw_endusebreakdownannual!F1516</f>
        <v>80615.05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292368.87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525438.57999999996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498363.12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758699.74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74428.160000000003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2074870.31</v>
      </c>
      <c r="F1532" s="65">
        <f>Raw_endusebreakdownannual!F1531</f>
        <v>74428.160000000003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330144.28999999998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525438.57999999996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498363.12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749880.65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73495.789999999994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2103826.64</v>
      </c>
      <c r="F1547" s="65">
        <f>Raw_endusebreakdownannual!F1546</f>
        <v>73495.789999999994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409468.7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525438.57999999996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498363.12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769333.48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73383.360000000001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2202603.88</v>
      </c>
      <c r="F1562" s="65">
        <f>Raw_endusebreakdownannual!F1561</f>
        <v>73383.360000000001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467293.53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525438.57999999996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498363.12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793489.95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72398.86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2284585.17</v>
      </c>
      <c r="F1577" s="65">
        <f>Raw_endusebreakdownannual!F1576</f>
        <v>72398.86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640148.55000000005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525438.57999999996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498363.12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792115.93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71846.509999999995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2456066.17</v>
      </c>
      <c r="F1592" s="65">
        <f>Raw_endusebreakdownannual!F1591</f>
        <v>71846.509999999995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691732.77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525438.57999999996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498363.12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822095.55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73411.240000000005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2537630.0099999998</v>
      </c>
      <c r="F1607" s="65">
        <f>Raw_endusebreakdownannual!F1606</f>
        <v>73411.240000000005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560483.30000000005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525438.57999999996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498363.12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784568.22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75440.289999999994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2368853.2200000002</v>
      </c>
      <c r="F1622" s="65">
        <f>Raw_endusebreakdownannual!F1621</f>
        <v>75440.289999999994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761946.18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525438.57999999996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498363.12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815103.87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71313.259999999995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2600851.7400000002</v>
      </c>
      <c r="F1637" s="65">
        <f>Raw_endusebreakdownannual!F1636</f>
        <v>71313.259999999995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977058.59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525438.57999999996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498363.12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880187.69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67803.62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2881047.97</v>
      </c>
      <c r="F1652" s="65">
        <f>Raw_endusebreakdownannual!F1651</f>
        <v>67803.62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1339954.25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525438.57999999996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498363.12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848683.62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60385.120000000003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3212439.56</v>
      </c>
      <c r="F1667" s="65">
        <f>Raw_endusebreakdownannual!F1666</f>
        <v>60385.120000000003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624754.69999999995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525438.57999999996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498363.12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919833.58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79678.97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2568389.98</v>
      </c>
      <c r="F1682" s="65">
        <f>Raw_endusebreakdownannual!F1681</f>
        <v>79678.97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5550.28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262654.5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498363.12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597235.6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87930.6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1363803.5</v>
      </c>
      <c r="F1697" s="65">
        <f>Raw_endusebreakdownannual!F1696</f>
        <v>87930.6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208143.23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262654.5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498363.12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625391.80000000005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80869.179999999993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1594552.65</v>
      </c>
      <c r="F1712" s="65">
        <f>Raw_endusebreakdownannual!F1711</f>
        <v>80869.179999999993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110697.55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262654.5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498363.12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615778.85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80571.08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1487494.01</v>
      </c>
      <c r="F1727" s="65">
        <f>Raw_endusebreakdownannual!F1726</f>
        <v>80571.08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249546.98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262654.5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498363.12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625086.18999999994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77847.399999999994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1635650.78</v>
      </c>
      <c r="F1742" s="65">
        <f>Raw_endusebreakdownannual!F1741</f>
        <v>77847.399999999994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142752.32999999999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262654.5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498363.12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616448.43000000005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80601.22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1520218.37</v>
      </c>
      <c r="F1757" s="65">
        <f>Raw_endusebreakdownannual!F1756</f>
        <v>80601.22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240818.1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262654.5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498363.12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623131.14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74433.759999999995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1624966.86</v>
      </c>
      <c r="F1772" s="65">
        <f>Raw_endusebreakdownannual!F1771</f>
        <v>74433.759999999995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269048.94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262654.5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498363.12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617245.53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73513.27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1647312.09</v>
      </c>
      <c r="F1787" s="65">
        <f>Raw_endusebreakdownannual!F1786</f>
        <v>73513.27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340928.8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262654.5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498363.12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626106.5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73359.86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1728052.92</v>
      </c>
      <c r="F1802" s="65">
        <f>Raw_endusebreakdownannual!F1801</f>
        <v>73359.86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382276.08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262654.5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498363.12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636455.74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72370.37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1779749.44</v>
      </c>
      <c r="F1817" s="65">
        <f>Raw_endusebreakdownannual!F1816</f>
        <v>72370.37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556319.27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262654.5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498363.12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655653.19999999995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71706.64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1972990.09</v>
      </c>
      <c r="F1832" s="65">
        <f>Raw_endusebreakdownannual!F1831</f>
        <v>71706.64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595198.77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262654.5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498363.12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662348.01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73160.41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2018564.4</v>
      </c>
      <c r="F1847" s="65">
        <f>Raw_endusebreakdownannual!F1846</f>
        <v>73160.41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481798.57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262654.5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498363.12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640379.23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75314.45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1883195.41</v>
      </c>
      <c r="F1862" s="65">
        <f>Raw_endusebreakdownannual!F1861</f>
        <v>75314.45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656872.31999999995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262654.5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498363.12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658663.71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71078.09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2076553.65</v>
      </c>
      <c r="F1877" s="65">
        <f>Raw_endusebreakdownannual!F1876</f>
        <v>71078.09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846937.23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262654.5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498363.12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707451.22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67593.36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2315406.06</v>
      </c>
      <c r="F1892" s="65">
        <f>Raw_endusebreakdownannual!F1891</f>
        <v>67593.36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1148680.1499999999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262654.5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498363.12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670145.04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60177.58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2579842.81</v>
      </c>
      <c r="F1907" s="65">
        <f>Raw_endusebreakdownannual!F1906</f>
        <v>60177.58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545126.18999999994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262654.5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498363.12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758632.78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79610.02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2064776.59</v>
      </c>
      <c r="F1922" s="65">
        <f>Raw_endusebreakdownannual!F1921</f>
        <v>79610.02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1405644.14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9460.86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525438.57999999996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498363.12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331970.53000000003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87939.18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1365233.09</v>
      </c>
      <c r="F1937" s="65">
        <f>Raw_endusebreakdownannual!F1936</f>
        <v>1493583.32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857992.19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245693.97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525438.57999999996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498363.12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357866.12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80946.710000000006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1627361.78</v>
      </c>
      <c r="F1952" s="65">
        <f>Raw_endusebreakdownannual!F1951</f>
        <v>938938.9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603415.25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140637.22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525438.57999999996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498363.12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343320.47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80630.27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1507759.38</v>
      </c>
      <c r="F1967" s="65">
        <f>Raw_endusebreakdownannual!F1966</f>
        <v>684045.52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540705.48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293917.11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525438.57999999996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498363.12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365075.43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77937.36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1682794.23</v>
      </c>
      <c r="F1982" s="65">
        <f>Raw_endusebreakdownannual!F1981</f>
        <v>618642.84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567020.21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179104.01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525438.57999999996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498363.12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348806.35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80646.710000000006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1551712.06</v>
      </c>
      <c r="F1997" s="65">
        <f>Raw_endusebreakdownannual!F1996</f>
        <v>647666.92000000004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155540.92000000001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291695.2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525438.57999999996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498363.12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367467.84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74424.31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1682964.73</v>
      </c>
      <c r="F2012" s="65">
        <f>Raw_endusebreakdownannual!F2011</f>
        <v>229965.22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148175.79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316407.92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525438.57999999996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498363.12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375403.24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73490.75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1715612.85</v>
      </c>
      <c r="F2027" s="65">
        <f>Raw_endusebreakdownannual!F2026</f>
        <v>221666.53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211640.5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400304.31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525438.57999999996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498363.12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379919.05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73382.100000000006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1804025.05</v>
      </c>
      <c r="F2042" s="65">
        <f>Raw_endusebreakdownannual!F2041</f>
        <v>285022.59000000003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184327.4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450606.45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525438.57999999996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498363.12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385451.52000000002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72397.89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1859859.66</v>
      </c>
      <c r="F2057" s="65">
        <f>Raw_endusebreakdownannual!F2056</f>
        <v>256725.3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340432.38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618071.34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525438.57999999996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498363.12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391472.16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71847.899999999994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2033345.19</v>
      </c>
      <c r="F2072" s="65">
        <f>Raw_endusebreakdownannual!F2071</f>
        <v>412280.28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816559.89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671676.15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525438.57999999996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498363.12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408057.05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73433.25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2103534.9</v>
      </c>
      <c r="F2087" s="65">
        <f>Raw_endusebreakdownannual!F2086</f>
        <v>889993.14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765434.68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545145.28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525438.57999999996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498363.12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395384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75445.929999999993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1964330.97</v>
      </c>
      <c r="F2102" s="65">
        <f>Raw_endusebreakdownannual!F2101</f>
        <v>840880.61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671611.67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738993.39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525438.57999999996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498363.12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420594.03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71343.89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2183389.11</v>
      </c>
      <c r="F2117" s="65">
        <f>Raw_endusebreakdownannual!F2116</f>
        <v>742955.56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469207.84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945610.98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525438.57999999996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498363.12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472411.09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67804.69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2441823.7599999998</v>
      </c>
      <c r="F2132" s="65">
        <f>Raw_endusebreakdownannual!F2131</f>
        <v>537012.52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161712.65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1302757.99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525438.57999999996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498363.12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523092.59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60389.21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2849652.28</v>
      </c>
      <c r="F2147" s="65">
        <f>Raw_endusebreakdownannual!F2146</f>
        <v>222101.86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1086499.5900000001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603189.89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525438.57999999996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498363.12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442195.62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79688.94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2069187.2</v>
      </c>
      <c r="F2162" s="65">
        <f>Raw_endusebreakdownannual!F2161</f>
        <v>1166188.54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1452286.23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7400.31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262654.5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498363.12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386344.98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87942.57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1154762.9099999999</v>
      </c>
      <c r="F2177" s="65">
        <f>Raw_endusebreakdownannual!F2176</f>
        <v>1540228.81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874248.24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209880.28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262654.5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498363.12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393730.85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80938.37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1364628.75</v>
      </c>
      <c r="F2192" s="65">
        <f>Raw_endusebreakdownannual!F2191</f>
        <v>955186.61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649385.31000000006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116069.31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262654.5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498363.12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385484.7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80599.38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1262571.6299999999</v>
      </c>
      <c r="F2207" s="65">
        <f>Raw_endusebreakdownannual!F2206</f>
        <v>729984.69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567551.85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247846.96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262654.5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498363.12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396637.67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77865.36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1405502.24</v>
      </c>
      <c r="F2222" s="65">
        <f>Raw_endusebreakdownannual!F2221</f>
        <v>645417.21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614508.30000000005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148644.18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262654.5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498363.12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385198.09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80613.05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1294859.8899999999</v>
      </c>
      <c r="F2237" s="65">
        <f>Raw_endusebreakdownannual!F2236</f>
        <v>695121.36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179661.25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237758.22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262654.5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498363.12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392011.17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74399.820000000007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1390787.01</v>
      </c>
      <c r="F2252" s="65">
        <f>Raw_endusebreakdownannual!F2251</f>
        <v>254061.08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171154.83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258438.12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262654.5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498363.12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402926.45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73504.78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1422382.19</v>
      </c>
      <c r="F2267" s="65">
        <f>Raw_endusebreakdownannual!F2266</f>
        <v>244659.61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231732.92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331637.73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262654.5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498363.12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404654.42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73364.81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1497309.77</v>
      </c>
      <c r="F2282" s="65">
        <f>Raw_endusebreakdownannual!F2281</f>
        <v>305097.73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202280.48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369328.24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262654.5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498363.12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400579.56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72371.86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1530925.42</v>
      </c>
      <c r="F2297" s="65">
        <f>Raw_endusebreakdownannual!F2296</f>
        <v>274652.34000000003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357492.83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541884.91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262654.5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498363.12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397097.2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71672.73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1699999.73</v>
      </c>
      <c r="F2312" s="65">
        <f>Raw_endusebreakdownannual!F2311</f>
        <v>429165.56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815073.35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584779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262654.5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498363.12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412399.25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73206.720000000001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1758195.87</v>
      </c>
      <c r="F2327" s="65">
        <f>Raw_endusebreakdownannual!F2326</f>
        <v>888280.08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767254.26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473736.48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262654.5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498363.12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413417.68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75388.34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1648171.78</v>
      </c>
      <c r="F2342" s="65">
        <f>Raw_endusebreakdownannual!F2341</f>
        <v>842642.6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678086.58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644209.15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262654.5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498363.12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420438.59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71101.19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1825665.35</v>
      </c>
      <c r="F2357" s="65">
        <f>Raw_endusebreakdownannual!F2356</f>
        <v>749187.77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435652.66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827504.06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262654.5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498363.12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407514.01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67598.460000000006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1996035.69</v>
      </c>
      <c r="F2372" s="65">
        <f>Raw_endusebreakdownannual!F2371</f>
        <v>503251.12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172650.03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1130284.93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262654.5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498363.12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485020.9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60163.56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2376323.46</v>
      </c>
      <c r="F2387" s="65">
        <f>Raw_endusebreakdownannual!F2386</f>
        <v>232813.59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1012979.41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530100.53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262654.5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498363.12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367282.86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79615.570000000007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1658401.01</v>
      </c>
      <c r="F2402" s="65">
        <f>Raw_endusebreakdownannual!F2401</f>
        <v>1092594.98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415</v>
      </c>
      <c r="E2">
        <v>0</v>
      </c>
      <c r="F2">
        <v>1487939.67</v>
      </c>
    </row>
    <row r="3" spans="1:6" x14ac:dyDescent="0.25">
      <c r="A3" t="s">
        <v>39</v>
      </c>
      <c r="B3" t="s">
        <v>73</v>
      </c>
      <c r="C3" t="s">
        <v>67</v>
      </c>
      <c r="D3" t="s">
        <v>416</v>
      </c>
      <c r="E3">
        <v>30883.32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417</v>
      </c>
      <c r="E4">
        <v>525438.57999999996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419</v>
      </c>
      <c r="E6">
        <v>498363.12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421</v>
      </c>
      <c r="E8">
        <v>602917.71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422</v>
      </c>
      <c r="E9">
        <v>2510.92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426</v>
      </c>
      <c r="E13">
        <v>0</v>
      </c>
      <c r="F13">
        <v>87934.61</v>
      </c>
    </row>
    <row r="14" spans="1:6" x14ac:dyDescent="0.25">
      <c r="A14" t="s">
        <v>39</v>
      </c>
      <c r="B14" t="s">
        <v>73</v>
      </c>
      <c r="C14" t="s">
        <v>67</v>
      </c>
      <c r="D14" t="s">
        <v>427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429</v>
      </c>
      <c r="E16">
        <v>1660113.65</v>
      </c>
      <c r="F16">
        <v>1575874.28</v>
      </c>
    </row>
    <row r="17" spans="1:6" x14ac:dyDescent="0.25">
      <c r="A17" t="s">
        <v>39</v>
      </c>
      <c r="B17" t="s">
        <v>74</v>
      </c>
      <c r="C17" t="s">
        <v>67</v>
      </c>
      <c r="D17" t="s">
        <v>415</v>
      </c>
      <c r="E17">
        <v>0</v>
      </c>
      <c r="F17">
        <v>990252.06</v>
      </c>
    </row>
    <row r="18" spans="1:6" x14ac:dyDescent="0.25">
      <c r="A18" t="s">
        <v>39</v>
      </c>
      <c r="B18" t="s">
        <v>74</v>
      </c>
      <c r="C18" t="s">
        <v>67</v>
      </c>
      <c r="D18" t="s">
        <v>416</v>
      </c>
      <c r="E18">
        <v>401372.83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417</v>
      </c>
      <c r="E19">
        <v>525438.57999999996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419</v>
      </c>
      <c r="E21">
        <v>498363.12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421</v>
      </c>
      <c r="E23">
        <v>553505.88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422</v>
      </c>
      <c r="E24">
        <v>12464.31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426</v>
      </c>
      <c r="E28">
        <v>0</v>
      </c>
      <c r="F28">
        <v>80946.47</v>
      </c>
    </row>
    <row r="29" spans="1:6" x14ac:dyDescent="0.25">
      <c r="A29" t="s">
        <v>39</v>
      </c>
      <c r="B29" t="s">
        <v>74</v>
      </c>
      <c r="C29" t="s">
        <v>67</v>
      </c>
      <c r="D29" t="s">
        <v>427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429</v>
      </c>
      <c r="E31">
        <v>1991144.72</v>
      </c>
      <c r="F31">
        <v>1071198.53</v>
      </c>
    </row>
    <row r="32" spans="1:6" x14ac:dyDescent="0.25">
      <c r="A32" t="s">
        <v>39</v>
      </c>
      <c r="B32" t="s">
        <v>75</v>
      </c>
      <c r="C32" t="s">
        <v>67</v>
      </c>
      <c r="D32" t="s">
        <v>415</v>
      </c>
      <c r="E32">
        <v>0</v>
      </c>
      <c r="F32">
        <v>695079.46</v>
      </c>
    </row>
    <row r="33" spans="1:6" x14ac:dyDescent="0.25">
      <c r="A33" t="s">
        <v>39</v>
      </c>
      <c r="B33" t="s">
        <v>75</v>
      </c>
      <c r="C33" t="s">
        <v>67</v>
      </c>
      <c r="D33" t="s">
        <v>416</v>
      </c>
      <c r="E33">
        <v>247320.17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417</v>
      </c>
      <c r="E34">
        <v>525438.57999999996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419</v>
      </c>
      <c r="E36">
        <v>498363.12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421</v>
      </c>
      <c r="E38">
        <v>495946.01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422</v>
      </c>
      <c r="E39">
        <v>10460.68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426</v>
      </c>
      <c r="E43">
        <v>0</v>
      </c>
      <c r="F43">
        <v>80632.25</v>
      </c>
    </row>
    <row r="44" spans="1:6" x14ac:dyDescent="0.25">
      <c r="A44" t="s">
        <v>39</v>
      </c>
      <c r="B44" t="s">
        <v>75</v>
      </c>
      <c r="C44" t="s">
        <v>67</v>
      </c>
      <c r="D44" t="s">
        <v>427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429</v>
      </c>
      <c r="E46">
        <v>1777528.56</v>
      </c>
      <c r="F46">
        <v>775711.71</v>
      </c>
    </row>
    <row r="47" spans="1:6" x14ac:dyDescent="0.25">
      <c r="A47" t="s">
        <v>39</v>
      </c>
      <c r="B47" t="s">
        <v>76</v>
      </c>
      <c r="C47" t="s">
        <v>67</v>
      </c>
      <c r="D47" t="s">
        <v>415</v>
      </c>
      <c r="E47">
        <v>0</v>
      </c>
      <c r="F47">
        <v>657167.43999999994</v>
      </c>
    </row>
    <row r="48" spans="1:6" x14ac:dyDescent="0.25">
      <c r="A48" t="s">
        <v>39</v>
      </c>
      <c r="B48" t="s">
        <v>76</v>
      </c>
      <c r="C48" t="s">
        <v>67</v>
      </c>
      <c r="D48" t="s">
        <v>416</v>
      </c>
      <c r="E48">
        <v>471345.42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417</v>
      </c>
      <c r="E49">
        <v>525438.57999999996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419</v>
      </c>
      <c r="E51">
        <v>498363.12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421</v>
      </c>
      <c r="E53">
        <v>546275.34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422</v>
      </c>
      <c r="E54">
        <v>14120.01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426</v>
      </c>
      <c r="E58">
        <v>0</v>
      </c>
      <c r="F58">
        <v>77946.59</v>
      </c>
    </row>
    <row r="59" spans="1:6" x14ac:dyDescent="0.25">
      <c r="A59" t="s">
        <v>39</v>
      </c>
      <c r="B59" t="s">
        <v>76</v>
      </c>
      <c r="C59" t="s">
        <v>67</v>
      </c>
      <c r="D59" t="s">
        <v>427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429</v>
      </c>
      <c r="E61">
        <v>2055542.46</v>
      </c>
      <c r="F61">
        <v>735114.03</v>
      </c>
    </row>
    <row r="62" spans="1:6" x14ac:dyDescent="0.25">
      <c r="A62" t="s">
        <v>39</v>
      </c>
      <c r="B62" t="s">
        <v>77</v>
      </c>
      <c r="C62" t="s">
        <v>67</v>
      </c>
      <c r="D62" t="s">
        <v>415</v>
      </c>
      <c r="E62">
        <v>0</v>
      </c>
      <c r="F62">
        <v>688513.17</v>
      </c>
    </row>
    <row r="63" spans="1:6" x14ac:dyDescent="0.25">
      <c r="A63" t="s">
        <v>39</v>
      </c>
      <c r="B63" t="s">
        <v>77</v>
      </c>
      <c r="C63" t="s">
        <v>67</v>
      </c>
      <c r="D63" t="s">
        <v>416</v>
      </c>
      <c r="E63">
        <v>292344.21000000002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417</v>
      </c>
      <c r="E64">
        <v>525438.57999999996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419</v>
      </c>
      <c r="E66">
        <v>498363.12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421</v>
      </c>
      <c r="E68">
        <v>502580.74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422</v>
      </c>
      <c r="E69">
        <v>12755.81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426</v>
      </c>
      <c r="E73">
        <v>0</v>
      </c>
      <c r="F73">
        <v>80647.460000000006</v>
      </c>
    </row>
    <row r="74" spans="1:6" x14ac:dyDescent="0.25">
      <c r="A74" t="s">
        <v>39</v>
      </c>
      <c r="B74" t="s">
        <v>77</v>
      </c>
      <c r="C74" t="s">
        <v>67</v>
      </c>
      <c r="D74" t="s">
        <v>427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429</v>
      </c>
      <c r="E76">
        <v>1831482.45</v>
      </c>
      <c r="F76">
        <v>769160.63</v>
      </c>
    </row>
    <row r="77" spans="1:6" x14ac:dyDescent="0.25">
      <c r="A77" t="s">
        <v>39</v>
      </c>
      <c r="B77" t="s">
        <v>78</v>
      </c>
      <c r="C77" t="s">
        <v>67</v>
      </c>
      <c r="D77" t="s">
        <v>415</v>
      </c>
      <c r="E77">
        <v>0</v>
      </c>
      <c r="F77">
        <v>328542.77</v>
      </c>
    </row>
    <row r="78" spans="1:6" x14ac:dyDescent="0.25">
      <c r="A78" t="s">
        <v>39</v>
      </c>
      <c r="B78" t="s">
        <v>78</v>
      </c>
      <c r="C78" t="s">
        <v>67</v>
      </c>
      <c r="D78" t="s">
        <v>416</v>
      </c>
      <c r="E78">
        <v>525609.05000000005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417</v>
      </c>
      <c r="E79">
        <v>525438.57999999996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419</v>
      </c>
      <c r="E81">
        <v>498363.12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421</v>
      </c>
      <c r="E83">
        <v>507648.94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422</v>
      </c>
      <c r="E84">
        <v>17577.71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426</v>
      </c>
      <c r="E88">
        <v>0</v>
      </c>
      <c r="F88">
        <v>74420.77</v>
      </c>
    </row>
    <row r="89" spans="1:6" x14ac:dyDescent="0.25">
      <c r="A89" t="s">
        <v>39</v>
      </c>
      <c r="B89" t="s">
        <v>78</v>
      </c>
      <c r="C89" t="s">
        <v>67</v>
      </c>
      <c r="D89" t="s">
        <v>427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429</v>
      </c>
      <c r="E91">
        <v>2074637.39</v>
      </c>
      <c r="F91">
        <v>402963.53</v>
      </c>
    </row>
    <row r="92" spans="1:6" x14ac:dyDescent="0.25">
      <c r="A92" t="s">
        <v>39</v>
      </c>
      <c r="B92" t="s">
        <v>79</v>
      </c>
      <c r="C92" t="s">
        <v>67</v>
      </c>
      <c r="D92" t="s">
        <v>415</v>
      </c>
      <c r="E92">
        <v>0</v>
      </c>
      <c r="F92">
        <v>388416.33</v>
      </c>
    </row>
    <row r="93" spans="1:6" x14ac:dyDescent="0.25">
      <c r="A93" t="s">
        <v>39</v>
      </c>
      <c r="B93" t="s">
        <v>79</v>
      </c>
      <c r="C93" t="s">
        <v>67</v>
      </c>
      <c r="D93" t="s">
        <v>416</v>
      </c>
      <c r="E93">
        <v>616587.84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417</v>
      </c>
      <c r="E94">
        <v>525438.57999999996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419</v>
      </c>
      <c r="E96">
        <v>498363.12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421</v>
      </c>
      <c r="E98">
        <v>561860.9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422</v>
      </c>
      <c r="E99">
        <v>19891.740000000002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426</v>
      </c>
      <c r="E103">
        <v>0</v>
      </c>
      <c r="F103">
        <v>73494.27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429</v>
      </c>
      <c r="E106">
        <v>2222142.17</v>
      </c>
      <c r="F106">
        <v>461910.59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415</v>
      </c>
      <c r="E107">
        <v>0</v>
      </c>
      <c r="F107">
        <v>412227.14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416</v>
      </c>
      <c r="E108">
        <v>697392.41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417</v>
      </c>
      <c r="E109">
        <v>525438.57999999996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419</v>
      </c>
      <c r="E111">
        <v>498363.12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421</v>
      </c>
      <c r="E113">
        <v>568226.79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422</v>
      </c>
      <c r="E114">
        <v>19917.27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426</v>
      </c>
      <c r="E118">
        <v>0</v>
      </c>
      <c r="F118">
        <v>73387.360000000001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429</v>
      </c>
      <c r="E121">
        <v>2309338.16</v>
      </c>
      <c r="F121">
        <v>485614.5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415</v>
      </c>
      <c r="E122">
        <v>0</v>
      </c>
      <c r="F122">
        <v>402608.87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416</v>
      </c>
      <c r="E123">
        <v>768081.06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417</v>
      </c>
      <c r="E124">
        <v>525438.57999999996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419</v>
      </c>
      <c r="E126">
        <v>498363.12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421</v>
      </c>
      <c r="E128">
        <v>586502.79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422</v>
      </c>
      <c r="E129">
        <v>20510.189999999999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426</v>
      </c>
      <c r="E133">
        <v>0</v>
      </c>
      <c r="F133">
        <v>72396.88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429</v>
      </c>
      <c r="E136">
        <v>2398895.73</v>
      </c>
      <c r="F136">
        <v>475005.74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415</v>
      </c>
      <c r="E137">
        <v>0</v>
      </c>
      <c r="F137">
        <v>549463.59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416</v>
      </c>
      <c r="E138">
        <v>954391.55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417</v>
      </c>
      <c r="E139">
        <v>525438.57999999996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419</v>
      </c>
      <c r="E141">
        <v>498363.12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421</v>
      </c>
      <c r="E143">
        <v>638199.37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422</v>
      </c>
      <c r="E144">
        <v>20367.82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426</v>
      </c>
      <c r="E148">
        <v>0</v>
      </c>
      <c r="F148">
        <v>71845.179999999993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429</v>
      </c>
      <c r="E151">
        <v>2636760.44</v>
      </c>
      <c r="F151">
        <v>621308.77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415</v>
      </c>
      <c r="E152">
        <v>0</v>
      </c>
      <c r="F152">
        <v>1006372.61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416</v>
      </c>
      <c r="E153">
        <v>984768.73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417</v>
      </c>
      <c r="E154">
        <v>525438.57999999996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419</v>
      </c>
      <c r="E156">
        <v>498363.12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421</v>
      </c>
      <c r="E158">
        <v>668412.24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422</v>
      </c>
      <c r="E159">
        <v>18232.28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426</v>
      </c>
      <c r="E163">
        <v>0</v>
      </c>
      <c r="F163">
        <v>73435.23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429</v>
      </c>
      <c r="E166">
        <v>2695214.94</v>
      </c>
      <c r="F166">
        <v>1079807.8400000001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415</v>
      </c>
      <c r="E167">
        <v>0</v>
      </c>
      <c r="F167">
        <v>920046.27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416</v>
      </c>
      <c r="E168">
        <v>820950.3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417</v>
      </c>
      <c r="E169">
        <v>525438.57999999996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419</v>
      </c>
      <c r="E171">
        <v>498363.12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421</v>
      </c>
      <c r="E173">
        <v>625520.52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422</v>
      </c>
      <c r="E174">
        <v>18365.419999999998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426</v>
      </c>
      <c r="E178">
        <v>0</v>
      </c>
      <c r="F178">
        <v>75451.710000000006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429</v>
      </c>
      <c r="E181">
        <v>2488637.9300000002</v>
      </c>
      <c r="F181">
        <v>995497.98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415</v>
      </c>
      <c r="E182">
        <v>0</v>
      </c>
      <c r="F182">
        <v>829660.59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416</v>
      </c>
      <c r="E183">
        <v>1078136.1000000001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417</v>
      </c>
      <c r="E184">
        <v>525438.57999999996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419</v>
      </c>
      <c r="E186">
        <v>498363.12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421</v>
      </c>
      <c r="E188">
        <v>684094.48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422</v>
      </c>
      <c r="E189">
        <v>20683.63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426</v>
      </c>
      <c r="E193">
        <v>0</v>
      </c>
      <c r="F193">
        <v>71341.94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429</v>
      </c>
      <c r="E196">
        <v>2806715.91</v>
      </c>
      <c r="F196">
        <v>901002.53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415</v>
      </c>
      <c r="E197">
        <v>0</v>
      </c>
      <c r="F197">
        <v>639181.88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416</v>
      </c>
      <c r="E198">
        <v>1335619.72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417</v>
      </c>
      <c r="E199">
        <v>525438.57999999996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419</v>
      </c>
      <c r="E201">
        <v>498363.12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421</v>
      </c>
      <c r="E203">
        <v>723484.8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422</v>
      </c>
      <c r="E204">
        <v>18742.21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426</v>
      </c>
      <c r="E208">
        <v>0</v>
      </c>
      <c r="F208">
        <v>67796.98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429</v>
      </c>
      <c r="E211">
        <v>3101648.42</v>
      </c>
      <c r="F211">
        <v>706978.86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415</v>
      </c>
      <c r="E212">
        <v>0</v>
      </c>
      <c r="F212">
        <v>446077.65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416</v>
      </c>
      <c r="E213">
        <v>1991749.92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417</v>
      </c>
      <c r="E214">
        <v>525438.57999999996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419</v>
      </c>
      <c r="E216">
        <v>498363.12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421</v>
      </c>
      <c r="E218">
        <v>746784.99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422</v>
      </c>
      <c r="E219">
        <v>29691.1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426</v>
      </c>
      <c r="E223">
        <v>0</v>
      </c>
      <c r="F223">
        <v>60374.85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429</v>
      </c>
      <c r="E226">
        <v>3792027.71</v>
      </c>
      <c r="F226">
        <v>506452.5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415</v>
      </c>
      <c r="E227">
        <v>0</v>
      </c>
      <c r="F227">
        <v>1195134.69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416</v>
      </c>
      <c r="E228">
        <v>834990.43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417</v>
      </c>
      <c r="E229">
        <v>525438.57999999996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419</v>
      </c>
      <c r="E231">
        <v>498363.12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421</v>
      </c>
      <c r="E233">
        <v>722940.46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422</v>
      </c>
      <c r="E234">
        <v>19219.04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426</v>
      </c>
      <c r="E238">
        <v>0</v>
      </c>
      <c r="F238">
        <v>79685.61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429</v>
      </c>
      <c r="E241">
        <v>2600951.62</v>
      </c>
      <c r="F241">
        <v>1274820.3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415</v>
      </c>
      <c r="E242">
        <v>0</v>
      </c>
      <c r="F242">
        <v>1632195.96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416</v>
      </c>
      <c r="E243">
        <v>32085.49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417</v>
      </c>
      <c r="E244">
        <v>262654.5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419</v>
      </c>
      <c r="E246">
        <v>498363.12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421</v>
      </c>
      <c r="E248">
        <v>565394.56000000006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422</v>
      </c>
      <c r="E249">
        <v>2711.29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426</v>
      </c>
      <c r="E253">
        <v>0</v>
      </c>
      <c r="F253">
        <v>87835.11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429</v>
      </c>
      <c r="E256">
        <v>1361208.95</v>
      </c>
      <c r="F256">
        <v>1720031.08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415</v>
      </c>
      <c r="E257">
        <v>0</v>
      </c>
      <c r="F257">
        <v>1129766.76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416</v>
      </c>
      <c r="E258">
        <v>373870.14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417</v>
      </c>
      <c r="E259">
        <v>262654.5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419</v>
      </c>
      <c r="E261">
        <v>498363.12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421</v>
      </c>
      <c r="E263">
        <v>553594.76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422</v>
      </c>
      <c r="E264">
        <v>11353.71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426</v>
      </c>
      <c r="E268">
        <v>0</v>
      </c>
      <c r="F268">
        <v>80901.17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429</v>
      </c>
      <c r="E271">
        <v>1699836.23</v>
      </c>
      <c r="F271">
        <v>1210667.93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415</v>
      </c>
      <c r="E272">
        <v>0</v>
      </c>
      <c r="F272">
        <v>848488.92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416</v>
      </c>
      <c r="E273">
        <v>241779.91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417</v>
      </c>
      <c r="E274">
        <v>262654.5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419</v>
      </c>
      <c r="E276">
        <v>498363.12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421</v>
      </c>
      <c r="E278">
        <v>509241.16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422</v>
      </c>
      <c r="E279">
        <v>9875.08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426</v>
      </c>
      <c r="E283">
        <v>0</v>
      </c>
      <c r="F283">
        <v>80541.84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429</v>
      </c>
      <c r="E286">
        <v>1521913.77</v>
      </c>
      <c r="F286">
        <v>929030.75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415</v>
      </c>
      <c r="E287">
        <v>0</v>
      </c>
      <c r="F287">
        <v>800833.32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416</v>
      </c>
      <c r="E288">
        <v>434753.25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417</v>
      </c>
      <c r="E289">
        <v>262654.5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419</v>
      </c>
      <c r="E291">
        <v>498363.12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421</v>
      </c>
      <c r="E293">
        <v>538907.1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422</v>
      </c>
      <c r="E294">
        <v>12760.23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426</v>
      </c>
      <c r="E298">
        <v>0</v>
      </c>
      <c r="F298">
        <v>77856.33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429</v>
      </c>
      <c r="E301">
        <v>1747438.19</v>
      </c>
      <c r="F301">
        <v>878689.64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415</v>
      </c>
      <c r="E302">
        <v>0</v>
      </c>
      <c r="F302">
        <v>847494.79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416</v>
      </c>
      <c r="E303">
        <v>284184.89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417</v>
      </c>
      <c r="E304">
        <v>262654.5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419</v>
      </c>
      <c r="E306">
        <v>498363.12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421</v>
      </c>
      <c r="E308">
        <v>522964.47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422</v>
      </c>
      <c r="E309">
        <v>12800.82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426</v>
      </c>
      <c r="E313">
        <v>0</v>
      </c>
      <c r="F313">
        <v>80623.48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429</v>
      </c>
      <c r="E316">
        <v>1580967.8</v>
      </c>
      <c r="F316">
        <v>928118.28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415</v>
      </c>
      <c r="E317">
        <v>0</v>
      </c>
      <c r="F317">
        <v>491065.96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416</v>
      </c>
      <c r="E318">
        <v>491496.92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417</v>
      </c>
      <c r="E319">
        <v>262654.5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419</v>
      </c>
      <c r="E321">
        <v>498363.12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421</v>
      </c>
      <c r="E323">
        <v>525083.34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422</v>
      </c>
      <c r="E324">
        <v>16127.18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426</v>
      </c>
      <c r="E328">
        <v>0</v>
      </c>
      <c r="F328">
        <v>74442.7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429</v>
      </c>
      <c r="E331">
        <v>1793725.06</v>
      </c>
      <c r="F331">
        <v>565508.66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415</v>
      </c>
      <c r="E332">
        <v>0</v>
      </c>
      <c r="F332">
        <v>528654.77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416</v>
      </c>
      <c r="E333">
        <v>554824.84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417</v>
      </c>
      <c r="E334">
        <v>262654.5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419</v>
      </c>
      <c r="E336">
        <v>498363.12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421</v>
      </c>
      <c r="E338">
        <v>552526.31000000006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422</v>
      </c>
      <c r="E339">
        <v>17730.36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426</v>
      </c>
      <c r="E343">
        <v>0</v>
      </c>
      <c r="F343">
        <v>73514.64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429</v>
      </c>
      <c r="E346">
        <v>1886099.12</v>
      </c>
      <c r="F346">
        <v>602169.41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415</v>
      </c>
      <c r="E347">
        <v>0</v>
      </c>
      <c r="F347">
        <v>567415.56999999995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416</v>
      </c>
      <c r="E348">
        <v>632594.5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417</v>
      </c>
      <c r="E349">
        <v>262654.5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419</v>
      </c>
      <c r="E351">
        <v>498363.12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421</v>
      </c>
      <c r="E353">
        <v>558288.22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422</v>
      </c>
      <c r="E354">
        <v>17758.849999999999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426</v>
      </c>
      <c r="E358">
        <v>0</v>
      </c>
      <c r="F358">
        <v>73370.92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429</v>
      </c>
      <c r="E361">
        <v>1969659.19</v>
      </c>
      <c r="F361">
        <v>640786.49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415</v>
      </c>
      <c r="E362">
        <v>0</v>
      </c>
      <c r="F362">
        <v>547382.48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416</v>
      </c>
      <c r="E363">
        <v>685792.57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417</v>
      </c>
      <c r="E364">
        <v>262654.5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419</v>
      </c>
      <c r="E366">
        <v>498363.12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421</v>
      </c>
      <c r="E368">
        <v>566713.28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422</v>
      </c>
      <c r="E369">
        <v>17945.240000000002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426</v>
      </c>
      <c r="E373">
        <v>0</v>
      </c>
      <c r="F373">
        <v>72370.12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429</v>
      </c>
      <c r="E376">
        <v>2031468.71</v>
      </c>
      <c r="F376">
        <v>619752.59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415</v>
      </c>
      <c r="E377">
        <v>0</v>
      </c>
      <c r="F377">
        <v>684749.99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416</v>
      </c>
      <c r="E378">
        <v>875552.99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417</v>
      </c>
      <c r="E379">
        <v>262654.5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419</v>
      </c>
      <c r="E381">
        <v>498363.12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421</v>
      </c>
      <c r="E383">
        <v>596931.51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422</v>
      </c>
      <c r="E384">
        <v>18261.400000000001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426</v>
      </c>
      <c r="E388">
        <v>0</v>
      </c>
      <c r="F388">
        <v>71690.679999999993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429</v>
      </c>
      <c r="E391">
        <v>2251763.5099999998</v>
      </c>
      <c r="F391">
        <v>756440.67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415</v>
      </c>
      <c r="E392">
        <v>0</v>
      </c>
      <c r="F392">
        <v>1115694.43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416</v>
      </c>
      <c r="E393">
        <v>899438.28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417</v>
      </c>
      <c r="E394">
        <v>262654.5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419</v>
      </c>
      <c r="E396">
        <v>498363.12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421</v>
      </c>
      <c r="E398">
        <v>606741.09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422</v>
      </c>
      <c r="E399">
        <v>15975.21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426</v>
      </c>
      <c r="E403">
        <v>0</v>
      </c>
      <c r="F403">
        <v>73202.42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429</v>
      </c>
      <c r="E406">
        <v>2283172.19</v>
      </c>
      <c r="F406">
        <v>1188896.8400000001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415</v>
      </c>
      <c r="E407">
        <v>0</v>
      </c>
      <c r="F407">
        <v>1059005.07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416</v>
      </c>
      <c r="E408">
        <v>752193.68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417</v>
      </c>
      <c r="E409">
        <v>262654.5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419</v>
      </c>
      <c r="E411">
        <v>498363.12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421</v>
      </c>
      <c r="E413">
        <v>587968.41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422</v>
      </c>
      <c r="E414">
        <v>16393.72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426</v>
      </c>
      <c r="E418">
        <v>0</v>
      </c>
      <c r="F418">
        <v>75321.66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429</v>
      </c>
      <c r="E421">
        <v>2117573.4300000002</v>
      </c>
      <c r="F421">
        <v>1134326.74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415</v>
      </c>
      <c r="E422">
        <v>0</v>
      </c>
      <c r="F422">
        <v>974593.38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416</v>
      </c>
      <c r="E423">
        <v>984352.92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417</v>
      </c>
      <c r="E424">
        <v>262654.5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419</v>
      </c>
      <c r="E426">
        <v>498363.12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421</v>
      </c>
      <c r="E428">
        <v>618823.18999999994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422</v>
      </c>
      <c r="E429">
        <v>18320.03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426</v>
      </c>
      <c r="E433">
        <v>0</v>
      </c>
      <c r="F433">
        <v>71109.62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429</v>
      </c>
      <c r="E436">
        <v>2382513.7599999998</v>
      </c>
      <c r="F436">
        <v>1045703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415</v>
      </c>
      <c r="E437">
        <v>0</v>
      </c>
      <c r="F437">
        <v>783359.98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416</v>
      </c>
      <c r="E438">
        <v>1218333.8600000001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417</v>
      </c>
      <c r="E439">
        <v>262654.5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419</v>
      </c>
      <c r="E441">
        <v>498363.12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421</v>
      </c>
      <c r="E443">
        <v>654618.89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422</v>
      </c>
      <c r="E444">
        <v>16634.099999999999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426</v>
      </c>
      <c r="E448">
        <v>0</v>
      </c>
      <c r="F448">
        <v>67517.149999999994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429</v>
      </c>
      <c r="E451">
        <v>2650604.4700000002</v>
      </c>
      <c r="F451">
        <v>850877.13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415</v>
      </c>
      <c r="E452">
        <v>0</v>
      </c>
      <c r="F452">
        <v>564765.75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416</v>
      </c>
      <c r="E453">
        <v>1818878.33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417</v>
      </c>
      <c r="E454">
        <v>262654.5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419</v>
      </c>
      <c r="E456">
        <v>498363.12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421</v>
      </c>
      <c r="E458">
        <v>665483.16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422</v>
      </c>
      <c r="E459">
        <v>26278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426</v>
      </c>
      <c r="E463">
        <v>0</v>
      </c>
      <c r="F463">
        <v>60128.73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429</v>
      </c>
      <c r="E466">
        <v>3271657.11</v>
      </c>
      <c r="F466">
        <v>624894.49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415</v>
      </c>
      <c r="E467">
        <v>0</v>
      </c>
      <c r="F467">
        <v>1310943.74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416</v>
      </c>
      <c r="E468">
        <v>761660.82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417</v>
      </c>
      <c r="E469">
        <v>262654.5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419</v>
      </c>
      <c r="E471">
        <v>498363.12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421</v>
      </c>
      <c r="E473">
        <v>660613.44999999995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422</v>
      </c>
      <c r="E474">
        <v>13404.29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426</v>
      </c>
      <c r="E478">
        <v>0</v>
      </c>
      <c r="F478">
        <v>79579.649999999994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429</v>
      </c>
      <c r="E481">
        <v>2196696.17</v>
      </c>
      <c r="F481">
        <v>1390523.38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415</v>
      </c>
      <c r="E482">
        <v>0</v>
      </c>
      <c r="F482">
        <v>1178117.6200000001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416</v>
      </c>
      <c r="E483">
        <v>6970.57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417</v>
      </c>
      <c r="E484">
        <v>525438.57999999996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419</v>
      </c>
      <c r="E486">
        <v>498363.12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421</v>
      </c>
      <c r="E488">
        <v>699260.86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426</v>
      </c>
      <c r="E493">
        <v>0</v>
      </c>
      <c r="F493">
        <v>87940.64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429</v>
      </c>
      <c r="E496">
        <v>1730033.13</v>
      </c>
      <c r="F496">
        <v>1266058.25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415</v>
      </c>
      <c r="E497">
        <v>0</v>
      </c>
      <c r="F497">
        <v>695951.77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416</v>
      </c>
      <c r="E498">
        <v>251463.1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417</v>
      </c>
      <c r="E499">
        <v>525438.57999999996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419</v>
      </c>
      <c r="E501">
        <v>498363.12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421</v>
      </c>
      <c r="E503">
        <v>758716.43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426</v>
      </c>
      <c r="E508">
        <v>0</v>
      </c>
      <c r="F508">
        <v>80944.570000000007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429</v>
      </c>
      <c r="E511">
        <v>2033981.23</v>
      </c>
      <c r="F511">
        <v>776896.35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415</v>
      </c>
      <c r="E512">
        <v>0</v>
      </c>
      <c r="F512">
        <v>462261.54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416</v>
      </c>
      <c r="E513">
        <v>134365.26999999999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417</v>
      </c>
      <c r="E514">
        <v>525438.57999999996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419</v>
      </c>
      <c r="E516">
        <v>498363.12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421</v>
      </c>
      <c r="E518">
        <v>744306.16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426</v>
      </c>
      <c r="E523">
        <v>0</v>
      </c>
      <c r="F523">
        <v>80638.259999999995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429</v>
      </c>
      <c r="E526">
        <v>1902473.12</v>
      </c>
      <c r="F526">
        <v>542899.80000000005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415</v>
      </c>
      <c r="E527">
        <v>0</v>
      </c>
      <c r="F527">
        <v>415249.64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416</v>
      </c>
      <c r="E528">
        <v>300726.77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417</v>
      </c>
      <c r="E529">
        <v>525438.57999999996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419</v>
      </c>
      <c r="E531">
        <v>498363.12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421</v>
      </c>
      <c r="E533">
        <v>764605.69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426</v>
      </c>
      <c r="E538">
        <v>0</v>
      </c>
      <c r="F538">
        <v>77943.350000000006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429</v>
      </c>
      <c r="E541">
        <v>2089134.16</v>
      </c>
      <c r="F541">
        <v>493192.99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415</v>
      </c>
      <c r="E542">
        <v>0</v>
      </c>
      <c r="F542">
        <v>442667.77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416</v>
      </c>
      <c r="E543">
        <v>176682.35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417</v>
      </c>
      <c r="E544">
        <v>525438.57999999996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419</v>
      </c>
      <c r="E546">
        <v>498363.12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421</v>
      </c>
      <c r="E548">
        <v>745052.27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426</v>
      </c>
      <c r="E553">
        <v>0</v>
      </c>
      <c r="F553">
        <v>80650.789999999994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429</v>
      </c>
      <c r="E556">
        <v>1945536.31</v>
      </c>
      <c r="F556">
        <v>523318.56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415</v>
      </c>
      <c r="E557">
        <v>0</v>
      </c>
      <c r="F557">
        <v>103124.97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416</v>
      </c>
      <c r="E558">
        <v>293094.34999999998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417</v>
      </c>
      <c r="E559">
        <v>525438.57999999996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419</v>
      </c>
      <c r="E561">
        <v>498363.12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421</v>
      </c>
      <c r="E563">
        <v>758699.74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426</v>
      </c>
      <c r="E568">
        <v>0</v>
      </c>
      <c r="F568">
        <v>74430.95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429</v>
      </c>
      <c r="E571">
        <v>2075595.78</v>
      </c>
      <c r="F571">
        <v>177555.92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415</v>
      </c>
      <c r="E572">
        <v>0</v>
      </c>
      <c r="F572">
        <v>98137.65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416</v>
      </c>
      <c r="E573">
        <v>330937.11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417</v>
      </c>
      <c r="E574">
        <v>525438.57999999996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419</v>
      </c>
      <c r="E576">
        <v>498363.12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421</v>
      </c>
      <c r="E578">
        <v>749880.65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426</v>
      </c>
      <c r="E583">
        <v>0</v>
      </c>
      <c r="F583">
        <v>73497.899999999994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429</v>
      </c>
      <c r="E586">
        <v>2104619.4500000002</v>
      </c>
      <c r="F586">
        <v>171635.54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415</v>
      </c>
      <c r="E587">
        <v>0</v>
      </c>
      <c r="F587">
        <v>149158.64000000001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416</v>
      </c>
      <c r="E588">
        <v>411093.46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417</v>
      </c>
      <c r="E589">
        <v>525438.57999999996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419</v>
      </c>
      <c r="E591">
        <v>498363.12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421</v>
      </c>
      <c r="E593">
        <v>769225.02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426</v>
      </c>
      <c r="E598">
        <v>0</v>
      </c>
      <c r="F598">
        <v>73391.27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429</v>
      </c>
      <c r="E601">
        <v>2204120.17</v>
      </c>
      <c r="F601">
        <v>222549.92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415</v>
      </c>
      <c r="E602">
        <v>0</v>
      </c>
      <c r="F602">
        <v>125121.67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416</v>
      </c>
      <c r="E603">
        <v>468633.83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417</v>
      </c>
      <c r="E604">
        <v>525438.57999999996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419</v>
      </c>
      <c r="E606">
        <v>498363.12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421</v>
      </c>
      <c r="E608">
        <v>793434.29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426</v>
      </c>
      <c r="E613">
        <v>0</v>
      </c>
      <c r="F613">
        <v>72402.05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429</v>
      </c>
      <c r="E616">
        <v>2285869.8199999998</v>
      </c>
      <c r="F616">
        <v>197523.72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415</v>
      </c>
      <c r="E617">
        <v>0</v>
      </c>
      <c r="F617">
        <v>270259.74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416</v>
      </c>
      <c r="E618">
        <v>643527.03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417</v>
      </c>
      <c r="E619">
        <v>525438.57999999996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419</v>
      </c>
      <c r="E621">
        <v>498363.12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421</v>
      </c>
      <c r="E623">
        <v>791055.33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426</v>
      </c>
      <c r="E628">
        <v>0</v>
      </c>
      <c r="F628">
        <v>71847.39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429</v>
      </c>
      <c r="E631">
        <v>2458384.06</v>
      </c>
      <c r="F631">
        <v>342107.14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415</v>
      </c>
      <c r="E632">
        <v>0</v>
      </c>
      <c r="F632">
        <v>668153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416</v>
      </c>
      <c r="E633">
        <v>694833.83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417</v>
      </c>
      <c r="E634">
        <v>525438.57999999996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419</v>
      </c>
      <c r="E636">
        <v>498363.12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421</v>
      </c>
      <c r="E638">
        <v>818620.47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426</v>
      </c>
      <c r="E643">
        <v>0</v>
      </c>
      <c r="F643">
        <v>73433.19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429</v>
      </c>
      <c r="E646">
        <v>2537256</v>
      </c>
      <c r="F646">
        <v>741586.19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415</v>
      </c>
      <c r="E647">
        <v>0</v>
      </c>
      <c r="F647">
        <v>626388.56999999995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416</v>
      </c>
      <c r="E648">
        <v>563782.55000000005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417</v>
      </c>
      <c r="E649">
        <v>525438.57999999996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419</v>
      </c>
      <c r="E651">
        <v>498363.12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421</v>
      </c>
      <c r="E653">
        <v>781451.02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426</v>
      </c>
      <c r="E658">
        <v>0</v>
      </c>
      <c r="F658">
        <v>75449.279999999999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429</v>
      </c>
      <c r="E661">
        <v>2369035.2599999998</v>
      </c>
      <c r="F661">
        <v>701837.85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415</v>
      </c>
      <c r="E662">
        <v>0</v>
      </c>
      <c r="F662">
        <v>546501.23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416</v>
      </c>
      <c r="E663">
        <v>764387.02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417</v>
      </c>
      <c r="E664">
        <v>525438.57999999996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419</v>
      </c>
      <c r="E666">
        <v>498363.12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421</v>
      </c>
      <c r="E668">
        <v>812340.25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426</v>
      </c>
      <c r="E673">
        <v>0</v>
      </c>
      <c r="F673">
        <v>71344.320000000007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429</v>
      </c>
      <c r="E676">
        <v>2600528.96</v>
      </c>
      <c r="F676">
        <v>617845.55000000005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415</v>
      </c>
      <c r="E677">
        <v>0</v>
      </c>
      <c r="F677">
        <v>344488.74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416</v>
      </c>
      <c r="E678">
        <v>979793.62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417</v>
      </c>
      <c r="E679">
        <v>525438.57999999996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419</v>
      </c>
      <c r="E681">
        <v>498363.12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421</v>
      </c>
      <c r="E683">
        <v>878273.71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426</v>
      </c>
      <c r="E688">
        <v>0</v>
      </c>
      <c r="F688">
        <v>67804.460000000006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429</v>
      </c>
      <c r="E691">
        <v>2881869.02</v>
      </c>
      <c r="F691">
        <v>412293.2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415</v>
      </c>
      <c r="E692">
        <v>0</v>
      </c>
      <c r="F692">
        <v>116071.59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416</v>
      </c>
      <c r="E693">
        <v>1342668.19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417</v>
      </c>
      <c r="E694">
        <v>525438.57999999996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419</v>
      </c>
      <c r="E696">
        <v>498363.12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421</v>
      </c>
      <c r="E698">
        <v>848569.36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426</v>
      </c>
      <c r="E703">
        <v>0</v>
      </c>
      <c r="F703">
        <v>60389.62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429</v>
      </c>
      <c r="E706">
        <v>3215039.25</v>
      </c>
      <c r="F706">
        <v>176461.21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415</v>
      </c>
      <c r="E707">
        <v>0</v>
      </c>
      <c r="F707">
        <v>868874.53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416</v>
      </c>
      <c r="E708">
        <v>629906.57999999996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417</v>
      </c>
      <c r="E709">
        <v>525438.57999999996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419</v>
      </c>
      <c r="E711">
        <v>498363.12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421</v>
      </c>
      <c r="E713">
        <v>906100.88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426</v>
      </c>
      <c r="E718">
        <v>0</v>
      </c>
      <c r="F718">
        <v>79688.83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429</v>
      </c>
      <c r="E721">
        <v>2559809.16</v>
      </c>
      <c r="F721">
        <v>948563.35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415</v>
      </c>
      <c r="E722">
        <v>0</v>
      </c>
      <c r="F722">
        <v>1359897.12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416</v>
      </c>
      <c r="E723">
        <v>6489.81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417</v>
      </c>
      <c r="E724">
        <v>262654.5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419</v>
      </c>
      <c r="E726">
        <v>498363.12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421</v>
      </c>
      <c r="E728">
        <v>586627.03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426</v>
      </c>
      <c r="E733">
        <v>0</v>
      </c>
      <c r="F733">
        <v>87955.26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429</v>
      </c>
      <c r="E736">
        <v>1354134.46</v>
      </c>
      <c r="F736">
        <v>1447852.38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415</v>
      </c>
      <c r="E737">
        <v>0</v>
      </c>
      <c r="F737">
        <v>801751.66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416</v>
      </c>
      <c r="E738">
        <v>214874.45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417</v>
      </c>
      <c r="E739">
        <v>262654.5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419</v>
      </c>
      <c r="E741">
        <v>498363.12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421</v>
      </c>
      <c r="E743">
        <v>618777.69999999995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426</v>
      </c>
      <c r="E748">
        <v>0</v>
      </c>
      <c r="F748">
        <v>80895.23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429</v>
      </c>
      <c r="E751">
        <v>1594669.76</v>
      </c>
      <c r="F751">
        <v>882646.89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415</v>
      </c>
      <c r="E752">
        <v>0</v>
      </c>
      <c r="F752">
        <v>583475.24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416</v>
      </c>
      <c r="E753">
        <v>114279.33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417</v>
      </c>
      <c r="E754">
        <v>262654.5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419</v>
      </c>
      <c r="E756">
        <v>498363.12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421</v>
      </c>
      <c r="E758">
        <v>612770.85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426</v>
      </c>
      <c r="E763">
        <v>0</v>
      </c>
      <c r="F763">
        <v>80636.5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429</v>
      </c>
      <c r="E766">
        <v>1488067.8</v>
      </c>
      <c r="F766">
        <v>664111.73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415</v>
      </c>
      <c r="E767">
        <v>0</v>
      </c>
      <c r="F767">
        <v>511083.52000000002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416</v>
      </c>
      <c r="E768">
        <v>253794.1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417</v>
      </c>
      <c r="E769">
        <v>262654.5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419</v>
      </c>
      <c r="E771">
        <v>498363.12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421</v>
      </c>
      <c r="E773">
        <v>622963.06000000006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426</v>
      </c>
      <c r="E778">
        <v>0</v>
      </c>
      <c r="F778">
        <v>77862.38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429</v>
      </c>
      <c r="E781">
        <v>1637774.78</v>
      </c>
      <c r="F781">
        <v>588945.89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415</v>
      </c>
      <c r="E782">
        <v>0</v>
      </c>
      <c r="F782">
        <v>562595.12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416</v>
      </c>
      <c r="E783">
        <v>149880.56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417</v>
      </c>
      <c r="E784">
        <v>262654.5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419</v>
      </c>
      <c r="E786">
        <v>498363.12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421</v>
      </c>
      <c r="E788">
        <v>612517.91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426</v>
      </c>
      <c r="E793">
        <v>0</v>
      </c>
      <c r="F793">
        <v>80626.77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429</v>
      </c>
      <c r="E796">
        <v>1523416.08</v>
      </c>
      <c r="F796">
        <v>643221.9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415</v>
      </c>
      <c r="E797">
        <v>0</v>
      </c>
      <c r="F797">
        <v>155949.94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416</v>
      </c>
      <c r="E798">
        <v>241311.17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417</v>
      </c>
      <c r="E799">
        <v>262654.5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419</v>
      </c>
      <c r="E801">
        <v>498363.12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421</v>
      </c>
      <c r="E803">
        <v>623131.14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426</v>
      </c>
      <c r="E808">
        <v>0</v>
      </c>
      <c r="F808">
        <v>74441.89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429</v>
      </c>
      <c r="E811">
        <v>1625459.92</v>
      </c>
      <c r="F811">
        <v>230391.84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415</v>
      </c>
      <c r="E812">
        <v>0</v>
      </c>
      <c r="F812">
        <v>147316.06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416</v>
      </c>
      <c r="E813">
        <v>269637.82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417</v>
      </c>
      <c r="E814">
        <v>262654.5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419</v>
      </c>
      <c r="E816">
        <v>498363.12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421</v>
      </c>
      <c r="E818">
        <v>617153.86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426</v>
      </c>
      <c r="E823">
        <v>0</v>
      </c>
      <c r="F823">
        <v>73513.440000000002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429</v>
      </c>
      <c r="E826">
        <v>1647809.3</v>
      </c>
      <c r="F826">
        <v>220829.5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415</v>
      </c>
      <c r="E827">
        <v>0</v>
      </c>
      <c r="F827">
        <v>203856.38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416</v>
      </c>
      <c r="E828">
        <v>342674.76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417</v>
      </c>
      <c r="E829">
        <v>262654.5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419</v>
      </c>
      <c r="E831">
        <v>498363.12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421</v>
      </c>
      <c r="E833">
        <v>625828.42000000004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426</v>
      </c>
      <c r="E838">
        <v>0</v>
      </c>
      <c r="F838">
        <v>73365.509999999995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429</v>
      </c>
      <c r="E841">
        <v>1729520.8</v>
      </c>
      <c r="F841">
        <v>277221.89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415</v>
      </c>
      <c r="E842">
        <v>0</v>
      </c>
      <c r="F842">
        <v>175975.31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416</v>
      </c>
      <c r="E843">
        <v>383642.94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417</v>
      </c>
      <c r="E844">
        <v>262654.5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419</v>
      </c>
      <c r="E846">
        <v>498363.12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421</v>
      </c>
      <c r="E848">
        <v>636361.56000000006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426</v>
      </c>
      <c r="E853">
        <v>0</v>
      </c>
      <c r="F853">
        <v>72375.509999999995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429</v>
      </c>
      <c r="E856">
        <v>1781022.12</v>
      </c>
      <c r="F856">
        <v>248350.82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415</v>
      </c>
      <c r="E857">
        <v>0</v>
      </c>
      <c r="F857">
        <v>329059.28999999998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416</v>
      </c>
      <c r="E858">
        <v>560388.76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417</v>
      </c>
      <c r="E859">
        <v>262654.5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419</v>
      </c>
      <c r="E861">
        <v>498363.12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421</v>
      </c>
      <c r="E863">
        <v>653438.57999999996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426</v>
      </c>
      <c r="E868">
        <v>0</v>
      </c>
      <c r="F868">
        <v>71695.179999999993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429</v>
      </c>
      <c r="E871">
        <v>1974844.95</v>
      </c>
      <c r="F871">
        <v>400754.47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415</v>
      </c>
      <c r="E872">
        <v>0</v>
      </c>
      <c r="F872">
        <v>746537.55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416</v>
      </c>
      <c r="E873">
        <v>599253.57999999996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417</v>
      </c>
      <c r="E874">
        <v>262654.5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419</v>
      </c>
      <c r="E876">
        <v>498363.12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421</v>
      </c>
      <c r="E878">
        <v>655608.94999999995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426</v>
      </c>
      <c r="E883">
        <v>0</v>
      </c>
      <c r="F883">
        <v>73216.789999999994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429</v>
      </c>
      <c r="E886">
        <v>2015880.15</v>
      </c>
      <c r="F886">
        <v>819754.33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415</v>
      </c>
      <c r="E887">
        <v>0</v>
      </c>
      <c r="F887">
        <v>701330.42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416</v>
      </c>
      <c r="E888">
        <v>485939.29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417</v>
      </c>
      <c r="E889">
        <v>262654.5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419</v>
      </c>
      <c r="E891">
        <v>498363.12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421</v>
      </c>
      <c r="E893">
        <v>634195.18000000005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426</v>
      </c>
      <c r="E898">
        <v>0</v>
      </c>
      <c r="F898">
        <v>75331.87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429</v>
      </c>
      <c r="E901">
        <v>1881152.08</v>
      </c>
      <c r="F901">
        <v>776662.29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415</v>
      </c>
      <c r="E902">
        <v>0</v>
      </c>
      <c r="F902">
        <v>618015.19999999995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416</v>
      </c>
      <c r="E903">
        <v>660109.05000000005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417</v>
      </c>
      <c r="E904">
        <v>262654.5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419</v>
      </c>
      <c r="E906">
        <v>498363.12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421</v>
      </c>
      <c r="E908">
        <v>653370.62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426</v>
      </c>
      <c r="E913">
        <v>0</v>
      </c>
      <c r="F913">
        <v>71065.39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429</v>
      </c>
      <c r="E916">
        <v>2074497.29</v>
      </c>
      <c r="F916">
        <v>689080.59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415</v>
      </c>
      <c r="E917">
        <v>0</v>
      </c>
      <c r="F917">
        <v>410922.44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416</v>
      </c>
      <c r="E918">
        <v>850769.75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417</v>
      </c>
      <c r="E919">
        <v>262654.5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419</v>
      </c>
      <c r="E921">
        <v>498363.12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421</v>
      </c>
      <c r="E923">
        <v>703132.54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426</v>
      </c>
      <c r="E928">
        <v>0</v>
      </c>
      <c r="F928">
        <v>67590.570000000007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429</v>
      </c>
      <c r="E931">
        <v>2314919.91</v>
      </c>
      <c r="F931">
        <v>478513.02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415</v>
      </c>
      <c r="E932">
        <v>0</v>
      </c>
      <c r="F932">
        <v>151102.17000000001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416</v>
      </c>
      <c r="E933">
        <v>1152125.8600000001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417</v>
      </c>
      <c r="E934">
        <v>262654.5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419</v>
      </c>
      <c r="E936">
        <v>498363.12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421</v>
      </c>
      <c r="E938">
        <v>669659.22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426</v>
      </c>
      <c r="E943">
        <v>0</v>
      </c>
      <c r="F943">
        <v>60169.93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429</v>
      </c>
      <c r="E946">
        <v>2582802.7000000002</v>
      </c>
      <c r="F946">
        <v>211272.09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415</v>
      </c>
      <c r="E947">
        <v>0</v>
      </c>
      <c r="F947">
        <v>938114.08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416</v>
      </c>
      <c r="E948">
        <v>551431.28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417</v>
      </c>
      <c r="E949">
        <v>262654.5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419</v>
      </c>
      <c r="E951">
        <v>498363.12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421</v>
      </c>
      <c r="E953">
        <v>741523.74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426</v>
      </c>
      <c r="E958">
        <v>0</v>
      </c>
      <c r="F958">
        <v>79629.09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429</v>
      </c>
      <c r="E961">
        <v>2053972.63</v>
      </c>
      <c r="F961">
        <v>1017743.17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415</v>
      </c>
      <c r="E962">
        <v>282206.28999999998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416</v>
      </c>
      <c r="E963">
        <v>6770.95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417</v>
      </c>
      <c r="E964">
        <v>525438.57999999996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419</v>
      </c>
      <c r="E966">
        <v>498363.12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421</v>
      </c>
      <c r="E968">
        <v>699260.86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426</v>
      </c>
      <c r="E973">
        <v>0</v>
      </c>
      <c r="F973">
        <v>87940.64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429</v>
      </c>
      <c r="E976">
        <v>2012039.79</v>
      </c>
      <c r="F976">
        <v>87940.64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415</v>
      </c>
      <c r="E977">
        <v>173513.69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416</v>
      </c>
      <c r="E978">
        <v>250963.73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417</v>
      </c>
      <c r="E979">
        <v>525438.57999999996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419</v>
      </c>
      <c r="E981">
        <v>498363.12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421</v>
      </c>
      <c r="E983">
        <v>758716.43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426</v>
      </c>
      <c r="E988">
        <v>0</v>
      </c>
      <c r="F988">
        <v>80944.81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429</v>
      </c>
      <c r="E991">
        <v>2206995.5499999998</v>
      </c>
      <c r="F991">
        <v>80944.81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415</v>
      </c>
      <c r="E992">
        <v>110349.92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416</v>
      </c>
      <c r="E993">
        <v>133831.47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417</v>
      </c>
      <c r="E994">
        <v>525438.57999999996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419</v>
      </c>
      <c r="E996">
        <v>498363.12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421</v>
      </c>
      <c r="E998">
        <v>744306.16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426</v>
      </c>
      <c r="E1003">
        <v>0</v>
      </c>
      <c r="F1003">
        <v>80638.259999999995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429</v>
      </c>
      <c r="E1006">
        <v>2012289.23</v>
      </c>
      <c r="F1006">
        <v>80638.259999999995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415</v>
      </c>
      <c r="E1007">
        <v>99384.61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416</v>
      </c>
      <c r="E1008">
        <v>300714.92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417</v>
      </c>
      <c r="E1009">
        <v>525438.57999999996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419</v>
      </c>
      <c r="E1011">
        <v>498363.12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421</v>
      </c>
      <c r="E1013">
        <v>764605.69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426</v>
      </c>
      <c r="E1018">
        <v>0</v>
      </c>
      <c r="F1018">
        <v>77943.350000000006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429</v>
      </c>
      <c r="E1021">
        <v>2188506.92</v>
      </c>
      <c r="F1021">
        <v>77943.350000000006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415</v>
      </c>
      <c r="E1022">
        <v>106604.43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416</v>
      </c>
      <c r="E1023">
        <v>177102.89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417</v>
      </c>
      <c r="E1024">
        <v>525438.57999999996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419</v>
      </c>
      <c r="E1026">
        <v>498363.12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421</v>
      </c>
      <c r="E1028">
        <v>745052.27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426</v>
      </c>
      <c r="E1033">
        <v>0</v>
      </c>
      <c r="F1033">
        <v>80650.789999999994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429</v>
      </c>
      <c r="E1036">
        <v>2052561.28</v>
      </c>
      <c r="F1036">
        <v>80650.789999999994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415</v>
      </c>
      <c r="E1037">
        <v>24016.36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416</v>
      </c>
      <c r="E1038">
        <v>278260.53999999998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417</v>
      </c>
      <c r="E1039">
        <v>525438.57999999996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419</v>
      </c>
      <c r="E1041">
        <v>498363.12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421</v>
      </c>
      <c r="E1043">
        <v>758699.74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426</v>
      </c>
      <c r="E1048">
        <v>0</v>
      </c>
      <c r="F1048">
        <v>74430.95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429</v>
      </c>
      <c r="E1051">
        <v>2084778.34</v>
      </c>
      <c r="F1051">
        <v>74430.95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415</v>
      </c>
      <c r="E1052">
        <v>22841.22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416</v>
      </c>
      <c r="E1053">
        <v>322479.28000000003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417</v>
      </c>
      <c r="E1054">
        <v>525438.57999999996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419</v>
      </c>
      <c r="E1056">
        <v>498363.12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421</v>
      </c>
      <c r="E1058">
        <v>749880.65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426</v>
      </c>
      <c r="E1063">
        <v>0</v>
      </c>
      <c r="F1063">
        <v>73497.899999999994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429</v>
      </c>
      <c r="E1066">
        <v>2119002.84</v>
      </c>
      <c r="F1066">
        <v>73497.899999999994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415</v>
      </c>
      <c r="E1067">
        <v>35043.769999999997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416</v>
      </c>
      <c r="E1068">
        <v>410105.45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417</v>
      </c>
      <c r="E1069">
        <v>525438.57999999996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419</v>
      </c>
      <c r="E1071">
        <v>498363.12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421</v>
      </c>
      <c r="E1073">
        <v>769225.02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426</v>
      </c>
      <c r="E1078">
        <v>0</v>
      </c>
      <c r="F1078">
        <v>73391.27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429</v>
      </c>
      <c r="E1081">
        <v>2238175.92</v>
      </c>
      <c r="F1081">
        <v>73391.27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415</v>
      </c>
      <c r="E1082">
        <v>29368.66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416</v>
      </c>
      <c r="E1083">
        <v>465318.94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417</v>
      </c>
      <c r="E1084">
        <v>525438.57999999996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419</v>
      </c>
      <c r="E1086">
        <v>498363.12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421</v>
      </c>
      <c r="E1088">
        <v>793434.29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426</v>
      </c>
      <c r="E1093">
        <v>0</v>
      </c>
      <c r="F1093">
        <v>72402.05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429</v>
      </c>
      <c r="E1096">
        <v>2311923.59</v>
      </c>
      <c r="F1096">
        <v>72402.05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415</v>
      </c>
      <c r="E1097">
        <v>66430.69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416</v>
      </c>
      <c r="E1098">
        <v>643410.75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417</v>
      </c>
      <c r="E1099">
        <v>525438.57999999996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419</v>
      </c>
      <c r="E1101">
        <v>498363.12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421</v>
      </c>
      <c r="E1103">
        <v>791055.33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426</v>
      </c>
      <c r="E1108">
        <v>0</v>
      </c>
      <c r="F1108">
        <v>71847.39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429</v>
      </c>
      <c r="E1111">
        <v>2524698.4700000002</v>
      </c>
      <c r="F1111">
        <v>71847.39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415</v>
      </c>
      <c r="E1112">
        <v>167989.13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416</v>
      </c>
      <c r="E1113">
        <v>694844.4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417</v>
      </c>
      <c r="E1114">
        <v>525438.57999999996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419</v>
      </c>
      <c r="E1116">
        <v>498363.12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421</v>
      </c>
      <c r="E1118">
        <v>818616.62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426</v>
      </c>
      <c r="E1123">
        <v>0</v>
      </c>
      <c r="F1123">
        <v>73433.039999999994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429</v>
      </c>
      <c r="E1126">
        <v>2705251.84</v>
      </c>
      <c r="F1126">
        <v>73433.039999999994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415</v>
      </c>
      <c r="E1127">
        <v>157104.51999999999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416</v>
      </c>
      <c r="E1128">
        <v>563634.06000000006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417</v>
      </c>
      <c r="E1129">
        <v>525438.57999999996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419</v>
      </c>
      <c r="E1131">
        <v>498363.12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421</v>
      </c>
      <c r="E1133">
        <v>781451.02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426</v>
      </c>
      <c r="E1138">
        <v>0</v>
      </c>
      <c r="F1138">
        <v>75449.09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429</v>
      </c>
      <c r="E1141">
        <v>2525991.29</v>
      </c>
      <c r="F1141">
        <v>75449.09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415</v>
      </c>
      <c r="E1142">
        <v>137581.79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416</v>
      </c>
      <c r="E1143">
        <v>764410.58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417</v>
      </c>
      <c r="E1144">
        <v>525438.57999999996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419</v>
      </c>
      <c r="E1146">
        <v>498363.12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421</v>
      </c>
      <c r="E1148">
        <v>812340.25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426</v>
      </c>
      <c r="E1153">
        <v>0</v>
      </c>
      <c r="F1153">
        <v>71344.320000000007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429</v>
      </c>
      <c r="E1156">
        <v>2738134.31</v>
      </c>
      <c r="F1156">
        <v>71344.320000000007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415</v>
      </c>
      <c r="E1157">
        <v>86477.23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416</v>
      </c>
      <c r="E1158">
        <v>979619.37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417</v>
      </c>
      <c r="E1159">
        <v>525438.57999999996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419</v>
      </c>
      <c r="E1161">
        <v>498363.12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421</v>
      </c>
      <c r="E1163">
        <v>878270.25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426</v>
      </c>
      <c r="E1168">
        <v>0</v>
      </c>
      <c r="F1168">
        <v>67804.460000000006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429</v>
      </c>
      <c r="E1171">
        <v>2968168.54</v>
      </c>
      <c r="F1171">
        <v>67804.460000000006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415</v>
      </c>
      <c r="E1172">
        <v>27980.31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416</v>
      </c>
      <c r="E1173">
        <v>1342626.9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417</v>
      </c>
      <c r="E1174">
        <v>525438.57999999996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419</v>
      </c>
      <c r="E1176">
        <v>498363.12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421</v>
      </c>
      <c r="E1178">
        <v>848564.17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426</v>
      </c>
      <c r="E1183">
        <v>0</v>
      </c>
      <c r="F1183">
        <v>60389.62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429</v>
      </c>
      <c r="E1186">
        <v>3242973.08</v>
      </c>
      <c r="F1186">
        <v>60389.62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415</v>
      </c>
      <c r="E1187">
        <v>257423.32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416</v>
      </c>
      <c r="E1188">
        <v>636326.6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417</v>
      </c>
      <c r="E1189">
        <v>525438.57999999996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419</v>
      </c>
      <c r="E1191">
        <v>498363.12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421</v>
      </c>
      <c r="E1193">
        <v>906100.57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426</v>
      </c>
      <c r="E1198">
        <v>0</v>
      </c>
      <c r="F1198">
        <v>79688.87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429</v>
      </c>
      <c r="E1201">
        <v>2823652.17</v>
      </c>
      <c r="F1201">
        <v>79688.87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415</v>
      </c>
      <c r="E1202">
        <v>321660.39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416</v>
      </c>
      <c r="E1203">
        <v>6186.7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417</v>
      </c>
      <c r="E1204">
        <v>262654.5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419</v>
      </c>
      <c r="E1206">
        <v>498363.12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421</v>
      </c>
      <c r="E1208">
        <v>586627.03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426</v>
      </c>
      <c r="E1213">
        <v>0</v>
      </c>
      <c r="F1213">
        <v>87955.26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429</v>
      </c>
      <c r="E1216">
        <v>1675491.74</v>
      </c>
      <c r="F1216">
        <v>87955.26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415</v>
      </c>
      <c r="E1217">
        <v>193228.91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416</v>
      </c>
      <c r="E1218">
        <v>214958.89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417</v>
      </c>
      <c r="E1219">
        <v>262654.5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419</v>
      </c>
      <c r="E1221">
        <v>498363.12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421</v>
      </c>
      <c r="E1223">
        <v>618777.69999999995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426</v>
      </c>
      <c r="E1228">
        <v>0</v>
      </c>
      <c r="F1228">
        <v>80897.27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429</v>
      </c>
      <c r="E1231">
        <v>1787983.11</v>
      </c>
      <c r="F1231">
        <v>80897.27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415</v>
      </c>
      <c r="E1232">
        <v>136357.99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416</v>
      </c>
      <c r="E1233">
        <v>113779.01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417</v>
      </c>
      <c r="E1234">
        <v>262654.5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419</v>
      </c>
      <c r="E1236">
        <v>498363.12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421</v>
      </c>
      <c r="E1238">
        <v>612770.85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426</v>
      </c>
      <c r="E1243">
        <v>0</v>
      </c>
      <c r="F1243">
        <v>80636.5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429</v>
      </c>
      <c r="E1246">
        <v>1623925.47</v>
      </c>
      <c r="F1246">
        <v>80636.5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415</v>
      </c>
      <c r="E1247">
        <v>119791.42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416</v>
      </c>
      <c r="E1248">
        <v>254201.37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417</v>
      </c>
      <c r="E1249">
        <v>262654.5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419</v>
      </c>
      <c r="E1251">
        <v>498363.12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421</v>
      </c>
      <c r="E1253">
        <v>622963.06000000006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426</v>
      </c>
      <c r="E1258">
        <v>0</v>
      </c>
      <c r="F1258">
        <v>77862.38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429</v>
      </c>
      <c r="E1261">
        <v>1757973.47</v>
      </c>
      <c r="F1261">
        <v>77862.38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415</v>
      </c>
      <c r="E1262">
        <v>132306.29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416</v>
      </c>
      <c r="E1263">
        <v>150489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417</v>
      </c>
      <c r="E1264">
        <v>262654.5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419</v>
      </c>
      <c r="E1266">
        <v>498363.12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421</v>
      </c>
      <c r="E1268">
        <v>612517.91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426</v>
      </c>
      <c r="E1273">
        <v>0</v>
      </c>
      <c r="F1273">
        <v>80630.52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429</v>
      </c>
      <c r="E1276">
        <v>1656330.82</v>
      </c>
      <c r="F1276">
        <v>80630.52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415</v>
      </c>
      <c r="E1277">
        <v>35699.46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416</v>
      </c>
      <c r="E1278">
        <v>226083.48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417</v>
      </c>
      <c r="E1279">
        <v>262654.5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419</v>
      </c>
      <c r="E1281">
        <v>498363.12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421</v>
      </c>
      <c r="E1283">
        <v>623131.14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426</v>
      </c>
      <c r="E1288">
        <v>0</v>
      </c>
      <c r="F1288">
        <v>74441.73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429</v>
      </c>
      <c r="E1291">
        <v>1645931.69</v>
      </c>
      <c r="F1291">
        <v>74441.73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415</v>
      </c>
      <c r="E1292">
        <v>33684.33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416</v>
      </c>
      <c r="E1293">
        <v>262297.46999999997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417</v>
      </c>
      <c r="E1294">
        <v>262654.5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419</v>
      </c>
      <c r="E1296">
        <v>498363.12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421</v>
      </c>
      <c r="E1298">
        <v>617153.86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426</v>
      </c>
      <c r="E1303">
        <v>0</v>
      </c>
      <c r="F1303">
        <v>73513.440000000002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429</v>
      </c>
      <c r="E1306">
        <v>1674153.28</v>
      </c>
      <c r="F1306">
        <v>73513.440000000002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415</v>
      </c>
      <c r="E1307">
        <v>47021.29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416</v>
      </c>
      <c r="E1308">
        <v>340746.85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417</v>
      </c>
      <c r="E1309">
        <v>262654.5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419</v>
      </c>
      <c r="E1311">
        <v>498363.12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421</v>
      </c>
      <c r="E1313">
        <v>625828.42000000004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426</v>
      </c>
      <c r="E1318">
        <v>0</v>
      </c>
      <c r="F1318">
        <v>73365.509999999995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429</v>
      </c>
      <c r="E1321">
        <v>1774614.18</v>
      </c>
      <c r="F1321">
        <v>73365.509999999995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415</v>
      </c>
      <c r="E1322">
        <v>40562.89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416</v>
      </c>
      <c r="E1323">
        <v>381148.37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417</v>
      </c>
      <c r="E1324">
        <v>262654.5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419</v>
      </c>
      <c r="E1326">
        <v>498363.12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421</v>
      </c>
      <c r="E1328">
        <v>636361.56000000006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426</v>
      </c>
      <c r="E1333">
        <v>0</v>
      </c>
      <c r="F1333">
        <v>72375.509999999995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429</v>
      </c>
      <c r="E1336">
        <v>1819090.43</v>
      </c>
      <c r="F1336">
        <v>72375.509999999995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415</v>
      </c>
      <c r="E1337">
        <v>78755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416</v>
      </c>
      <c r="E1338">
        <v>560217.15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417</v>
      </c>
      <c r="E1339">
        <v>262654.5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419</v>
      </c>
      <c r="E1341">
        <v>498363.12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421</v>
      </c>
      <c r="E1343">
        <v>653438.57999999996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426</v>
      </c>
      <c r="E1348">
        <v>0</v>
      </c>
      <c r="F1348">
        <v>71695.179999999993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429</v>
      </c>
      <c r="E1351">
        <v>2053428.34</v>
      </c>
      <c r="F1351">
        <v>71695.179999999993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415</v>
      </c>
      <c r="E1352">
        <v>182506.47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416</v>
      </c>
      <c r="E1353">
        <v>599303.31000000006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417</v>
      </c>
      <c r="E1354">
        <v>262654.5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419</v>
      </c>
      <c r="E1356">
        <v>498363.12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421</v>
      </c>
      <c r="E1358">
        <v>655608.41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426</v>
      </c>
      <c r="E1363">
        <v>0</v>
      </c>
      <c r="F1363">
        <v>73217.070000000007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429</v>
      </c>
      <c r="E1366">
        <v>2198435.81</v>
      </c>
      <c r="F1366">
        <v>73217.070000000007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415</v>
      </c>
      <c r="E1367">
        <v>169945.63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416</v>
      </c>
      <c r="E1368">
        <v>485857.52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417</v>
      </c>
      <c r="E1369">
        <v>262654.5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419</v>
      </c>
      <c r="E1371">
        <v>498363.12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421</v>
      </c>
      <c r="E1373">
        <v>634195.18000000005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426</v>
      </c>
      <c r="E1378">
        <v>0</v>
      </c>
      <c r="F1378">
        <v>75328.100000000006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429</v>
      </c>
      <c r="E1381">
        <v>2051015.94</v>
      </c>
      <c r="F1381">
        <v>75328.100000000006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415</v>
      </c>
      <c r="E1382">
        <v>150281.37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416</v>
      </c>
      <c r="E1383">
        <v>660105.19999999995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417</v>
      </c>
      <c r="E1384">
        <v>262654.5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419</v>
      </c>
      <c r="E1386">
        <v>498363.12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421</v>
      </c>
      <c r="E1388">
        <v>653370.62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426</v>
      </c>
      <c r="E1393">
        <v>0</v>
      </c>
      <c r="F1393">
        <v>71065.850000000006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429</v>
      </c>
      <c r="E1396">
        <v>2224774.81</v>
      </c>
      <c r="F1396">
        <v>71065.850000000006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415</v>
      </c>
      <c r="E1397">
        <v>100382.25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416</v>
      </c>
      <c r="E1398">
        <v>850619.79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417</v>
      </c>
      <c r="E1399">
        <v>262654.5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419</v>
      </c>
      <c r="E1401">
        <v>498363.12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421</v>
      </c>
      <c r="E1403">
        <v>703132.03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426</v>
      </c>
      <c r="E1408">
        <v>0</v>
      </c>
      <c r="F1408">
        <v>67588.399999999994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429</v>
      </c>
      <c r="E1411">
        <v>2415151.69</v>
      </c>
      <c r="F1411">
        <v>67588.399999999994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415</v>
      </c>
      <c r="E1412">
        <v>35488.54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416</v>
      </c>
      <c r="E1413">
        <v>1152059.28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417</v>
      </c>
      <c r="E1414">
        <v>262654.5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419</v>
      </c>
      <c r="E1416">
        <v>498363.12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421</v>
      </c>
      <c r="E1418">
        <v>669659.22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426</v>
      </c>
      <c r="E1423">
        <v>0</v>
      </c>
      <c r="F1423">
        <v>60169.93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429</v>
      </c>
      <c r="E1426">
        <v>2618224.66</v>
      </c>
      <c r="F1426">
        <v>60169.93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415</v>
      </c>
      <c r="E1427">
        <v>265869.61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416</v>
      </c>
      <c r="E1428">
        <v>555837.56999999995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417</v>
      </c>
      <c r="E1429">
        <v>262654.5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419</v>
      </c>
      <c r="E1431">
        <v>498363.12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421</v>
      </c>
      <c r="E1433">
        <v>741523.74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426</v>
      </c>
      <c r="E1438">
        <v>0</v>
      </c>
      <c r="F1438">
        <v>79634.710000000006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429</v>
      </c>
      <c r="E1441">
        <v>2324248.54</v>
      </c>
      <c r="F1441">
        <v>79634.710000000006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416</v>
      </c>
      <c r="E1443">
        <v>6323.22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417</v>
      </c>
      <c r="E1444">
        <v>525438.57999999996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419</v>
      </c>
      <c r="E1446">
        <v>498363.12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421</v>
      </c>
      <c r="E1448">
        <v>704514.51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426</v>
      </c>
      <c r="E1453">
        <v>0</v>
      </c>
      <c r="F1453">
        <v>87932.65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429</v>
      </c>
      <c r="E1456">
        <v>1734639.42</v>
      </c>
      <c r="F1456">
        <v>87932.65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416</v>
      </c>
      <c r="E1458">
        <v>246943.33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417</v>
      </c>
      <c r="E1459">
        <v>525438.57999999996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419</v>
      </c>
      <c r="E1461">
        <v>498363.12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421</v>
      </c>
      <c r="E1463">
        <v>761939.8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426</v>
      </c>
      <c r="E1468">
        <v>0</v>
      </c>
      <c r="F1468">
        <v>80951.28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429</v>
      </c>
      <c r="E1471">
        <v>2032684.82</v>
      </c>
      <c r="F1471">
        <v>80951.28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416</v>
      </c>
      <c r="E1473">
        <v>132522.66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417</v>
      </c>
      <c r="E1474">
        <v>525438.57999999996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419</v>
      </c>
      <c r="E1476">
        <v>498363.12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421</v>
      </c>
      <c r="E1478">
        <v>745414.61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426</v>
      </c>
      <c r="E1483">
        <v>0</v>
      </c>
      <c r="F1483">
        <v>80644.350000000006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429</v>
      </c>
      <c r="E1486">
        <v>1901738.97</v>
      </c>
      <c r="F1486">
        <v>80644.350000000006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416</v>
      </c>
      <c r="E1488">
        <v>298015.03000000003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417</v>
      </c>
      <c r="E1489">
        <v>525438.57999999996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419</v>
      </c>
      <c r="E1491">
        <v>498363.12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421</v>
      </c>
      <c r="E1493">
        <v>765198.34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426</v>
      </c>
      <c r="E1498">
        <v>0</v>
      </c>
      <c r="F1498">
        <v>77936.039999999994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429</v>
      </c>
      <c r="E1501">
        <v>2087015.06</v>
      </c>
      <c r="F1501">
        <v>77936.039999999994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416</v>
      </c>
      <c r="E1503">
        <v>172317.66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417</v>
      </c>
      <c r="E1504">
        <v>525438.57999999996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419</v>
      </c>
      <c r="E1506">
        <v>498363.12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421</v>
      </c>
      <c r="E1508">
        <v>746588.42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426</v>
      </c>
      <c r="E1513">
        <v>0</v>
      </c>
      <c r="F1513">
        <v>80615.05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429</v>
      </c>
      <c r="E1516">
        <v>1942707.78</v>
      </c>
      <c r="F1516">
        <v>80615.05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416</v>
      </c>
      <c r="E1518">
        <v>292368.87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417</v>
      </c>
      <c r="E1519">
        <v>525438.57999999996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419</v>
      </c>
      <c r="E1521">
        <v>498363.12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421</v>
      </c>
      <c r="E1523">
        <v>758699.74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426</v>
      </c>
      <c r="E1528">
        <v>0</v>
      </c>
      <c r="F1528">
        <v>74428.160000000003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429</v>
      </c>
      <c r="E1531">
        <v>2074870.31</v>
      </c>
      <c r="F1531">
        <v>74428.160000000003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416</v>
      </c>
      <c r="E1533">
        <v>330144.28999999998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417</v>
      </c>
      <c r="E1534">
        <v>525438.57999999996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419</v>
      </c>
      <c r="E1536">
        <v>498363.12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421</v>
      </c>
      <c r="E1538">
        <v>749880.65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426</v>
      </c>
      <c r="E1543">
        <v>0</v>
      </c>
      <c r="F1543">
        <v>73495.789999999994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429</v>
      </c>
      <c r="E1546">
        <v>2103826.64</v>
      </c>
      <c r="F1546">
        <v>73495.789999999994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416</v>
      </c>
      <c r="E1548">
        <v>409468.7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417</v>
      </c>
      <c r="E1549">
        <v>525438.57999999996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419</v>
      </c>
      <c r="E1551">
        <v>498363.12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421</v>
      </c>
      <c r="E1553">
        <v>769333.48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426</v>
      </c>
      <c r="E1558">
        <v>0</v>
      </c>
      <c r="F1558">
        <v>73383.360000000001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429</v>
      </c>
      <c r="E1561">
        <v>2202603.88</v>
      </c>
      <c r="F1561">
        <v>73383.360000000001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416</v>
      </c>
      <c r="E1563">
        <v>467293.53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417</v>
      </c>
      <c r="E1564">
        <v>525438.57999999996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419</v>
      </c>
      <c r="E1566">
        <v>498363.12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421</v>
      </c>
      <c r="E1568">
        <v>793489.95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426</v>
      </c>
      <c r="E1573">
        <v>0</v>
      </c>
      <c r="F1573">
        <v>72398.86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429</v>
      </c>
      <c r="E1576">
        <v>2284585.17</v>
      </c>
      <c r="F1576">
        <v>72398.86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416</v>
      </c>
      <c r="E1578">
        <v>640148.55000000005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417</v>
      </c>
      <c r="E1579">
        <v>525438.57999999996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419</v>
      </c>
      <c r="E1581">
        <v>498363.12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421</v>
      </c>
      <c r="E1583">
        <v>792115.93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426</v>
      </c>
      <c r="E1588">
        <v>0</v>
      </c>
      <c r="F1588">
        <v>71846.509999999995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429</v>
      </c>
      <c r="E1591">
        <v>2456066.17</v>
      </c>
      <c r="F1591">
        <v>71846.509999999995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416</v>
      </c>
      <c r="E1593">
        <v>691732.77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417</v>
      </c>
      <c r="E1594">
        <v>525438.57999999996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419</v>
      </c>
      <c r="E1596">
        <v>498363.12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421</v>
      </c>
      <c r="E1598">
        <v>822095.55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426</v>
      </c>
      <c r="E1603">
        <v>0</v>
      </c>
      <c r="F1603">
        <v>73411.240000000005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429</v>
      </c>
      <c r="E1606">
        <v>2537630.0099999998</v>
      </c>
      <c r="F1606">
        <v>73411.240000000005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416</v>
      </c>
      <c r="E1608">
        <v>560483.30000000005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417</v>
      </c>
      <c r="E1609">
        <v>525438.57999999996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419</v>
      </c>
      <c r="E1611">
        <v>498363.12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421</v>
      </c>
      <c r="E1613">
        <v>784568.22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426</v>
      </c>
      <c r="E1618">
        <v>0</v>
      </c>
      <c r="F1618">
        <v>75440.289999999994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429</v>
      </c>
      <c r="E1621">
        <v>2368853.2200000002</v>
      </c>
      <c r="F1621">
        <v>75440.289999999994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416</v>
      </c>
      <c r="E1623">
        <v>761946.18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417</v>
      </c>
      <c r="E1624">
        <v>525438.57999999996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419</v>
      </c>
      <c r="E1626">
        <v>498363.12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421</v>
      </c>
      <c r="E1628">
        <v>815103.87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426</v>
      </c>
      <c r="E1633">
        <v>0</v>
      </c>
      <c r="F1633">
        <v>71313.259999999995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429</v>
      </c>
      <c r="E1636">
        <v>2600851.7400000002</v>
      </c>
      <c r="F1636">
        <v>71313.259999999995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416</v>
      </c>
      <c r="E1638">
        <v>977058.59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417</v>
      </c>
      <c r="E1639">
        <v>525438.57999999996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419</v>
      </c>
      <c r="E1641">
        <v>498363.12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421</v>
      </c>
      <c r="E1643">
        <v>880187.69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426</v>
      </c>
      <c r="E1648">
        <v>0</v>
      </c>
      <c r="F1648">
        <v>67803.62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429</v>
      </c>
      <c r="E1651">
        <v>2881047.97</v>
      </c>
      <c r="F1651">
        <v>67803.62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416</v>
      </c>
      <c r="E1653">
        <v>1339954.25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417</v>
      </c>
      <c r="E1654">
        <v>525438.57999999996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419</v>
      </c>
      <c r="E1656">
        <v>498363.12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421</v>
      </c>
      <c r="E1658">
        <v>848683.62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426</v>
      </c>
      <c r="E1663">
        <v>0</v>
      </c>
      <c r="F1663">
        <v>60385.120000000003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429</v>
      </c>
      <c r="E1666">
        <v>3212439.56</v>
      </c>
      <c r="F1666">
        <v>60385.120000000003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416</v>
      </c>
      <c r="E1668">
        <v>624754.69999999995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417</v>
      </c>
      <c r="E1669">
        <v>525438.57999999996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419</v>
      </c>
      <c r="E1671">
        <v>498363.12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421</v>
      </c>
      <c r="E1673">
        <v>919833.58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426</v>
      </c>
      <c r="E1678">
        <v>0</v>
      </c>
      <c r="F1678">
        <v>79678.97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429</v>
      </c>
      <c r="E1681">
        <v>2568389.98</v>
      </c>
      <c r="F1681">
        <v>79678.97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416</v>
      </c>
      <c r="E1683">
        <v>5550.28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417</v>
      </c>
      <c r="E1684">
        <v>262654.5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419</v>
      </c>
      <c r="E1686">
        <v>498363.12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421</v>
      </c>
      <c r="E1688">
        <v>597235.6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426</v>
      </c>
      <c r="E1693">
        <v>0</v>
      </c>
      <c r="F1693">
        <v>87930.6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429</v>
      </c>
      <c r="E1696">
        <v>1363803.5</v>
      </c>
      <c r="F1696">
        <v>87930.6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416</v>
      </c>
      <c r="E1698">
        <v>208143.23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417</v>
      </c>
      <c r="E1699">
        <v>262654.5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419</v>
      </c>
      <c r="E1701">
        <v>498363.12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421</v>
      </c>
      <c r="E1703">
        <v>625391.80000000005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426</v>
      </c>
      <c r="E1708">
        <v>0</v>
      </c>
      <c r="F1708">
        <v>80869.179999999993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429</v>
      </c>
      <c r="E1711">
        <v>1594552.65</v>
      </c>
      <c r="F1711">
        <v>80869.179999999993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416</v>
      </c>
      <c r="E1713">
        <v>110697.55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417</v>
      </c>
      <c r="E1714">
        <v>262654.5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419</v>
      </c>
      <c r="E1716">
        <v>498363.12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421</v>
      </c>
      <c r="E1718">
        <v>615778.85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426</v>
      </c>
      <c r="E1723">
        <v>0</v>
      </c>
      <c r="F1723">
        <v>80571.08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429</v>
      </c>
      <c r="E1726">
        <v>1487494.01</v>
      </c>
      <c r="F1726">
        <v>80571.08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416</v>
      </c>
      <c r="E1728">
        <v>249546.98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417</v>
      </c>
      <c r="E1729">
        <v>262654.5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419</v>
      </c>
      <c r="E1731">
        <v>498363.12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421</v>
      </c>
      <c r="E1733">
        <v>625086.18999999994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426</v>
      </c>
      <c r="E1738">
        <v>0</v>
      </c>
      <c r="F1738">
        <v>77847.399999999994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429</v>
      </c>
      <c r="E1741">
        <v>1635650.78</v>
      </c>
      <c r="F1741">
        <v>77847.399999999994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416</v>
      </c>
      <c r="E1743">
        <v>142752.32999999999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417</v>
      </c>
      <c r="E1744">
        <v>262654.5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419</v>
      </c>
      <c r="E1746">
        <v>498363.12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421</v>
      </c>
      <c r="E1748">
        <v>616448.43000000005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426</v>
      </c>
      <c r="E1753">
        <v>0</v>
      </c>
      <c r="F1753">
        <v>80601.22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429</v>
      </c>
      <c r="E1756">
        <v>1520218.37</v>
      </c>
      <c r="F1756">
        <v>80601.22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416</v>
      </c>
      <c r="E1758">
        <v>240818.1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417</v>
      </c>
      <c r="E1759">
        <v>262654.5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419</v>
      </c>
      <c r="E1761">
        <v>498363.12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421</v>
      </c>
      <c r="E1763">
        <v>623131.14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426</v>
      </c>
      <c r="E1768">
        <v>0</v>
      </c>
      <c r="F1768">
        <v>74433.759999999995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429</v>
      </c>
      <c r="E1771">
        <v>1624966.86</v>
      </c>
      <c r="F1771">
        <v>74433.759999999995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416</v>
      </c>
      <c r="E1773">
        <v>269048.94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417</v>
      </c>
      <c r="E1774">
        <v>262654.5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419</v>
      </c>
      <c r="E1776">
        <v>498363.12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421</v>
      </c>
      <c r="E1778">
        <v>617245.53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426</v>
      </c>
      <c r="E1783">
        <v>0</v>
      </c>
      <c r="F1783">
        <v>73513.27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429</v>
      </c>
      <c r="E1786">
        <v>1647312.09</v>
      </c>
      <c r="F1786">
        <v>73513.27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416</v>
      </c>
      <c r="E1788">
        <v>340928.8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417</v>
      </c>
      <c r="E1789">
        <v>262654.5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419</v>
      </c>
      <c r="E1791">
        <v>498363.12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421</v>
      </c>
      <c r="E1793">
        <v>626106.5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426</v>
      </c>
      <c r="E1798">
        <v>0</v>
      </c>
      <c r="F1798">
        <v>73359.86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429</v>
      </c>
      <c r="E1801">
        <v>1728052.92</v>
      </c>
      <c r="F1801">
        <v>73359.86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416</v>
      </c>
      <c r="E1803">
        <v>382276.08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417</v>
      </c>
      <c r="E1804">
        <v>262654.5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419</v>
      </c>
      <c r="E1806">
        <v>498363.12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421</v>
      </c>
      <c r="E1808">
        <v>636455.74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426</v>
      </c>
      <c r="E1813">
        <v>0</v>
      </c>
      <c r="F1813">
        <v>72370.37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429</v>
      </c>
      <c r="E1816">
        <v>1779749.44</v>
      </c>
      <c r="F1816">
        <v>72370.37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416</v>
      </c>
      <c r="E1818">
        <v>556319.27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417</v>
      </c>
      <c r="E1819">
        <v>262654.5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419</v>
      </c>
      <c r="E1821">
        <v>498363.12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421</v>
      </c>
      <c r="E1823">
        <v>655653.19999999995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426</v>
      </c>
      <c r="E1828">
        <v>0</v>
      </c>
      <c r="F1828">
        <v>71706.64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429</v>
      </c>
      <c r="E1831">
        <v>1972990.09</v>
      </c>
      <c r="F1831">
        <v>71706.64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416</v>
      </c>
      <c r="E1833">
        <v>595198.77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417</v>
      </c>
      <c r="E1834">
        <v>262654.5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419</v>
      </c>
      <c r="E1836">
        <v>498363.12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421</v>
      </c>
      <c r="E1838">
        <v>662348.01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426</v>
      </c>
      <c r="E1843">
        <v>0</v>
      </c>
      <c r="F1843">
        <v>73160.41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429</v>
      </c>
      <c r="E1846">
        <v>2018564.4</v>
      </c>
      <c r="F1846">
        <v>73160.41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416</v>
      </c>
      <c r="E1848">
        <v>481798.57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417</v>
      </c>
      <c r="E1849">
        <v>262654.5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419</v>
      </c>
      <c r="E1851">
        <v>498363.12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421</v>
      </c>
      <c r="E1853">
        <v>640379.23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426</v>
      </c>
      <c r="E1858">
        <v>0</v>
      </c>
      <c r="F1858">
        <v>75314.45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429</v>
      </c>
      <c r="E1861">
        <v>1883195.41</v>
      </c>
      <c r="F1861">
        <v>75314.45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416</v>
      </c>
      <c r="E1863">
        <v>656872.31999999995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417</v>
      </c>
      <c r="E1864">
        <v>262654.5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419</v>
      </c>
      <c r="E1866">
        <v>498363.12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421</v>
      </c>
      <c r="E1868">
        <v>658663.71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426</v>
      </c>
      <c r="E1873">
        <v>0</v>
      </c>
      <c r="F1873">
        <v>71078.09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429</v>
      </c>
      <c r="E1876">
        <v>2076553.65</v>
      </c>
      <c r="F1876">
        <v>71078.09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416</v>
      </c>
      <c r="E1878">
        <v>846937.23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417</v>
      </c>
      <c r="E1879">
        <v>262654.5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419</v>
      </c>
      <c r="E1881">
        <v>498363.12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421</v>
      </c>
      <c r="E1883">
        <v>707451.22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426</v>
      </c>
      <c r="E1888">
        <v>0</v>
      </c>
      <c r="F1888">
        <v>67593.36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429</v>
      </c>
      <c r="E1891">
        <v>2315406.06</v>
      </c>
      <c r="F1891">
        <v>67593.36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416</v>
      </c>
      <c r="E1893">
        <v>1148680.1499999999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417</v>
      </c>
      <c r="E1894">
        <v>262654.5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419</v>
      </c>
      <c r="E1896">
        <v>498363.12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421</v>
      </c>
      <c r="E1898">
        <v>670145.04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426</v>
      </c>
      <c r="E1903">
        <v>0</v>
      </c>
      <c r="F1903">
        <v>60177.58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429</v>
      </c>
      <c r="E1906">
        <v>2579842.81</v>
      </c>
      <c r="F1906">
        <v>60177.58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416</v>
      </c>
      <c r="E1908">
        <v>545126.18999999994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417</v>
      </c>
      <c r="E1909">
        <v>262654.5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419</v>
      </c>
      <c r="E1911">
        <v>498363.12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421</v>
      </c>
      <c r="E1913">
        <v>758632.78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426</v>
      </c>
      <c r="E1918">
        <v>0</v>
      </c>
      <c r="F1918">
        <v>79610.02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429</v>
      </c>
      <c r="E1921">
        <v>2064776.59</v>
      </c>
      <c r="F1921">
        <v>79610.02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415</v>
      </c>
      <c r="E1922">
        <v>0</v>
      </c>
      <c r="F1922">
        <v>1405644.14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416</v>
      </c>
      <c r="E1923">
        <v>9460.86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417</v>
      </c>
      <c r="E1924">
        <v>525438.57999999996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419</v>
      </c>
      <c r="E1926">
        <v>498363.12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421</v>
      </c>
      <c r="E1928">
        <v>331970.53000000003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426</v>
      </c>
      <c r="E1933">
        <v>0</v>
      </c>
      <c r="F1933">
        <v>87939.18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429</v>
      </c>
      <c r="E1936">
        <v>1365233.09</v>
      </c>
      <c r="F1936">
        <v>1493583.32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415</v>
      </c>
      <c r="E1937">
        <v>0</v>
      </c>
      <c r="F1937">
        <v>857992.19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416</v>
      </c>
      <c r="E1938">
        <v>245693.97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417</v>
      </c>
      <c r="E1939">
        <v>525438.57999999996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419</v>
      </c>
      <c r="E1941">
        <v>498363.12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421</v>
      </c>
      <c r="E1943">
        <v>357866.12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426</v>
      </c>
      <c r="E1948">
        <v>0</v>
      </c>
      <c r="F1948">
        <v>80946.710000000006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429</v>
      </c>
      <c r="E1951">
        <v>1627361.78</v>
      </c>
      <c r="F1951">
        <v>938938.9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415</v>
      </c>
      <c r="E1952">
        <v>0</v>
      </c>
      <c r="F1952">
        <v>603415.25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416</v>
      </c>
      <c r="E1953">
        <v>140637.22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417</v>
      </c>
      <c r="E1954">
        <v>525438.57999999996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419</v>
      </c>
      <c r="E1956">
        <v>498363.12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421</v>
      </c>
      <c r="E1958">
        <v>343320.47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426</v>
      </c>
      <c r="E1963">
        <v>0</v>
      </c>
      <c r="F1963">
        <v>80630.27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429</v>
      </c>
      <c r="E1966">
        <v>1507759.38</v>
      </c>
      <c r="F1966">
        <v>684045.52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415</v>
      </c>
      <c r="E1967">
        <v>0</v>
      </c>
      <c r="F1967">
        <v>540705.48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416</v>
      </c>
      <c r="E1968">
        <v>293917.11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417</v>
      </c>
      <c r="E1969">
        <v>525438.57999999996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419</v>
      </c>
      <c r="E1971">
        <v>498363.12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421</v>
      </c>
      <c r="E1973">
        <v>365075.43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426</v>
      </c>
      <c r="E1978">
        <v>0</v>
      </c>
      <c r="F1978">
        <v>77937.36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429</v>
      </c>
      <c r="E1981">
        <v>1682794.23</v>
      </c>
      <c r="F1981">
        <v>618642.84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415</v>
      </c>
      <c r="E1982">
        <v>0</v>
      </c>
      <c r="F1982">
        <v>567020.21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416</v>
      </c>
      <c r="E1983">
        <v>179104.01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417</v>
      </c>
      <c r="E1984">
        <v>525438.57999999996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419</v>
      </c>
      <c r="E1986">
        <v>498363.12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421</v>
      </c>
      <c r="E1988">
        <v>348806.35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426</v>
      </c>
      <c r="E1993">
        <v>0</v>
      </c>
      <c r="F1993">
        <v>80646.710000000006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429</v>
      </c>
      <c r="E1996">
        <v>1551712.06</v>
      </c>
      <c r="F1996">
        <v>647666.92000000004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415</v>
      </c>
      <c r="E1997">
        <v>0</v>
      </c>
      <c r="F1997">
        <v>155540.92000000001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416</v>
      </c>
      <c r="E1998">
        <v>291695.2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417</v>
      </c>
      <c r="E1999">
        <v>525438.57999999996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419</v>
      </c>
      <c r="E2001">
        <v>498363.12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421</v>
      </c>
      <c r="E2003">
        <v>367467.84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426</v>
      </c>
      <c r="E2008">
        <v>0</v>
      </c>
      <c r="F2008">
        <v>74424.31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429</v>
      </c>
      <c r="E2011">
        <v>1682964.73</v>
      </c>
      <c r="F2011">
        <v>229965.22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415</v>
      </c>
      <c r="E2012">
        <v>0</v>
      </c>
      <c r="F2012">
        <v>148175.79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416</v>
      </c>
      <c r="E2013">
        <v>316407.92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417</v>
      </c>
      <c r="E2014">
        <v>525438.57999999996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419</v>
      </c>
      <c r="E2016">
        <v>498363.12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421</v>
      </c>
      <c r="E2018">
        <v>375403.24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426</v>
      </c>
      <c r="E2023">
        <v>0</v>
      </c>
      <c r="F2023">
        <v>73490.75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429</v>
      </c>
      <c r="E2026">
        <v>1715612.85</v>
      </c>
      <c r="F2026">
        <v>221666.53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415</v>
      </c>
      <c r="E2027">
        <v>0</v>
      </c>
      <c r="F2027">
        <v>211640.5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416</v>
      </c>
      <c r="E2028">
        <v>400304.31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417</v>
      </c>
      <c r="E2029">
        <v>525438.57999999996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419</v>
      </c>
      <c r="E2031">
        <v>498363.12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421</v>
      </c>
      <c r="E2033">
        <v>379919.05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426</v>
      </c>
      <c r="E2038">
        <v>0</v>
      </c>
      <c r="F2038">
        <v>73382.100000000006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429</v>
      </c>
      <c r="E2041">
        <v>1804025.05</v>
      </c>
      <c r="F2041">
        <v>285022.59000000003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415</v>
      </c>
      <c r="E2042">
        <v>0</v>
      </c>
      <c r="F2042">
        <v>184327.4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416</v>
      </c>
      <c r="E2043">
        <v>450606.45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417</v>
      </c>
      <c r="E2044">
        <v>525438.57999999996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419</v>
      </c>
      <c r="E2046">
        <v>498363.12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421</v>
      </c>
      <c r="E2048">
        <v>385451.52000000002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426</v>
      </c>
      <c r="E2053">
        <v>0</v>
      </c>
      <c r="F2053">
        <v>72397.89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429</v>
      </c>
      <c r="E2056">
        <v>1859859.66</v>
      </c>
      <c r="F2056">
        <v>256725.3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415</v>
      </c>
      <c r="E2057">
        <v>0</v>
      </c>
      <c r="F2057">
        <v>340432.38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416</v>
      </c>
      <c r="E2058">
        <v>618071.34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417</v>
      </c>
      <c r="E2059">
        <v>525438.57999999996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419</v>
      </c>
      <c r="E2061">
        <v>498363.12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421</v>
      </c>
      <c r="E2063">
        <v>391472.16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426</v>
      </c>
      <c r="E2068">
        <v>0</v>
      </c>
      <c r="F2068">
        <v>71847.899999999994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429</v>
      </c>
      <c r="E2071">
        <v>2033345.19</v>
      </c>
      <c r="F2071">
        <v>412280.28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415</v>
      </c>
      <c r="E2072">
        <v>0</v>
      </c>
      <c r="F2072">
        <v>816559.89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416</v>
      </c>
      <c r="E2073">
        <v>671676.15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417</v>
      </c>
      <c r="E2074">
        <v>525438.57999999996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419</v>
      </c>
      <c r="E2076">
        <v>498363.12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421</v>
      </c>
      <c r="E2078">
        <v>408057.05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426</v>
      </c>
      <c r="E2083">
        <v>0</v>
      </c>
      <c r="F2083">
        <v>73433.25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429</v>
      </c>
      <c r="E2086">
        <v>2103534.9</v>
      </c>
      <c r="F2086">
        <v>889993.14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415</v>
      </c>
      <c r="E2087">
        <v>0</v>
      </c>
      <c r="F2087">
        <v>765434.68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416</v>
      </c>
      <c r="E2088">
        <v>545145.28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417</v>
      </c>
      <c r="E2089">
        <v>525438.57999999996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419</v>
      </c>
      <c r="E2091">
        <v>498363.12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421</v>
      </c>
      <c r="E2093">
        <v>395384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426</v>
      </c>
      <c r="E2098">
        <v>0</v>
      </c>
      <c r="F2098">
        <v>75445.929999999993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429</v>
      </c>
      <c r="E2101">
        <v>1964330.97</v>
      </c>
      <c r="F2101">
        <v>840880.61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415</v>
      </c>
      <c r="E2102">
        <v>0</v>
      </c>
      <c r="F2102">
        <v>671611.67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416</v>
      </c>
      <c r="E2103">
        <v>738993.39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417</v>
      </c>
      <c r="E2104">
        <v>525438.57999999996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419</v>
      </c>
      <c r="E2106">
        <v>498363.12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421</v>
      </c>
      <c r="E2108">
        <v>420594.03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426</v>
      </c>
      <c r="E2113">
        <v>0</v>
      </c>
      <c r="F2113">
        <v>71343.89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429</v>
      </c>
      <c r="E2116">
        <v>2183389.11</v>
      </c>
      <c r="F2116">
        <v>742955.56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415</v>
      </c>
      <c r="E2117">
        <v>0</v>
      </c>
      <c r="F2117">
        <v>469207.84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416</v>
      </c>
      <c r="E2118">
        <v>945610.98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417</v>
      </c>
      <c r="E2119">
        <v>525438.57999999996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419</v>
      </c>
      <c r="E2121">
        <v>498363.12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421</v>
      </c>
      <c r="E2123">
        <v>472411.09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426</v>
      </c>
      <c r="E2128">
        <v>0</v>
      </c>
      <c r="F2128">
        <v>67804.69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429</v>
      </c>
      <c r="E2131">
        <v>2441823.7599999998</v>
      </c>
      <c r="F2131">
        <v>537012.52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415</v>
      </c>
      <c r="E2132">
        <v>0</v>
      </c>
      <c r="F2132">
        <v>161712.65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416</v>
      </c>
      <c r="E2133">
        <v>1302757.99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417</v>
      </c>
      <c r="E2134">
        <v>525438.57999999996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419</v>
      </c>
      <c r="E2136">
        <v>498363.12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421</v>
      </c>
      <c r="E2138">
        <v>523092.59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426</v>
      </c>
      <c r="E2143">
        <v>0</v>
      </c>
      <c r="F2143">
        <v>60389.21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429</v>
      </c>
      <c r="E2146">
        <v>2849652.28</v>
      </c>
      <c r="F2146">
        <v>222101.86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415</v>
      </c>
      <c r="E2147">
        <v>0</v>
      </c>
      <c r="F2147">
        <v>1086499.5900000001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416</v>
      </c>
      <c r="E2148">
        <v>603189.89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417</v>
      </c>
      <c r="E2149">
        <v>525438.57999999996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419</v>
      </c>
      <c r="E2151">
        <v>498363.12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421</v>
      </c>
      <c r="E2153">
        <v>442195.62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426</v>
      </c>
      <c r="E2158">
        <v>0</v>
      </c>
      <c r="F2158">
        <v>79688.94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429</v>
      </c>
      <c r="E2161">
        <v>2069187.2</v>
      </c>
      <c r="F2161">
        <v>1166188.54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415</v>
      </c>
      <c r="E2162">
        <v>0</v>
      </c>
      <c r="F2162">
        <v>1452286.23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416</v>
      </c>
      <c r="E2163">
        <v>7400.31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417</v>
      </c>
      <c r="E2164">
        <v>262654.5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419</v>
      </c>
      <c r="E2166">
        <v>498363.12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421</v>
      </c>
      <c r="E2168">
        <v>386344.98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426</v>
      </c>
      <c r="E2173">
        <v>0</v>
      </c>
      <c r="F2173">
        <v>87942.57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429</v>
      </c>
      <c r="E2176">
        <v>1154762.9099999999</v>
      </c>
      <c r="F2176">
        <v>1540228.81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415</v>
      </c>
      <c r="E2177">
        <v>0</v>
      </c>
      <c r="F2177">
        <v>874248.24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416</v>
      </c>
      <c r="E2178">
        <v>209880.28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417</v>
      </c>
      <c r="E2179">
        <v>262654.5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419</v>
      </c>
      <c r="E2181">
        <v>498363.12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421</v>
      </c>
      <c r="E2183">
        <v>393730.85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426</v>
      </c>
      <c r="E2188">
        <v>0</v>
      </c>
      <c r="F2188">
        <v>80938.37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429</v>
      </c>
      <c r="E2191">
        <v>1364628.75</v>
      </c>
      <c r="F2191">
        <v>955186.61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415</v>
      </c>
      <c r="E2192">
        <v>0</v>
      </c>
      <c r="F2192">
        <v>649385.31000000006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416</v>
      </c>
      <c r="E2193">
        <v>116069.31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417</v>
      </c>
      <c r="E2194">
        <v>262654.5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419</v>
      </c>
      <c r="E2196">
        <v>498363.12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421</v>
      </c>
      <c r="E2198">
        <v>385484.7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426</v>
      </c>
      <c r="E2203">
        <v>0</v>
      </c>
      <c r="F2203">
        <v>80599.38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429</v>
      </c>
      <c r="E2206">
        <v>1262571.6299999999</v>
      </c>
      <c r="F2206">
        <v>729984.69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415</v>
      </c>
      <c r="E2207">
        <v>0</v>
      </c>
      <c r="F2207">
        <v>567551.85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416</v>
      </c>
      <c r="E2208">
        <v>247846.96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417</v>
      </c>
      <c r="E2209">
        <v>262654.5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419</v>
      </c>
      <c r="E2211">
        <v>498363.12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421</v>
      </c>
      <c r="E2213">
        <v>396637.67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426</v>
      </c>
      <c r="E2218">
        <v>0</v>
      </c>
      <c r="F2218">
        <v>77865.36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429</v>
      </c>
      <c r="E2221">
        <v>1405502.24</v>
      </c>
      <c r="F2221">
        <v>645417.21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415</v>
      </c>
      <c r="E2222">
        <v>0</v>
      </c>
      <c r="F2222">
        <v>614508.30000000005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416</v>
      </c>
      <c r="E2223">
        <v>148644.18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417</v>
      </c>
      <c r="E2224">
        <v>262654.5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419</v>
      </c>
      <c r="E2226">
        <v>498363.12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421</v>
      </c>
      <c r="E2228">
        <v>385198.09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426</v>
      </c>
      <c r="E2233">
        <v>0</v>
      </c>
      <c r="F2233">
        <v>80613.05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429</v>
      </c>
      <c r="E2236">
        <v>1294859.8899999999</v>
      </c>
      <c r="F2236">
        <v>695121.36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415</v>
      </c>
      <c r="E2237">
        <v>0</v>
      </c>
      <c r="F2237">
        <v>179661.25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416</v>
      </c>
      <c r="E2238">
        <v>237758.22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417</v>
      </c>
      <c r="E2239">
        <v>262654.5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419</v>
      </c>
      <c r="E2241">
        <v>498363.12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421</v>
      </c>
      <c r="E2243">
        <v>392011.17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426</v>
      </c>
      <c r="E2248">
        <v>0</v>
      </c>
      <c r="F2248">
        <v>74399.820000000007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429</v>
      </c>
      <c r="E2251">
        <v>1390787.01</v>
      </c>
      <c r="F2251">
        <v>254061.08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415</v>
      </c>
      <c r="E2252">
        <v>0</v>
      </c>
      <c r="F2252">
        <v>171154.83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416</v>
      </c>
      <c r="E2253">
        <v>258438.12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417</v>
      </c>
      <c r="E2254">
        <v>262654.5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419</v>
      </c>
      <c r="E2256">
        <v>498363.12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421</v>
      </c>
      <c r="E2258">
        <v>402926.45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426</v>
      </c>
      <c r="E2263">
        <v>0</v>
      </c>
      <c r="F2263">
        <v>73504.78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429</v>
      </c>
      <c r="E2266">
        <v>1422382.19</v>
      </c>
      <c r="F2266">
        <v>244659.61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415</v>
      </c>
      <c r="E2267">
        <v>0</v>
      </c>
      <c r="F2267">
        <v>231732.92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416</v>
      </c>
      <c r="E2268">
        <v>331637.73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417</v>
      </c>
      <c r="E2269">
        <v>262654.5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419</v>
      </c>
      <c r="E2271">
        <v>498363.12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421</v>
      </c>
      <c r="E2273">
        <v>404654.42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426</v>
      </c>
      <c r="E2278">
        <v>0</v>
      </c>
      <c r="F2278">
        <v>73364.81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429</v>
      </c>
      <c r="E2281">
        <v>1497309.77</v>
      </c>
      <c r="F2281">
        <v>305097.73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415</v>
      </c>
      <c r="E2282">
        <v>0</v>
      </c>
      <c r="F2282">
        <v>202280.48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416</v>
      </c>
      <c r="E2283">
        <v>369328.24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417</v>
      </c>
      <c r="E2284">
        <v>262654.5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419</v>
      </c>
      <c r="E2286">
        <v>498363.12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421</v>
      </c>
      <c r="E2288">
        <v>400579.56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426</v>
      </c>
      <c r="E2293">
        <v>0</v>
      </c>
      <c r="F2293">
        <v>72371.86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429</v>
      </c>
      <c r="E2296">
        <v>1530925.42</v>
      </c>
      <c r="F2296">
        <v>274652.34000000003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415</v>
      </c>
      <c r="E2297">
        <v>0</v>
      </c>
      <c r="F2297">
        <v>357492.83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416</v>
      </c>
      <c r="E2298">
        <v>541884.91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417</v>
      </c>
      <c r="E2299">
        <v>262654.5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419</v>
      </c>
      <c r="E2301">
        <v>498363.12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421</v>
      </c>
      <c r="E2303">
        <v>397097.2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426</v>
      </c>
      <c r="E2308">
        <v>0</v>
      </c>
      <c r="F2308">
        <v>71672.73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429</v>
      </c>
      <c r="E2311">
        <v>1699999.73</v>
      </c>
      <c r="F2311">
        <v>429165.56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415</v>
      </c>
      <c r="E2312">
        <v>0</v>
      </c>
      <c r="F2312">
        <v>815073.35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416</v>
      </c>
      <c r="E2313">
        <v>584779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417</v>
      </c>
      <c r="E2314">
        <v>262654.5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419</v>
      </c>
      <c r="E2316">
        <v>498363.12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421</v>
      </c>
      <c r="E2318">
        <v>412399.25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426</v>
      </c>
      <c r="E2323">
        <v>0</v>
      </c>
      <c r="F2323">
        <v>73206.720000000001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429</v>
      </c>
      <c r="E2326">
        <v>1758195.87</v>
      </c>
      <c r="F2326">
        <v>888280.08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415</v>
      </c>
      <c r="E2327">
        <v>0</v>
      </c>
      <c r="F2327">
        <v>767254.26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416</v>
      </c>
      <c r="E2328">
        <v>473736.48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417</v>
      </c>
      <c r="E2329">
        <v>262654.5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419</v>
      </c>
      <c r="E2331">
        <v>498363.12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421</v>
      </c>
      <c r="E2333">
        <v>413417.68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426</v>
      </c>
      <c r="E2338">
        <v>0</v>
      </c>
      <c r="F2338">
        <v>75388.34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429</v>
      </c>
      <c r="E2341">
        <v>1648171.78</v>
      </c>
      <c r="F2341">
        <v>842642.6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415</v>
      </c>
      <c r="E2342">
        <v>0</v>
      </c>
      <c r="F2342">
        <v>678086.58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416</v>
      </c>
      <c r="E2343">
        <v>644209.15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417</v>
      </c>
      <c r="E2344">
        <v>262654.5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419</v>
      </c>
      <c r="E2346">
        <v>498363.12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421</v>
      </c>
      <c r="E2348">
        <v>420438.59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426</v>
      </c>
      <c r="E2353">
        <v>0</v>
      </c>
      <c r="F2353">
        <v>71101.19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429</v>
      </c>
      <c r="E2356">
        <v>1825665.35</v>
      </c>
      <c r="F2356">
        <v>749187.77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415</v>
      </c>
      <c r="E2357">
        <v>0</v>
      </c>
      <c r="F2357">
        <v>435652.66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416</v>
      </c>
      <c r="E2358">
        <v>827504.06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417</v>
      </c>
      <c r="E2359">
        <v>262654.5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419</v>
      </c>
      <c r="E2361">
        <v>498363.12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421</v>
      </c>
      <c r="E2363">
        <v>407514.01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426</v>
      </c>
      <c r="E2368">
        <v>0</v>
      </c>
      <c r="F2368">
        <v>67598.460000000006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429</v>
      </c>
      <c r="E2371">
        <v>1996035.69</v>
      </c>
      <c r="F2371">
        <v>503251.12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415</v>
      </c>
      <c r="E2372">
        <v>0</v>
      </c>
      <c r="F2372">
        <v>172650.03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416</v>
      </c>
      <c r="E2373">
        <v>1130284.93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417</v>
      </c>
      <c r="E2374">
        <v>262654.5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419</v>
      </c>
      <c r="E2376">
        <v>498363.12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421</v>
      </c>
      <c r="E2378">
        <v>485020.9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426</v>
      </c>
      <c r="E2383">
        <v>0</v>
      </c>
      <c r="F2383">
        <v>60163.56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429</v>
      </c>
      <c r="E2386">
        <v>2376323.46</v>
      </c>
      <c r="F2386">
        <v>232813.59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415</v>
      </c>
      <c r="E2387">
        <v>0</v>
      </c>
      <c r="F2387">
        <v>1012979.41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416</v>
      </c>
      <c r="E2388">
        <v>530100.53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417</v>
      </c>
      <c r="E2389">
        <v>262654.5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419</v>
      </c>
      <c r="E2391">
        <v>498363.12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421</v>
      </c>
      <c r="E2393">
        <v>367282.86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426</v>
      </c>
      <c r="E2398">
        <v>0</v>
      </c>
      <c r="F2398">
        <v>79615.570000000007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429</v>
      </c>
      <c r="E2401">
        <v>1658401.01</v>
      </c>
      <c r="F2401">
        <v>1092594.98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Assembly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Assembly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206</v>
      </c>
      <c r="B2" t="s">
        <v>349</v>
      </c>
      <c r="C2" t="s">
        <v>350</v>
      </c>
      <c r="D2">
        <v>19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20.440000000000001</v>
      </c>
      <c r="C2">
        <v>6.23</v>
      </c>
      <c r="D2">
        <v>3</v>
      </c>
    </row>
    <row r="3" spans="1:4" x14ac:dyDescent="0.25">
      <c r="A3" t="s">
        <v>352</v>
      </c>
      <c r="B3">
        <v>20.440000000000001</v>
      </c>
      <c r="C3">
        <v>6.23</v>
      </c>
      <c r="D3">
        <v>3</v>
      </c>
    </row>
    <row r="4" spans="1:4" x14ac:dyDescent="0.25">
      <c r="A4" t="s">
        <v>353</v>
      </c>
      <c r="B4">
        <v>20.440000000000001</v>
      </c>
      <c r="C4">
        <v>6.23</v>
      </c>
      <c r="D4">
        <v>3</v>
      </c>
    </row>
    <row r="5" spans="1:4" x14ac:dyDescent="0.25">
      <c r="A5" t="s">
        <v>354</v>
      </c>
      <c r="B5">
        <v>20.440000000000001</v>
      </c>
      <c r="C5">
        <v>6.23</v>
      </c>
      <c r="D5">
        <v>3</v>
      </c>
    </row>
    <row r="6" spans="1:4" x14ac:dyDescent="0.25">
      <c r="A6" t="s">
        <v>355</v>
      </c>
      <c r="B6">
        <v>20.440000000000001</v>
      </c>
      <c r="C6">
        <v>6.23</v>
      </c>
      <c r="D6">
        <v>3</v>
      </c>
    </row>
    <row r="7" spans="1:4" x14ac:dyDescent="0.25">
      <c r="A7" t="s">
        <v>356</v>
      </c>
      <c r="B7">
        <v>20.440000000000001</v>
      </c>
      <c r="C7">
        <v>6.23</v>
      </c>
      <c r="D7">
        <v>3</v>
      </c>
    </row>
    <row r="8" spans="1:4" x14ac:dyDescent="0.25">
      <c r="A8" t="s">
        <v>357</v>
      </c>
      <c r="B8">
        <v>20.440000000000001</v>
      </c>
      <c r="C8">
        <v>6.23</v>
      </c>
      <c r="D8">
        <v>3</v>
      </c>
    </row>
    <row r="9" spans="1:4" x14ac:dyDescent="0.25">
      <c r="A9" t="s">
        <v>358</v>
      </c>
      <c r="B9">
        <v>20.440000000000001</v>
      </c>
      <c r="C9">
        <v>6.23</v>
      </c>
      <c r="D9">
        <v>3</v>
      </c>
    </row>
    <row r="10" spans="1:4" x14ac:dyDescent="0.25">
      <c r="A10" t="s">
        <v>359</v>
      </c>
      <c r="B10">
        <v>43.6</v>
      </c>
      <c r="C10">
        <v>6.23</v>
      </c>
      <c r="D10">
        <v>3</v>
      </c>
    </row>
    <row r="11" spans="1:4" x14ac:dyDescent="0.25">
      <c r="A11" t="s">
        <v>360</v>
      </c>
      <c r="B11">
        <v>43.6</v>
      </c>
      <c r="C11">
        <v>6.23</v>
      </c>
      <c r="D11">
        <v>3</v>
      </c>
    </row>
    <row r="12" spans="1:4" x14ac:dyDescent="0.25">
      <c r="A12" t="s">
        <v>361</v>
      </c>
      <c r="B12">
        <v>43.6</v>
      </c>
      <c r="C12">
        <v>6.23</v>
      </c>
      <c r="D12">
        <v>3</v>
      </c>
    </row>
    <row r="13" spans="1:4" x14ac:dyDescent="0.25">
      <c r="A13" t="s">
        <v>362</v>
      </c>
      <c r="B13">
        <v>43.6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1991.14</v>
      </c>
      <c r="F2">
        <v>1991.14</v>
      </c>
      <c r="G2">
        <v>44.62</v>
      </c>
      <c r="H2">
        <v>44.62</v>
      </c>
      <c r="I2">
        <v>5973.71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391</v>
      </c>
      <c r="Q2" t="s">
        <v>91</v>
      </c>
      <c r="R2" t="s">
        <v>391</v>
      </c>
      <c r="S2">
        <v>3.000145645208272</v>
      </c>
    </row>
    <row r="3" spans="1:19" x14ac:dyDescent="0.25">
      <c r="A3" t="s">
        <v>39</v>
      </c>
      <c r="B3" t="s">
        <v>392</v>
      </c>
      <c r="C3" t="s">
        <v>392</v>
      </c>
      <c r="D3" t="s">
        <v>393</v>
      </c>
      <c r="E3">
        <v>1991.14</v>
      </c>
      <c r="F3">
        <v>1991.14</v>
      </c>
      <c r="G3">
        <v>44.62</v>
      </c>
      <c r="H3">
        <v>44.62</v>
      </c>
      <c r="I3">
        <v>23894.83</v>
      </c>
      <c r="J3">
        <v>1</v>
      </c>
      <c r="K3">
        <v>5</v>
      </c>
      <c r="L3">
        <v>4.2664</v>
      </c>
      <c r="M3">
        <v>5.1174999999999997</v>
      </c>
      <c r="N3" t="s">
        <v>394</v>
      </c>
      <c r="O3" t="s">
        <v>395</v>
      </c>
      <c r="P3" t="s">
        <v>396</v>
      </c>
      <c r="Q3" t="s">
        <v>61</v>
      </c>
      <c r="R3" t="s">
        <v>206</v>
      </c>
      <c r="S3">
        <v>12.00057755858453</v>
      </c>
    </row>
    <row r="4" spans="1:19" x14ac:dyDescent="0.25">
      <c r="A4" t="s">
        <v>39</v>
      </c>
      <c r="B4" t="s">
        <v>397</v>
      </c>
      <c r="C4" t="s">
        <v>397</v>
      </c>
      <c r="D4" t="s">
        <v>390</v>
      </c>
      <c r="E4">
        <v>1991.14</v>
      </c>
      <c r="F4">
        <v>1991.14</v>
      </c>
      <c r="G4">
        <v>44.62</v>
      </c>
      <c r="H4">
        <v>44.62</v>
      </c>
      <c r="I4">
        <v>5973.72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3.0001506674568339</v>
      </c>
    </row>
    <row r="5" spans="1:19" x14ac:dyDescent="0.25">
      <c r="A5" t="s">
        <v>39</v>
      </c>
      <c r="B5" t="s">
        <v>398</v>
      </c>
      <c r="C5" t="s">
        <v>398</v>
      </c>
      <c r="D5" t="s">
        <v>393</v>
      </c>
      <c r="E5">
        <v>1991.14</v>
      </c>
      <c r="F5">
        <v>1991.14</v>
      </c>
      <c r="G5">
        <v>44.62</v>
      </c>
      <c r="H5">
        <v>44.62</v>
      </c>
      <c r="I5">
        <v>23894.880000000001</v>
      </c>
      <c r="J5">
        <v>1</v>
      </c>
      <c r="K5">
        <v>5</v>
      </c>
      <c r="L5">
        <v>4.2664</v>
      </c>
      <c r="M5">
        <v>5.1174999999999997</v>
      </c>
      <c r="N5" t="s">
        <v>394</v>
      </c>
      <c r="O5" t="s">
        <v>395</v>
      </c>
      <c r="P5" t="s">
        <v>396</v>
      </c>
      <c r="Q5" t="s">
        <v>61</v>
      </c>
      <c r="R5" t="s">
        <v>206</v>
      </c>
      <c r="S5">
        <v>12.000602669827339</v>
      </c>
    </row>
    <row r="6" spans="1:19" x14ac:dyDescent="0.25">
      <c r="A6" t="s">
        <v>39</v>
      </c>
      <c r="B6" t="s">
        <v>399</v>
      </c>
      <c r="C6" t="s">
        <v>399</v>
      </c>
      <c r="D6" t="s">
        <v>390</v>
      </c>
      <c r="E6">
        <v>1991.14</v>
      </c>
      <c r="F6">
        <v>1991.14</v>
      </c>
      <c r="G6">
        <v>44.62</v>
      </c>
      <c r="H6">
        <v>44.62</v>
      </c>
      <c r="I6">
        <v>5973.72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3.0001506674568339</v>
      </c>
    </row>
    <row r="7" spans="1:19" x14ac:dyDescent="0.25">
      <c r="A7" t="s">
        <v>39</v>
      </c>
      <c r="B7" t="s">
        <v>400</v>
      </c>
      <c r="C7" t="s">
        <v>400</v>
      </c>
      <c r="D7" t="s">
        <v>393</v>
      </c>
      <c r="E7">
        <v>1991.14</v>
      </c>
      <c r="F7">
        <v>1991.14</v>
      </c>
      <c r="G7">
        <v>44.62</v>
      </c>
      <c r="H7">
        <v>44.62</v>
      </c>
      <c r="I7">
        <v>23894.880000000001</v>
      </c>
      <c r="J7">
        <v>1</v>
      </c>
      <c r="K7">
        <v>5</v>
      </c>
      <c r="L7">
        <v>4.2664</v>
      </c>
      <c r="M7">
        <v>5.1174999999999997</v>
      </c>
      <c r="N7" t="s">
        <v>394</v>
      </c>
      <c r="O7" t="s">
        <v>395</v>
      </c>
      <c r="P7" t="s">
        <v>396</v>
      </c>
      <c r="Q7" t="s">
        <v>61</v>
      </c>
      <c r="R7" t="s">
        <v>206</v>
      </c>
      <c r="S7">
        <v>12.000602669827339</v>
      </c>
    </row>
    <row r="8" spans="1:19" x14ac:dyDescent="0.25">
      <c r="A8" t="s">
        <v>39</v>
      </c>
      <c r="B8" t="s">
        <v>401</v>
      </c>
      <c r="C8" t="s">
        <v>401</v>
      </c>
      <c r="D8" t="s">
        <v>390</v>
      </c>
      <c r="E8">
        <v>1991.15</v>
      </c>
      <c r="F8">
        <v>1991.15</v>
      </c>
      <c r="G8">
        <v>44.62</v>
      </c>
      <c r="H8">
        <v>44.62</v>
      </c>
      <c r="I8">
        <v>5973.73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391</v>
      </c>
      <c r="Q8" t="s">
        <v>91</v>
      </c>
      <c r="R8" t="s">
        <v>391</v>
      </c>
      <c r="S8">
        <v>3.000140622253471</v>
      </c>
    </row>
    <row r="9" spans="1:19" x14ac:dyDescent="0.25">
      <c r="A9" t="s">
        <v>39</v>
      </c>
      <c r="B9" t="s">
        <v>402</v>
      </c>
      <c r="C9" t="s">
        <v>402</v>
      </c>
      <c r="D9" t="s">
        <v>393</v>
      </c>
      <c r="E9">
        <v>1991.15</v>
      </c>
      <c r="F9">
        <v>1991.15</v>
      </c>
      <c r="G9">
        <v>44.62</v>
      </c>
      <c r="H9">
        <v>44.62</v>
      </c>
      <c r="I9">
        <v>23894.94</v>
      </c>
      <c r="J9">
        <v>1</v>
      </c>
      <c r="K9">
        <v>5</v>
      </c>
      <c r="L9">
        <v>4.2664</v>
      </c>
      <c r="M9">
        <v>5.1174999999999997</v>
      </c>
      <c r="N9" t="s">
        <v>394</v>
      </c>
      <c r="O9" t="s">
        <v>395</v>
      </c>
      <c r="P9" t="s">
        <v>396</v>
      </c>
      <c r="Q9" t="s">
        <v>61</v>
      </c>
      <c r="R9" t="s">
        <v>206</v>
      </c>
      <c r="S9">
        <v>12.000572533460559</v>
      </c>
    </row>
    <row r="10" spans="1:19" x14ac:dyDescent="0.25">
      <c r="A10" t="s">
        <v>39</v>
      </c>
      <c r="B10" t="s">
        <v>403</v>
      </c>
      <c r="C10" t="s">
        <v>403</v>
      </c>
      <c r="D10" t="s">
        <v>390</v>
      </c>
      <c r="E10">
        <v>26042.11</v>
      </c>
      <c r="F10">
        <v>26042.11</v>
      </c>
      <c r="G10">
        <v>161.35</v>
      </c>
      <c r="H10">
        <v>161.35</v>
      </c>
      <c r="I10">
        <v>78130.13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391</v>
      </c>
      <c r="Q10" t="s">
        <v>91</v>
      </c>
      <c r="R10" t="s">
        <v>391</v>
      </c>
      <c r="S10">
        <v>3.0001459175159</v>
      </c>
    </row>
    <row r="11" spans="1:19" x14ac:dyDescent="0.25">
      <c r="A11" t="s">
        <v>39</v>
      </c>
      <c r="B11" t="s">
        <v>404</v>
      </c>
      <c r="C11" t="s">
        <v>404</v>
      </c>
      <c r="D11" t="s">
        <v>393</v>
      </c>
      <c r="E11">
        <v>26042.11</v>
      </c>
      <c r="F11">
        <v>26042.11</v>
      </c>
      <c r="G11">
        <v>161.35</v>
      </c>
      <c r="H11">
        <v>161.35</v>
      </c>
      <c r="I11">
        <v>312520.52</v>
      </c>
      <c r="J11">
        <v>1</v>
      </c>
      <c r="K11">
        <v>71.430000000000007</v>
      </c>
      <c r="L11">
        <v>4.7251000000000003</v>
      </c>
      <c r="M11">
        <v>3.4117000000000002</v>
      </c>
      <c r="N11" t="s">
        <v>394</v>
      </c>
      <c r="O11" t="s">
        <v>405</v>
      </c>
      <c r="P11" t="s">
        <v>406</v>
      </c>
      <c r="Q11" t="s">
        <v>61</v>
      </c>
      <c r="R11" t="s">
        <v>206</v>
      </c>
      <c r="S11">
        <v>12.0005836700636</v>
      </c>
    </row>
    <row r="12" spans="1:19" x14ac:dyDescent="0.25">
      <c r="A12" t="s">
        <v>40</v>
      </c>
      <c r="B12" t="s">
        <v>389</v>
      </c>
      <c r="C12" t="s">
        <v>389</v>
      </c>
      <c r="D12" t="s">
        <v>390</v>
      </c>
      <c r="E12">
        <v>1991.14</v>
      </c>
      <c r="F12">
        <v>1991.14</v>
      </c>
      <c r="G12">
        <v>44.62</v>
      </c>
      <c r="H12">
        <v>44.62</v>
      </c>
      <c r="I12">
        <v>5973.71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391</v>
      </c>
      <c r="Q12" t="s">
        <v>91</v>
      </c>
      <c r="R12" t="s">
        <v>391</v>
      </c>
      <c r="S12">
        <v>3.000145645208272</v>
      </c>
    </row>
    <row r="13" spans="1:19" x14ac:dyDescent="0.25">
      <c r="A13" t="s">
        <v>40</v>
      </c>
      <c r="B13" t="s">
        <v>392</v>
      </c>
      <c r="C13" t="s">
        <v>392</v>
      </c>
      <c r="D13" t="s">
        <v>393</v>
      </c>
      <c r="E13">
        <v>1991.14</v>
      </c>
      <c r="F13">
        <v>1991.14</v>
      </c>
      <c r="G13">
        <v>44.62</v>
      </c>
      <c r="H13">
        <v>44.62</v>
      </c>
      <c r="I13">
        <v>23894.83</v>
      </c>
      <c r="J13">
        <v>1</v>
      </c>
      <c r="K13">
        <v>5</v>
      </c>
      <c r="L13">
        <v>2.0470000000000002</v>
      </c>
      <c r="M13">
        <v>5.1174999999999997</v>
      </c>
      <c r="N13" t="s">
        <v>394</v>
      </c>
      <c r="O13" t="s">
        <v>395</v>
      </c>
      <c r="P13" t="s">
        <v>396</v>
      </c>
      <c r="Q13" t="s">
        <v>61</v>
      </c>
      <c r="R13" t="s">
        <v>206</v>
      </c>
      <c r="S13">
        <v>12.00057755858453</v>
      </c>
    </row>
    <row r="14" spans="1:19" x14ac:dyDescent="0.25">
      <c r="A14" t="s">
        <v>40</v>
      </c>
      <c r="B14" t="s">
        <v>397</v>
      </c>
      <c r="C14" t="s">
        <v>397</v>
      </c>
      <c r="D14" t="s">
        <v>390</v>
      </c>
      <c r="E14">
        <v>1991.14</v>
      </c>
      <c r="F14">
        <v>1991.14</v>
      </c>
      <c r="G14">
        <v>44.62</v>
      </c>
      <c r="H14">
        <v>44.62</v>
      </c>
      <c r="I14">
        <v>5973.72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391</v>
      </c>
      <c r="Q14" t="s">
        <v>91</v>
      </c>
      <c r="R14" t="s">
        <v>391</v>
      </c>
      <c r="S14">
        <v>3.0001506674568339</v>
      </c>
    </row>
    <row r="15" spans="1:19" x14ac:dyDescent="0.25">
      <c r="A15" t="s">
        <v>40</v>
      </c>
      <c r="B15" t="s">
        <v>398</v>
      </c>
      <c r="C15" t="s">
        <v>398</v>
      </c>
      <c r="D15" t="s">
        <v>393</v>
      </c>
      <c r="E15">
        <v>1991.14</v>
      </c>
      <c r="F15">
        <v>1991.14</v>
      </c>
      <c r="G15">
        <v>44.62</v>
      </c>
      <c r="H15">
        <v>44.62</v>
      </c>
      <c r="I15">
        <v>23894.880000000001</v>
      </c>
      <c r="J15">
        <v>1</v>
      </c>
      <c r="K15">
        <v>5</v>
      </c>
      <c r="L15">
        <v>2.0470000000000002</v>
      </c>
      <c r="M15">
        <v>5.1174999999999997</v>
      </c>
      <c r="N15" t="s">
        <v>394</v>
      </c>
      <c r="O15" t="s">
        <v>395</v>
      </c>
      <c r="P15" t="s">
        <v>396</v>
      </c>
      <c r="Q15" t="s">
        <v>61</v>
      </c>
      <c r="R15" t="s">
        <v>206</v>
      </c>
      <c r="S15">
        <v>12.000602669827339</v>
      </c>
    </row>
    <row r="16" spans="1:19" x14ac:dyDescent="0.25">
      <c r="A16" t="s">
        <v>40</v>
      </c>
      <c r="B16" t="s">
        <v>399</v>
      </c>
      <c r="C16" t="s">
        <v>399</v>
      </c>
      <c r="D16" t="s">
        <v>390</v>
      </c>
      <c r="E16">
        <v>1991.14</v>
      </c>
      <c r="F16">
        <v>1991.14</v>
      </c>
      <c r="G16">
        <v>44.62</v>
      </c>
      <c r="H16">
        <v>44.62</v>
      </c>
      <c r="I16">
        <v>5973.72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391</v>
      </c>
      <c r="Q16" t="s">
        <v>91</v>
      </c>
      <c r="R16" t="s">
        <v>391</v>
      </c>
      <c r="S16">
        <v>3.0001506674568339</v>
      </c>
    </row>
    <row r="17" spans="1:19" x14ac:dyDescent="0.25">
      <c r="A17" t="s">
        <v>40</v>
      </c>
      <c r="B17" t="s">
        <v>400</v>
      </c>
      <c r="C17" t="s">
        <v>400</v>
      </c>
      <c r="D17" t="s">
        <v>393</v>
      </c>
      <c r="E17">
        <v>1991.14</v>
      </c>
      <c r="F17">
        <v>1991.14</v>
      </c>
      <c r="G17">
        <v>44.62</v>
      </c>
      <c r="H17">
        <v>44.62</v>
      </c>
      <c r="I17">
        <v>23894.880000000001</v>
      </c>
      <c r="J17">
        <v>1</v>
      </c>
      <c r="K17">
        <v>5</v>
      </c>
      <c r="L17">
        <v>2.0470000000000002</v>
      </c>
      <c r="M17">
        <v>5.1174999999999997</v>
      </c>
      <c r="N17" t="s">
        <v>394</v>
      </c>
      <c r="O17" t="s">
        <v>395</v>
      </c>
      <c r="P17" t="s">
        <v>396</v>
      </c>
      <c r="Q17" t="s">
        <v>61</v>
      </c>
      <c r="R17" t="s">
        <v>206</v>
      </c>
      <c r="S17">
        <v>12.000602669827339</v>
      </c>
    </row>
    <row r="18" spans="1:19" x14ac:dyDescent="0.25">
      <c r="A18" t="s">
        <v>40</v>
      </c>
      <c r="B18" t="s">
        <v>401</v>
      </c>
      <c r="C18" t="s">
        <v>401</v>
      </c>
      <c r="D18" t="s">
        <v>390</v>
      </c>
      <c r="E18">
        <v>1991.15</v>
      </c>
      <c r="F18">
        <v>1991.15</v>
      </c>
      <c r="G18">
        <v>44.62</v>
      </c>
      <c r="H18">
        <v>44.62</v>
      </c>
      <c r="I18">
        <v>5973.73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391</v>
      </c>
      <c r="Q18" t="s">
        <v>91</v>
      </c>
      <c r="R18" t="s">
        <v>391</v>
      </c>
      <c r="S18">
        <v>3.000140622253471</v>
      </c>
    </row>
    <row r="19" spans="1:19" x14ac:dyDescent="0.25">
      <c r="A19" t="s">
        <v>40</v>
      </c>
      <c r="B19" t="s">
        <v>402</v>
      </c>
      <c r="C19" t="s">
        <v>402</v>
      </c>
      <c r="D19" t="s">
        <v>393</v>
      </c>
      <c r="E19">
        <v>1991.15</v>
      </c>
      <c r="F19">
        <v>1991.15</v>
      </c>
      <c r="G19">
        <v>44.62</v>
      </c>
      <c r="H19">
        <v>44.62</v>
      </c>
      <c r="I19">
        <v>23894.94</v>
      </c>
      <c r="J19">
        <v>1</v>
      </c>
      <c r="K19">
        <v>5</v>
      </c>
      <c r="L19">
        <v>2.0470000000000002</v>
      </c>
      <c r="M19">
        <v>5.1174999999999997</v>
      </c>
      <c r="N19" t="s">
        <v>394</v>
      </c>
      <c r="O19" t="s">
        <v>395</v>
      </c>
      <c r="P19" t="s">
        <v>396</v>
      </c>
      <c r="Q19" t="s">
        <v>61</v>
      </c>
      <c r="R19" t="s">
        <v>206</v>
      </c>
      <c r="S19">
        <v>12.000572533460559</v>
      </c>
    </row>
    <row r="20" spans="1:19" x14ac:dyDescent="0.25">
      <c r="A20" t="s">
        <v>40</v>
      </c>
      <c r="B20" t="s">
        <v>403</v>
      </c>
      <c r="C20" t="s">
        <v>403</v>
      </c>
      <c r="D20" t="s">
        <v>390</v>
      </c>
      <c r="E20">
        <v>26042.11</v>
      </c>
      <c r="F20">
        <v>26042.11</v>
      </c>
      <c r="G20">
        <v>161.35</v>
      </c>
      <c r="H20">
        <v>161.35</v>
      </c>
      <c r="I20">
        <v>78130.13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391</v>
      </c>
      <c r="Q20" t="s">
        <v>91</v>
      </c>
      <c r="R20" t="s">
        <v>391</v>
      </c>
      <c r="S20">
        <v>3.0001459175159</v>
      </c>
    </row>
    <row r="21" spans="1:19" x14ac:dyDescent="0.25">
      <c r="A21" t="s">
        <v>40</v>
      </c>
      <c r="B21" t="s">
        <v>404</v>
      </c>
      <c r="C21" t="s">
        <v>404</v>
      </c>
      <c r="D21" t="s">
        <v>393</v>
      </c>
      <c r="E21">
        <v>26042.11</v>
      </c>
      <c r="F21">
        <v>26042.11</v>
      </c>
      <c r="G21">
        <v>161.35</v>
      </c>
      <c r="H21">
        <v>161.35</v>
      </c>
      <c r="I21">
        <v>312520.52</v>
      </c>
      <c r="J21">
        <v>1</v>
      </c>
      <c r="K21">
        <v>71.430000000000007</v>
      </c>
      <c r="L21">
        <v>2.3881999999999999</v>
      </c>
      <c r="M21">
        <v>3.4117000000000002</v>
      </c>
      <c r="N21" t="s">
        <v>394</v>
      </c>
      <c r="O21" t="s">
        <v>405</v>
      </c>
      <c r="P21" t="s">
        <v>406</v>
      </c>
      <c r="Q21" t="s">
        <v>61</v>
      </c>
      <c r="R21" t="s">
        <v>206</v>
      </c>
      <c r="S21">
        <v>12.0005836700636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2026-02-27T17:04:44Z</dcterms:modified>
</cp:coreProperties>
</file>