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B3E76102-2656-446C-8238-9DFD77DAD98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78" i="4"/>
  <c r="B78" i="4"/>
  <c r="C78" i="4"/>
  <c r="E78" i="4"/>
  <c r="F78" i="4"/>
  <c r="G78" i="4"/>
  <c r="H78" i="4"/>
  <c r="A79" i="4"/>
  <c r="B79" i="4"/>
  <c r="C79" i="4"/>
  <c r="E79" i="4"/>
  <c r="F79" i="4"/>
  <c r="G79" i="4"/>
  <c r="H79" i="4"/>
  <c r="A80" i="4"/>
  <c r="B80" i="4"/>
  <c r="C80" i="4"/>
  <c r="E80" i="4"/>
  <c r="F80" i="4"/>
  <c r="G80" i="4"/>
  <c r="H80" i="4"/>
  <c r="A81" i="4"/>
  <c r="B81" i="4"/>
  <c r="C81" i="4"/>
  <c r="E81" i="4"/>
  <c r="F81" i="4"/>
  <c r="G81" i="4"/>
  <c r="H81" i="4"/>
  <c r="A82" i="4"/>
  <c r="B82" i="4"/>
  <c r="C82" i="4"/>
  <c r="E82" i="4"/>
  <c r="F82" i="4"/>
  <c r="G82" i="4"/>
  <c r="H82" i="4"/>
  <c r="A83" i="4"/>
  <c r="B83" i="4"/>
  <c r="C83" i="4"/>
  <c r="E83" i="4"/>
  <c r="F83" i="4"/>
  <c r="G83" i="4"/>
  <c r="H83" i="4"/>
  <c r="A84" i="4"/>
  <c r="B84" i="4"/>
  <c r="C84" i="4"/>
  <c r="E84" i="4"/>
  <c r="F84" i="4"/>
  <c r="G84" i="4"/>
  <c r="H84" i="4"/>
  <c r="A85" i="4"/>
  <c r="B85" i="4"/>
  <c r="C85" i="4"/>
  <c r="E85" i="4"/>
  <c r="F85" i="4"/>
  <c r="G85" i="4"/>
  <c r="H85" i="4"/>
  <c r="A86" i="4"/>
  <c r="B86" i="4"/>
  <c r="C86" i="4"/>
  <c r="E86" i="4"/>
  <c r="F86" i="4"/>
  <c r="G86" i="4"/>
  <c r="H86" i="4"/>
  <c r="A87" i="4"/>
  <c r="B87" i="4"/>
  <c r="C87" i="4"/>
  <c r="E87" i="4"/>
  <c r="F87" i="4"/>
  <c r="G87" i="4"/>
  <c r="H8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0" i="6" l="1"/>
  <c r="B26" i="6"/>
  <c r="B22" i="6"/>
  <c r="B18" i="6"/>
  <c r="B14" i="6"/>
  <c r="E22" i="6" a="1"/>
  <c r="E22" i="6" s="1"/>
  <c r="F22" i="6" s="1"/>
  <c r="B21" i="6"/>
  <c r="E21" i="6" a="1"/>
  <c r="E21" i="6" s="1"/>
  <c r="F21" i="6" s="1"/>
  <c r="B28" i="6"/>
  <c r="G21" i="2"/>
  <c r="B24" i="6"/>
  <c r="B20" i="6"/>
  <c r="B16" i="6"/>
  <c r="B12" i="6"/>
  <c r="E14" i="6" a="1"/>
  <c r="E14" i="6" s="1"/>
  <c r="F14" i="6" s="1"/>
  <c r="B13" i="6"/>
  <c r="B25" i="6"/>
  <c r="E26" i="6" a="1"/>
  <c r="E26" i="6" s="1"/>
  <c r="F26" i="6" s="1"/>
  <c r="E25" i="6" a="1"/>
  <c r="E25" i="6" s="1"/>
  <c r="F25" i="6" s="1"/>
  <c r="E24" i="6" a="1"/>
  <c r="E24" i="6" s="1"/>
  <c r="F24" i="6" s="1"/>
  <c r="B31" i="6"/>
  <c r="B27" i="6"/>
  <c r="B23" i="6"/>
  <c r="B19" i="6"/>
  <c r="B15" i="6"/>
  <c r="B11" i="6"/>
  <c r="B29" i="6"/>
  <c r="H25" i="2"/>
  <c r="E28" i="6" a="1"/>
  <c r="E28" i="6" s="1"/>
  <c r="F28" i="6" s="1"/>
  <c r="E30" i="6" a="1"/>
  <c r="E30" i="6" s="1"/>
  <c r="F30" i="6" s="1"/>
  <c r="E29" i="6" a="1"/>
  <c r="E29" i="6" s="1"/>
  <c r="F29" i="6" s="1"/>
  <c r="E17" i="6" a="1"/>
  <c r="E17" i="6" s="1"/>
  <c r="F17" i="6" s="1"/>
  <c r="E20" i="6" a="1"/>
  <c r="E20" i="6" s="1"/>
  <c r="F20" i="6" s="1"/>
  <c r="E12" i="6" a="1"/>
  <c r="E12" i="6" s="1"/>
  <c r="F12" i="6" s="1"/>
  <c r="E18" i="6" a="1"/>
  <c r="E18" i="6" s="1"/>
  <c r="F18" i="6" s="1"/>
  <c r="B17" i="6"/>
  <c r="G10" i="2"/>
  <c r="E13" i="6" a="1"/>
  <c r="E13" i="6" s="1"/>
  <c r="F13" i="6" s="1"/>
  <c r="E16" i="6" a="1"/>
  <c r="E16" i="6" s="1"/>
  <c r="F16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14" i="2"/>
  <c r="G22" i="2"/>
  <c r="G18" i="2"/>
  <c r="G6" i="2"/>
  <c r="G7" i="2"/>
  <c r="G8" i="2"/>
  <c r="G4" i="2"/>
  <c r="G11" i="2"/>
  <c r="G15" i="2"/>
  <c r="G16" i="2"/>
  <c r="G23" i="2"/>
  <c r="G20" i="2"/>
  <c r="G13" i="2"/>
  <c r="G12" i="2"/>
  <c r="G5" i="2"/>
  <c r="G19" i="2"/>
  <c r="G9" i="2"/>
  <c r="G24" i="2"/>
  <c r="G17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A9" i="5"/>
  <c r="Z2" i="20"/>
  <c r="A15" i="20" a="1"/>
  <c r="A15" i="20" s="1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6" i="20" a="1"/>
  <c r="A16" i="20" s="1"/>
  <c r="A17" i="20" a="1"/>
  <c r="A17" i="20" s="1"/>
  <c r="A18" i="20" a="1"/>
  <c r="A18" i="20" s="1"/>
  <c r="A4" i="20" a="1"/>
  <c r="A4" i="20" s="1"/>
  <c r="A3" i="20" a="1"/>
  <c r="A3" i="20" s="1"/>
  <c r="A6" i="20" a="1"/>
  <c r="A6" i="20" s="1"/>
  <c r="A5" i="20" a="1"/>
  <c r="A5" i="20" s="1"/>
  <c r="Z2" i="5"/>
  <c r="A3" i="5" s="1"/>
  <c r="B16" i="1"/>
  <c r="B12" i="1"/>
  <c r="B11" i="1"/>
  <c r="B5" i="1"/>
  <c r="B4" i="1"/>
  <c r="B9" i="5" l="1"/>
  <c r="D9" i="5"/>
  <c r="E9" i="5" s="1"/>
  <c r="C9" i="5"/>
  <c r="B8" i="5"/>
  <c r="D8" i="5"/>
  <c r="E8" i="5" s="1"/>
  <c r="C8" i="5"/>
  <c r="B7" i="5"/>
  <c r="D7" i="5"/>
  <c r="E7" i="5" s="1"/>
  <c r="C7" i="5"/>
  <c r="C6" i="5"/>
  <c r="D6" i="5"/>
  <c r="B6" i="5"/>
  <c r="E6" i="5" s="1"/>
  <c r="B5" i="5"/>
  <c r="D5" i="5"/>
  <c r="E5" i="5" s="1"/>
  <c r="C5" i="5"/>
  <c r="B4" i="5"/>
  <c r="D4" i="5"/>
  <c r="E4" i="5" s="1"/>
  <c r="C4" i="5"/>
  <c r="N16" i="20" a="1"/>
  <c r="N16" i="20" s="1"/>
  <c r="P16" i="20" a="1"/>
  <c r="P16" i="20" s="1"/>
  <c r="C16" i="20" a="1"/>
  <c r="C16" i="20" s="1"/>
  <c r="Q16" i="20" a="1"/>
  <c r="Q16" i="20" s="1"/>
  <c r="O16" i="20" a="1"/>
  <c r="O16" i="20" s="1"/>
  <c r="F16" i="20" a="1"/>
  <c r="F16" i="20" s="1"/>
  <c r="K16" i="20" a="1"/>
  <c r="K16" i="20" s="1"/>
  <c r="L16" i="20" a="1"/>
  <c r="L16" i="20" s="1"/>
  <c r="J16" i="20" a="1"/>
  <c r="J16" i="20" s="1"/>
  <c r="G16" i="20" a="1"/>
  <c r="G16" i="20" s="1"/>
  <c r="H16" i="20" a="1"/>
  <c r="H16" i="20" s="1"/>
  <c r="M16" i="20" a="1"/>
  <c r="M16" i="20" s="1"/>
  <c r="D16" i="20" a="1"/>
  <c r="D16" i="20" s="1"/>
  <c r="R16" i="20" a="1"/>
  <c r="R16" i="20" s="1"/>
  <c r="I16" i="20" a="1"/>
  <c r="I16" i="20" s="1"/>
  <c r="E16" i="20" a="1"/>
  <c r="E16" i="20" s="1"/>
  <c r="P12" i="20" a="1"/>
  <c r="P12" i="20" s="1"/>
  <c r="D12" i="20" a="1"/>
  <c r="D12" i="20" s="1"/>
  <c r="O12" i="20" a="1"/>
  <c r="O12" i="20" s="1"/>
  <c r="C12" i="20" a="1"/>
  <c r="C12" i="20" s="1"/>
  <c r="M12" i="20" a="1"/>
  <c r="M12" i="20" s="1"/>
  <c r="L12" i="20" a="1"/>
  <c r="L12" i="20" s="1"/>
  <c r="I12" i="20" a="1"/>
  <c r="I12" i="20" s="1"/>
  <c r="F12" i="20" a="1"/>
  <c r="F12" i="20" s="1"/>
  <c r="G12" i="20" a="1"/>
  <c r="G12" i="20" s="1"/>
  <c r="J12" i="20" a="1"/>
  <c r="J12" i="20" s="1"/>
  <c r="H12" i="20" a="1"/>
  <c r="H12" i="20" s="1"/>
  <c r="N12" i="20" a="1"/>
  <c r="N12" i="20" s="1"/>
  <c r="E12" i="20" a="1"/>
  <c r="E12" i="20" s="1"/>
  <c r="R12" i="20" a="1"/>
  <c r="R12" i="20" s="1"/>
  <c r="K12" i="20" a="1"/>
  <c r="K12" i="20" s="1"/>
  <c r="Q12" i="20" a="1"/>
  <c r="Q12" i="20" s="1"/>
  <c r="L18" i="20" a="1"/>
  <c r="L18" i="20" s="1"/>
  <c r="H18" i="20" a="1"/>
  <c r="H18" i="20" s="1"/>
  <c r="G18" i="20" a="1"/>
  <c r="G18" i="20" s="1"/>
  <c r="D18" i="20" a="1"/>
  <c r="D18" i="20" s="1"/>
  <c r="M18" i="20" a="1"/>
  <c r="M18" i="20" s="1"/>
  <c r="P18" i="20" a="1"/>
  <c r="P18" i="20" s="1"/>
  <c r="J18" i="20" a="1"/>
  <c r="J18" i="20" s="1"/>
  <c r="K18" i="20" a="1"/>
  <c r="K18" i="20" s="1"/>
  <c r="C18" i="20" a="1"/>
  <c r="C18" i="20" s="1"/>
  <c r="Q18" i="20" a="1"/>
  <c r="Q18" i="20" s="1"/>
  <c r="R18" i="20" a="1"/>
  <c r="R18" i="20" s="1"/>
  <c r="O18" i="20" a="1"/>
  <c r="O18" i="20" s="1"/>
  <c r="N18" i="20" a="1"/>
  <c r="N18" i="20" s="1"/>
  <c r="I18" i="20" a="1"/>
  <c r="I18" i="20" s="1"/>
  <c r="F18" i="20" a="1"/>
  <c r="F18" i="20" s="1"/>
  <c r="E18" i="20" a="1"/>
  <c r="E18" i="20" s="1"/>
  <c r="G17" i="20" a="1"/>
  <c r="G17" i="20" s="1"/>
  <c r="N17" i="20" a="1"/>
  <c r="N17" i="20" s="1"/>
  <c r="O17" i="20" a="1"/>
  <c r="O17" i="20" s="1"/>
  <c r="P17" i="20" a="1"/>
  <c r="P17" i="20" s="1"/>
  <c r="H17" i="20" a="1"/>
  <c r="H17" i="20" s="1"/>
  <c r="J17" i="20" a="1"/>
  <c r="J17" i="20" s="1"/>
  <c r="R17" i="20" a="1"/>
  <c r="R17" i="20" s="1"/>
  <c r="I17" i="20" a="1"/>
  <c r="I17" i="20" s="1"/>
  <c r="E17" i="20" a="1"/>
  <c r="E17" i="20" s="1"/>
  <c r="F17" i="20" a="1"/>
  <c r="F17" i="20" s="1"/>
  <c r="D17" i="20" a="1"/>
  <c r="D17" i="20" s="1"/>
  <c r="L17" i="20" a="1"/>
  <c r="L17" i="20" s="1"/>
  <c r="K17" i="20" a="1"/>
  <c r="K17" i="20" s="1"/>
  <c r="M17" i="20" a="1"/>
  <c r="M17" i="20" s="1"/>
  <c r="Q17" i="20" a="1"/>
  <c r="Q17" i="20" s="1"/>
  <c r="C17" i="20" a="1"/>
  <c r="C17" i="20" s="1"/>
  <c r="N14" i="20" a="1"/>
  <c r="N14" i="20" s="1"/>
  <c r="Q14" i="20" a="1"/>
  <c r="Q14" i="20" s="1"/>
  <c r="F14" i="20" a="1"/>
  <c r="F14" i="20" s="1"/>
  <c r="E14" i="20" a="1"/>
  <c r="E14" i="20" s="1"/>
  <c r="P14" i="20" a="1"/>
  <c r="P14" i="20" s="1"/>
  <c r="C14" i="20" a="1"/>
  <c r="C14" i="20" s="1"/>
  <c r="O14" i="20" a="1"/>
  <c r="O14" i="20" s="1"/>
  <c r="D14" i="20" a="1"/>
  <c r="D14" i="20" s="1"/>
  <c r="K14" i="20" a="1"/>
  <c r="K14" i="20" s="1"/>
  <c r="L14" i="20" a="1"/>
  <c r="L14" i="20" s="1"/>
  <c r="M14" i="20" a="1"/>
  <c r="M14" i="20" s="1"/>
  <c r="R14" i="20" a="1"/>
  <c r="R14" i="20" s="1"/>
  <c r="H14" i="20" a="1"/>
  <c r="H14" i="20" s="1"/>
  <c r="I14" i="20" a="1"/>
  <c r="I14" i="20" s="1"/>
  <c r="J14" i="20" a="1"/>
  <c r="J14" i="20" s="1"/>
  <c r="G14" i="20" a="1"/>
  <c r="G14" i="20" s="1"/>
  <c r="F13" i="20" a="1"/>
  <c r="F13" i="20" s="1"/>
  <c r="H13" i="20" a="1"/>
  <c r="H13" i="20" s="1"/>
  <c r="M13" i="20" a="1"/>
  <c r="M13" i="20" s="1"/>
  <c r="N13" i="20" a="1"/>
  <c r="N13" i="20" s="1"/>
  <c r="C13" i="20" a="1"/>
  <c r="C13" i="20" s="1"/>
  <c r="D13" i="20" a="1"/>
  <c r="D13" i="20" s="1"/>
  <c r="I13" i="20" a="1"/>
  <c r="I13" i="20" s="1"/>
  <c r="J13" i="20" a="1"/>
  <c r="J13" i="20" s="1"/>
  <c r="Q13" i="20" a="1"/>
  <c r="Q13" i="20" s="1"/>
  <c r="K13" i="20" a="1"/>
  <c r="K13" i="20" s="1"/>
  <c r="R13" i="20" a="1"/>
  <c r="R13" i="20" s="1"/>
  <c r="L13" i="20" a="1"/>
  <c r="L13" i="20" s="1"/>
  <c r="O13" i="20" a="1"/>
  <c r="O13" i="20" s="1"/>
  <c r="P13" i="20" a="1"/>
  <c r="P13" i="20" s="1"/>
  <c r="G13" i="20" a="1"/>
  <c r="G13" i="20" s="1"/>
  <c r="E13" i="20" a="1"/>
  <c r="E13" i="20" s="1"/>
  <c r="P11" i="20" a="1"/>
  <c r="P11" i="20" s="1"/>
  <c r="M11" i="20" a="1"/>
  <c r="M11" i="20" s="1"/>
  <c r="O11" i="20" a="1"/>
  <c r="O11" i="20" s="1"/>
  <c r="N11" i="20" a="1"/>
  <c r="N11" i="20" s="1"/>
  <c r="Q11" i="20" a="1"/>
  <c r="Q11" i="20" s="1"/>
  <c r="J11" i="20" a="1"/>
  <c r="J11" i="20" s="1"/>
  <c r="K11" i="20" a="1"/>
  <c r="K11" i="20" s="1"/>
  <c r="F11" i="20" a="1"/>
  <c r="F11" i="20" s="1"/>
  <c r="C11" i="20" a="1"/>
  <c r="C11" i="20" s="1"/>
  <c r="D11" i="20" a="1"/>
  <c r="D11" i="20" s="1"/>
  <c r="G11" i="20" a="1"/>
  <c r="G11" i="20" s="1"/>
  <c r="E11" i="20" a="1"/>
  <c r="E11" i="20" s="1"/>
  <c r="I11" i="20" a="1"/>
  <c r="I11" i="20" s="1"/>
  <c r="R11" i="20" a="1"/>
  <c r="R11" i="20" s="1"/>
  <c r="H11" i="20" a="1"/>
  <c r="H11" i="20" s="1"/>
  <c r="L11" i="20" a="1"/>
  <c r="L11" i="20" s="1"/>
  <c r="J15" i="20" a="1"/>
  <c r="J15" i="20" s="1"/>
  <c r="I15" i="20" a="1"/>
  <c r="I15" i="20" s="1"/>
  <c r="H15" i="20" a="1"/>
  <c r="H15" i="20" s="1"/>
  <c r="O15" i="20" a="1"/>
  <c r="O15" i="20" s="1"/>
  <c r="M15" i="20" a="1"/>
  <c r="M15" i="20" s="1"/>
  <c r="P15" i="20" a="1"/>
  <c r="P15" i="20" s="1"/>
  <c r="L15" i="20" a="1"/>
  <c r="L15" i="20" s="1"/>
  <c r="R15" i="20" a="1"/>
  <c r="R15" i="20" s="1"/>
  <c r="Q15" i="20" a="1"/>
  <c r="Q15" i="20" s="1"/>
  <c r="C15" i="20" a="1"/>
  <c r="C15" i="20" s="1"/>
  <c r="D15" i="20" a="1"/>
  <c r="D15" i="20" s="1"/>
  <c r="E15" i="20" a="1"/>
  <c r="E15" i="20" s="1"/>
  <c r="N15" i="20" a="1"/>
  <c r="N15" i="20" s="1"/>
  <c r="G15" i="20" a="1"/>
  <c r="G15" i="20" s="1"/>
  <c r="F15" i="20" a="1"/>
  <c r="F15" i="20" s="1"/>
  <c r="K15" i="20" a="1"/>
  <c r="K15" i="20" s="1"/>
  <c r="O6" i="20" a="1"/>
  <c r="O6" i="20" s="1"/>
  <c r="Q6" i="20" a="1"/>
  <c r="Q6" i="20" s="1"/>
  <c r="P6" i="20" a="1"/>
  <c r="P6" i="20" s="1"/>
  <c r="C6" i="20" a="1"/>
  <c r="C6" i="20" s="1"/>
  <c r="M6" i="20" a="1"/>
  <c r="M6" i="20" s="1"/>
  <c r="D6" i="20" a="1"/>
  <c r="D6" i="20" s="1"/>
  <c r="E6" i="20" a="1"/>
  <c r="E6" i="20" s="1"/>
  <c r="K6" i="20" a="1"/>
  <c r="K6" i="20" s="1"/>
  <c r="F6" i="20" a="1"/>
  <c r="F6" i="20" s="1"/>
  <c r="G6" i="20" a="1"/>
  <c r="G6" i="20" s="1"/>
  <c r="J6" i="20" a="1"/>
  <c r="J6" i="20" s="1"/>
  <c r="H6" i="20" a="1"/>
  <c r="H6" i="20" s="1"/>
  <c r="I6" i="20" a="1"/>
  <c r="I6" i="20" s="1"/>
  <c r="H9" i="20" a="1"/>
  <c r="H9" i="20" s="1"/>
  <c r="G9" i="20" a="1"/>
  <c r="G9" i="20" s="1"/>
  <c r="I9" i="20" a="1"/>
  <c r="I9" i="20" s="1"/>
  <c r="J9" i="20" a="1"/>
  <c r="J9" i="20" s="1"/>
  <c r="K9" i="20" a="1"/>
  <c r="K9" i="20" s="1"/>
  <c r="L9" i="20" a="1"/>
  <c r="L9" i="20" s="1"/>
  <c r="M9" i="20" a="1"/>
  <c r="M9" i="20" s="1"/>
  <c r="N9" i="20" a="1"/>
  <c r="N9" i="20" s="1"/>
  <c r="O9" i="20" a="1"/>
  <c r="O9" i="20" s="1"/>
  <c r="P9" i="20" a="1"/>
  <c r="P9" i="20" s="1"/>
  <c r="L6" i="20" a="1"/>
  <c r="L6" i="20" s="1"/>
  <c r="Q9" i="20" a="1"/>
  <c r="Q9" i="20" s="1"/>
  <c r="N6" i="20" a="1"/>
  <c r="N6" i="20" s="1"/>
  <c r="D10" i="20" a="1"/>
  <c r="D10" i="20" s="1"/>
  <c r="G10" i="20" a="1"/>
  <c r="G10" i="20" s="1"/>
  <c r="R6" i="20" a="1"/>
  <c r="R6" i="20" s="1"/>
  <c r="I10" i="20" a="1"/>
  <c r="I10" i="20" s="1"/>
  <c r="J10" i="20" a="1"/>
  <c r="J10" i="20" s="1"/>
  <c r="K10" i="20" a="1"/>
  <c r="K10" i="20" s="1"/>
  <c r="N10" i="20" a="1"/>
  <c r="N10" i="20" s="1"/>
  <c r="P10" i="20" a="1"/>
  <c r="P10" i="20" s="1"/>
  <c r="H10" i="20" a="1"/>
  <c r="H10" i="20" s="1"/>
  <c r="O10" i="20" a="1"/>
  <c r="O10" i="20" s="1"/>
  <c r="C10" i="20" a="1"/>
  <c r="C10" i="20" s="1"/>
  <c r="Q10" i="20" a="1"/>
  <c r="Q10" i="20" s="1"/>
  <c r="L10" i="20" a="1"/>
  <c r="L10" i="20" s="1"/>
  <c r="R10" i="20" a="1"/>
  <c r="R10" i="20" s="1"/>
  <c r="E9" i="20" a="1"/>
  <c r="E9" i="20" s="1"/>
  <c r="F9" i="20" a="1"/>
  <c r="F9" i="20" s="1"/>
  <c r="C9" i="20" a="1"/>
  <c r="C9" i="20" s="1"/>
  <c r="R9" i="20" a="1"/>
  <c r="R9" i="20" s="1"/>
  <c r="D9" i="20" a="1"/>
  <c r="D9" i="20" s="1"/>
  <c r="M10" i="20" a="1"/>
  <c r="M10" i="20" s="1"/>
  <c r="F10" i="20" a="1"/>
  <c r="F10" i="20" s="1"/>
  <c r="E10" i="20" a="1"/>
  <c r="E10" i="20" s="1"/>
  <c r="I4" i="20" a="1"/>
  <c r="I4" i="20" s="1"/>
  <c r="J4" i="20" a="1"/>
  <c r="J4" i="20" s="1"/>
  <c r="K4" i="20" a="1"/>
  <c r="K4" i="20" s="1"/>
  <c r="G4" i="20" a="1"/>
  <c r="G4" i="20" s="1"/>
  <c r="C4" i="20" a="1"/>
  <c r="C4" i="20" s="1"/>
  <c r="L4" i="20" a="1"/>
  <c r="L4" i="20" s="1"/>
  <c r="D4" i="20" a="1"/>
  <c r="D4" i="20" s="1"/>
  <c r="E4" i="20" a="1"/>
  <c r="E4" i="20" s="1"/>
  <c r="H4" i="20" a="1"/>
  <c r="H4" i="20" s="1"/>
  <c r="F4" i="20" a="1"/>
  <c r="F4" i="20" s="1"/>
  <c r="N4" i="20" a="1"/>
  <c r="N4" i="20" s="1"/>
  <c r="Q4" i="20" a="1"/>
  <c r="Q4" i="20" s="1"/>
  <c r="M4" i="20" a="1"/>
  <c r="M4" i="20" s="1"/>
  <c r="O4" i="20" a="1"/>
  <c r="O4" i="20" s="1"/>
  <c r="P4" i="20" a="1"/>
  <c r="P4" i="20" s="1"/>
  <c r="R4" i="20" a="1"/>
  <c r="R4" i="20" s="1"/>
  <c r="N3" i="20" a="1"/>
  <c r="N3" i="20" s="1"/>
  <c r="L3" i="20" a="1"/>
  <c r="L3" i="20" s="1"/>
  <c r="H3" i="20" a="1"/>
  <c r="H3" i="20" s="1"/>
  <c r="E3" i="20" a="1"/>
  <c r="E3" i="20" s="1"/>
  <c r="F3" i="20" a="1"/>
  <c r="F3" i="20" s="1"/>
  <c r="I3" i="20" a="1"/>
  <c r="I3" i="20" s="1"/>
  <c r="G3" i="20" a="1"/>
  <c r="G3" i="20" s="1"/>
  <c r="K3" i="20" a="1"/>
  <c r="K3" i="20" s="1"/>
  <c r="D3" i="20" a="1"/>
  <c r="D3" i="20" s="1"/>
  <c r="J3" i="20" a="1"/>
  <c r="J3" i="20" s="1"/>
  <c r="C3" i="20" a="1"/>
  <c r="C3" i="20" s="1"/>
  <c r="M3" i="20" a="1"/>
  <c r="M3" i="20" s="1"/>
  <c r="O3" i="20" a="1"/>
  <c r="O3" i="20" s="1"/>
  <c r="P3" i="20" a="1"/>
  <c r="P3" i="20" s="1"/>
  <c r="Q3" i="20" a="1"/>
  <c r="Q3" i="20" s="1"/>
  <c r="R3" i="20" a="1"/>
  <c r="R3" i="20" s="1"/>
  <c r="I5" i="20" a="1"/>
  <c r="I5" i="20" s="1"/>
  <c r="K5" i="20" a="1"/>
  <c r="K5" i="20" s="1"/>
  <c r="P5" i="20" a="1"/>
  <c r="P5" i="20" s="1"/>
  <c r="Q5" i="20" a="1"/>
  <c r="Q5" i="20" s="1"/>
  <c r="R5" i="20" a="1"/>
  <c r="R5" i="20" s="1"/>
  <c r="E5" i="20" a="1"/>
  <c r="E5" i="20" s="1"/>
  <c r="F5" i="20" a="1"/>
  <c r="F5" i="20" s="1"/>
  <c r="G5" i="20" a="1"/>
  <c r="G5" i="20" s="1"/>
  <c r="P7" i="20" a="1"/>
  <c r="P7" i="20" s="1"/>
  <c r="Q7" i="20" a="1"/>
  <c r="Q7" i="20" s="1"/>
  <c r="R7" i="20" a="1"/>
  <c r="R7" i="20" s="1"/>
  <c r="O7" i="20" a="1"/>
  <c r="O7" i="20" s="1"/>
  <c r="C5" i="20" a="1"/>
  <c r="C5" i="20" s="1"/>
  <c r="C8" i="20" a="1"/>
  <c r="C8" i="20" s="1"/>
  <c r="D5" i="20" a="1"/>
  <c r="D5" i="20" s="1"/>
  <c r="H5" i="20" a="1"/>
  <c r="H5" i="20" s="1"/>
  <c r="J5" i="20" a="1"/>
  <c r="J5" i="20" s="1"/>
  <c r="L5" i="20" a="1"/>
  <c r="L5" i="20" s="1"/>
  <c r="M5" i="20" a="1"/>
  <c r="M5" i="20" s="1"/>
  <c r="N5" i="20" a="1"/>
  <c r="N5" i="20" s="1"/>
  <c r="O5" i="20" a="1"/>
  <c r="O5" i="20" s="1"/>
  <c r="D7" i="20" a="1"/>
  <c r="D7" i="20" s="1"/>
  <c r="E7" i="20" a="1"/>
  <c r="E7" i="20" s="1"/>
  <c r="F7" i="20" a="1"/>
  <c r="F7" i="20" s="1"/>
  <c r="F8" i="20" a="1"/>
  <c r="F8" i="20" s="1"/>
  <c r="I7" i="20" a="1"/>
  <c r="I7" i="20" s="1"/>
  <c r="J7" i="20" a="1"/>
  <c r="J7" i="20" s="1"/>
  <c r="J8" i="20" a="1"/>
  <c r="J8" i="20" s="1"/>
  <c r="R8" i="20" a="1"/>
  <c r="R8" i="20" s="1"/>
  <c r="K8" i="20" a="1"/>
  <c r="K8" i="20" s="1"/>
  <c r="L8" i="20" a="1"/>
  <c r="L8" i="20" s="1"/>
  <c r="P8" i="20" a="1"/>
  <c r="P8" i="20" s="1"/>
  <c r="M8" i="20" a="1"/>
  <c r="M8" i="20" s="1"/>
  <c r="N7" i="20" a="1"/>
  <c r="N7" i="20" s="1"/>
  <c r="I8" i="20" a="1"/>
  <c r="I8" i="20" s="1"/>
  <c r="D8" i="20" a="1"/>
  <c r="D8" i="20" s="1"/>
  <c r="G8" i="20" a="1"/>
  <c r="G8" i="20" s="1"/>
  <c r="E8" i="20" a="1"/>
  <c r="E8" i="20" s="1"/>
  <c r="H7" i="20" a="1"/>
  <c r="H7" i="20" s="1"/>
  <c r="N8" i="20" a="1"/>
  <c r="N8" i="20" s="1"/>
  <c r="C7" i="20" a="1"/>
  <c r="C7" i="20" s="1"/>
  <c r="H8" i="20" a="1"/>
  <c r="H8" i="20" s="1"/>
  <c r="M7" i="20" a="1"/>
  <c r="M7" i="20" s="1"/>
  <c r="O8" i="20" a="1"/>
  <c r="O8" i="20" s="1"/>
  <c r="G7" i="20" a="1"/>
  <c r="G7" i="20" s="1"/>
  <c r="Q8" i="20" a="1"/>
  <c r="Q8" i="20" s="1"/>
  <c r="L7" i="20" a="1"/>
  <c r="L7" i="20" s="1"/>
  <c r="K7" i="20" a="1"/>
  <c r="K7" i="20" s="1"/>
  <c r="B14" i="1"/>
  <c r="B15" i="1"/>
  <c r="B9" i="1"/>
  <c r="A2" i="1"/>
  <c r="B10" i="1"/>
  <c r="B7" i="1"/>
  <c r="C25" i="2"/>
  <c r="B3" i="5"/>
  <c r="C3" i="5"/>
  <c r="D3" i="5"/>
  <c r="A1" i="10" l="1"/>
  <c r="A12" i="9"/>
  <c r="A1" i="2"/>
  <c r="A36" i="4"/>
  <c r="A1" i="43"/>
  <c r="E14" i="3"/>
  <c r="E3" i="5"/>
  <c r="A32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<sst xmlns="http://schemas.openxmlformats.org/spreadsheetml/2006/main" count="13235" uniqueCount="502">
  <si>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</si>
  <si>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</si>
  <si>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</si>
  <si>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</si>
  <si>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</si>
  <si>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</si>
  <si>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</si>
  <si>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</si>
  <si>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</si>
  <si>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</si>
  <si>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</si>
  <si>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</si>
  <si>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</si>
  <si>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</si>
  <si>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</si>
  <si>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</si>
  <si>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</si>
  <si>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</si>
  <si>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</si>
  <si>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</si>
  <si>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</si>
  <si>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</si>
  <si>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</si>
  <si>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</si>
  <si>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</si>
  <si>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</si>
  <si>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</si>
  <si>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</si>
  <si>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</si>
  <si>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</si>
  <si>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</si>
  <si>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</si>
  <si>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</si>
  <si>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</si>
  <si>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</si>
  <si>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</si>
  <si>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</si>
  <si>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</si>
  <si>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</si>
  <si>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</si>
  <si>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</si>
  <si>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</si>
  <si>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</si>
  <si>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</si>
  <si>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</si>
  <si>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</si>
  <si>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</si>
  <si>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</si>
  <si>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</si>
  <si>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</si>
  <si>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</si>
  <si>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</si>
  <si>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</si>
  <si>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</si>
  <si>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</si>
  <si>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</si>
  <si>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</si>
  <si>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</si>
  <si>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</si>
  <si>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</si>
  <si>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</si>
  <si>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</si>
  <si>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</si>
  <si>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</si>
  <si>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</si>
  <si>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</si>
  <si>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</si>
  <si>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</si>
  <si>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</si>
  <si>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</si>
  <si>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</si>
  <si>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</si>
  <si>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</si>
  <si>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</si>
  <si>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</si>
  <si>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</si>
  <si>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</si>
  <si>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</si>
  <si>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</si>
  <si>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</si>
  <si>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</si>
  <si>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</si>
  <si>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</si>
  <si>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</si>
  <si>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</si>
  <si>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</si>
  <si>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</si>
  <si>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</si>
  <si>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</si>
  <si>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</si>
  <si>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</si>
  <si>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</si>
  <si>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</si>
  <si>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</si>
  <si>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</si>
  <si>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</si>
  <si>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</si>
  <si>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</si>
  <si>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</si>
  <si>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</si>
  <si>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</si>
  <si>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</si>
  <si>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</si>
  <si>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</si>
  <si>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</si>
  <si>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</si>
  <si>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</si>
  <si>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</si>
  <si>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</si>
  <si>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</si>
  <si>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</si>
  <si>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</si>
  <si>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</si>
  <si>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</si>
  <si>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</si>
  <si>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</si>
  <si>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</si>
  <si>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</si>
  <si>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</si>
  <si>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</si>
  <si>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</si>
  <si>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</si>
  <si>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</si>
  <si>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</si>
  <si>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</si>
  <si>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</si>
  <si>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</si>
  <si>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</si>
  <si>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</si>
  <si>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</si>
  <si>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</si>
  <si>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</si>
  <si>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</si>
  <si>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</si>
  <si>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</si>
  <si>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</si>
  <si>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</si>
  <si>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</si>
  <si>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</si>
  <si>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</si>
  <si>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</si>
  <si>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</si>
  <si>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</si>
  <si>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</si>
  <si>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</si>
  <si>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</si>
  <si>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</si>
  <si>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</si>
  <si>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</si>
  <si>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</si>
  <si>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</si>
  <si>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</si>
  <si>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</si>
  <si>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</si>
  <si>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</si>
  <si>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</si>
  <si>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</si>
  <si>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</si>
  <si>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</si>
  <si>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</si>
  <si>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</si>
  <si>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</si>
  <si>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</si>
  <si>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</si>
  <si>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</si>
  <si>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</si>
  <si>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</si>
  <si>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</si>
  <si>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</si>
  <si>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</si>
  <si>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</si>
  <si>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</si>
  <si>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</si>
  <si>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</si>
  <si>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</si>
  <si>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</si>
  <si>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</si>
  <si>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</si>
  <si>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</si>
  <si>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</si>
  <si>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</si>
  <si>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</si>
  <si>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</si>
  <si>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</si>
  <si>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</si>
  <si>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</si>
  <si>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</si>
  <si>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</si>
  <si>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</si>
  <si>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</si>
  <si>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</si>
  <si>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</si>
  <si>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</si>
  <si>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</si>
  <si>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</si>
  <si>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</si>
  <si>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</si>
  <si>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</si>
  <si>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</si>
  <si>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</si>
  <si>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</si>
  <si>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</si>
  <si>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</si>
  <si>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</si>
  <si>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</si>
  <si>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</si>
  <si>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</si>
  <si>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</si>
  <si>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</si>
  <si>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</si>
  <si>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</si>
  <si>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</si>
  <si>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</si>
  <si>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</si>
  <si>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</si>
  <si>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</si>
  <si>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</si>
  <si>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</si>
  <si>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</si>
  <si>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</si>
  <si>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</si>
  <si>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</si>
  <si>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</si>
  <si>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</si>
  <si>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</si>
  <si>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</si>
  <si>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</si>
  <si>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</si>
  <si>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</si>
  <si>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</si>
  <si>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</si>
  <si>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</si>
  <si>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</si>
  <si>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</si>
  <si>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</si>
  <si>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</si>
  <si>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</si>
  <si>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</si>
  <si>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</si>
  <si>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</si>
  <si>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</si>
  <si>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</si>
  <si>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</si>
  <si>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</si>
  <si>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</si>
  <si>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</si>
  <si>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</si>
  <si>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</si>
  <si>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</si>
  <si>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</si>
  <si>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</si>
  <si>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</si>
  <si>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</si>
  <si>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</si>
  <si>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</si>
  <si>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</si>
  <si>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</si>
  <si>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</si>
  <si>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</si>
  <si>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</si>
  <si>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</si>
  <si>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</si>
  <si>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</si>
  <si>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</si>
  <si>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</si>
  <si>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</si>
  <si>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</si>
  <si>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</si>
  <si>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</si>
  <si>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</si>
  <si>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</si>
  <si>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</si>
  <si>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</si>
  <si>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</si>
  <si>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</si>
  <si>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</si>
  <si>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</si>
  <si>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</si>
  <si>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</si>
  <si>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</si>
  <si>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</si>
  <si>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</si>
  <si>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</si>
  <si>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</si>
  <si>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</si>
  <si>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</si>
  <si>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</si>
  <si>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</si>
  <si>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</si>
  <si>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</si>
  <si>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</si>
  <si>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</si>
  <si>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</si>
  <si>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</si>
  <si>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</si>
  <si>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</si>
  <si>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</si>
  <si>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</si>
  <si>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</si>
  <si>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</si>
  <si>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</si>
  <si>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</si>
  <si>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</si>
  <si>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</si>
  <si>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</si>
  <si>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</si>
  <si>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</si>
  <si>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</si>
  <si>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</si>
  <si>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</si>
  <si>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</si>
  <si>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</si>
  <si>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</si>
  <si>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</si>
  <si>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</si>
  <si>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</si>
  <si>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</si>
  <si>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</si>
  <si>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</si>
  <si>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</si>
  <si>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</si>
  <si>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</si>
  <si>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</si>
  <si>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</si>
  <si>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</si>
  <si>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</si>
  <si>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</si>
  <si>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</si>
  <si>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</si>
  <si>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</si>
  <si>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</si>
  <si>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</si>
  <si>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</si>
  <si>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</si>
  <si>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</si>
  <si>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</si>
  <si>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</si>
  <si>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</si>
  <si>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</si>
  <si>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</si>
  <si>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</si>
  <si>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</si>
  <si>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</si>
  <si>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</si>
  <si>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</si>
  <si>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</si>
  <si>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</si>
  <si>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</si>
  <si>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</si>
  <si>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</si>
  <si>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</si>
  <si>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(G.E2.E2.W1)</t>
  </si>
  <si>
    <t>EL1 NORTH WIN (G.N3.E3.W1)</t>
  </si>
  <si>
    <t>EL1 SOUTH WIN (G.S1.E1.W1)</t>
  </si>
  <si>
    <t>EL1 WEST WIN (G.W4.E4.W1)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</si>
  <si>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</si>
  <si>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</si>
  <si>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</si>
  <si>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</si>
  <si>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</si>
  <si>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</si>
  <si>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</si>
  <si>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</si>
  <si>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</si>
  <si>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</si>
  <si>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</si>
  <si>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</si>
  <si>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</si>
  <si>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</si>
  <si>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</si>
  <si>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</si>
  <si>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</si>
  <si>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</si>
  <si>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</si>
  <si>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</si>
  <si>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</si>
  <si>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</si>
  <si>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</si>
  <si>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</si>
  <si>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</si>
  <si>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</si>
  <si>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COMPUTER EL1 CORE SPC (G.C8)</t>
  </si>
  <si>
    <t>Yes</t>
  </si>
  <si>
    <t>0.0</t>
  </si>
  <si>
    <t>0.15</t>
  </si>
  <si>
    <t>Computer</t>
  </si>
  <si>
    <t>Computer room</t>
  </si>
  <si>
    <t>CONFERENCE EL1 CORE SPC (G.C7)</t>
  </si>
  <si>
    <t>0.5</t>
  </si>
  <si>
    <t>Conference</t>
  </si>
  <si>
    <t>Office</t>
  </si>
  <si>
    <t>CORRIDOR EL1 CORE SPC (G.C6)</t>
  </si>
  <si>
    <t>Corridor</t>
  </si>
  <si>
    <t>DINING EL1 CORE SPC (G.C9)</t>
  </si>
  <si>
    <t>Dining_fast</t>
  </si>
  <si>
    <t>EL1 CORE PLNM (G.C16)</t>
  </si>
  <si>
    <t>No</t>
  </si>
  <si>
    <t>Plenum</t>
  </si>
  <si>
    <t>EL1 CORE PLNM (G.C17)</t>
  </si>
  <si>
    <t>EL1 CORE PLNM (G.C18)</t>
  </si>
  <si>
    <t>EL1 CORE PLNM (G.C19)</t>
  </si>
  <si>
    <t>EL1 CORE PLNM (G.C20)</t>
  </si>
  <si>
    <t>EL1 CORE PLNM (G.C21)</t>
  </si>
  <si>
    <t>EL1 CORE PLNM (G.C22)</t>
  </si>
  <si>
    <t>EL1 EAST PERIM PLNM (G.E13)</t>
  </si>
  <si>
    <t>EL1 NORTH PERIM PLNM (G.N14)</t>
  </si>
  <si>
    <t>EL1 SOUTH PERIM PLNM (G.S12)</t>
  </si>
  <si>
    <t>EL1 WEST PERIM PLNM (G.W15)</t>
  </si>
  <si>
    <t>KITCHEN EL1 CORE SPC (G.C10)</t>
  </si>
  <si>
    <t>Kitchen</t>
  </si>
  <si>
    <t>LAB EL1 CORE SPC (G.C5)</t>
  </si>
  <si>
    <t>1.0</t>
  </si>
  <si>
    <t>Lab</t>
  </si>
  <si>
    <t>lab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</si>
  <si>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</si>
  <si>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</si>
  <si>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</si>
  <si>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</si>
  <si>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</si>
  <si>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Roof Membrane+Roof Continuous Insulation+Metal Decking</t>
  </si>
  <si>
    <t>Stucco+Wall Continuous Insulation+Gypsum 5/8in</t>
  </si>
  <si>
    <t>Theoretical Glazing</t>
  </si>
  <si>
    <t>Computer EL1 Core Spc (G.C8)</t>
  </si>
  <si>
    <t>Conference EL1 Core Spc (G.C7)</t>
  </si>
  <si>
    <t>Dining EL1 Core Spc (G.C9)</t>
  </si>
  <si>
    <t>Kitchen EL1 Core Spc (G.C10)</t>
  </si>
  <si>
    <t>Lab EL1 Core Spc (G.C5)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</si>
  <si>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</si>
  <si>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</si>
  <si>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</si>
  <si>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</si>
  <si>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</si>
  <si>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</si>
  <si>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</si>
  <si>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</si>
  <si>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</si>
  <si>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</si>
  <si>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</si>
  <si>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</si>
  <si>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</si>
  <si>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</si>
  <si>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</si>
  <si>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</si>
  <si>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</si>
  <si>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</si>
  <si>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</si>
  <si>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</si>
  <si>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</si>
  <si>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</si>
  <si>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</si>
  <si>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</si>
  <si>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</si>
  <si>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WATER</t>
  </si>
  <si>
    <t>SZ-CRAC</t>
  </si>
  <si>
    <t>NONE</t>
  </si>
  <si>
    <t>SZ-VAV</t>
  </si>
  <si>
    <t>0.8</t>
  </si>
  <si>
    <t>COMBUSTION</t>
  </si>
  <si>
    <t>3.738</t>
  </si>
  <si>
    <t>3.23</t>
  </si>
  <si>
    <t>MZ-VAV Fans</t>
  </si>
  <si>
    <t>SZ-CAV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</si>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</sst>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4E-4B9A-833B-17B4D91F1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263968"/>
        <c:axId val="962264448"/>
      </c:lineChart>
      <c:catAx>
        <c:axId val="96226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64448"/>
        <c:crosses val="autoZero"/>
        <c:auto val="1"/>
        <c:lblAlgn val="ctr"/>
        <c:lblOffset val="100"/>
        <c:noMultiLvlLbl val="0"/>
      </c:catAx>
      <c:valAx>
        <c:axId val="962264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63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29-43BD-959B-9952808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296128"/>
        <c:axId val="962294208"/>
      </c:lineChart>
      <c:catAx>
        <c:axId val="962296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94208"/>
        <c:crosses val="autoZero"/>
        <c:auto val="1"/>
        <c:lblAlgn val="ctr"/>
        <c:lblOffset val="100"/>
        <c:noMultiLvlLbl val="0"/>
      </c:catAx>
      <c:valAx>
        <c:axId val="962294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96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5F-4B75-8CD3-61038CE42263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5F-4B75-8CD3-61038CE42263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5F-4B75-8CD3-61038CE42263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5F-4B75-8CD3-61038CE42263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5F-4B75-8CD3-61038CE42263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5F-4B75-8CD3-61038CE42263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5F-4B75-8CD3-61038CE42263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5F-4B75-8CD3-61038CE42263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5F-4B75-8CD3-61038CE42263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5F-4B75-8CD3-61038CE42263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5F-4B75-8CD3-61038CE42263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5F-4B75-8CD3-61038CE42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038480"/>
        <c:axId val="865038960"/>
      </c:lineChart>
      <c:catAx>
        <c:axId val="865038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038960"/>
        <c:crosses val="autoZero"/>
        <c:auto val="1"/>
        <c:lblAlgn val="ctr"/>
        <c:lblOffset val="100"/>
        <c:noMultiLvlLbl val="0"/>
      </c:catAx>
      <c:valAx>
        <c:axId val="865038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038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C1-493E-A9B9-D861A30A2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5178448"/>
        <c:axId val="1785177488"/>
      </c:lineChart>
      <c:catAx>
        <c:axId val="1785178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5177488"/>
        <c:crosses val="autoZero"/>
        <c:auto val="1"/>
        <c:lblAlgn val="ctr"/>
        <c:lblOffset val="100"/>
        <c:noMultiLvlLbl val="0"/>
      </c:catAx>
      <c:valAx>
        <c:axId val="1785177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5178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A5-4203-9CF0-1CBAA2E7F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191728"/>
        <c:axId val="757194128"/>
      </c:lineChart>
      <c:catAx>
        <c:axId val="757191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194128"/>
        <c:crosses val="autoZero"/>
        <c:auto val="1"/>
        <c:lblAlgn val="ctr"/>
        <c:lblOffset val="100"/>
        <c:noMultiLvlLbl val="0"/>
      </c:catAx>
      <c:valAx>
        <c:axId val="757194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7191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99-4245-A899-AD2F63DA137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99-4245-A899-AD2F63DA137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99-4245-A899-AD2F63DA1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6807664"/>
        <c:axId val="756809104"/>
      </c:lineChart>
      <c:catAx>
        <c:axId val="756807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6809104"/>
        <c:crosses val="autoZero"/>
        <c:auto val="1"/>
        <c:lblAlgn val="ctr"/>
        <c:lblOffset val="100"/>
        <c:noMultiLvlLbl val="0"/>
      </c:catAx>
      <c:valAx>
        <c:axId val="756809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6807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00-4030-8DF7-5F2AAC0D3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909776"/>
        <c:axId val="787913136"/>
      </c:lineChart>
      <c:catAx>
        <c:axId val="787909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13136"/>
        <c:crosses val="autoZero"/>
        <c:auto val="1"/>
        <c:lblAlgn val="ctr"/>
        <c:lblOffset val="100"/>
        <c:noMultiLvlLbl val="0"/>
      </c:catAx>
      <c:valAx>
        <c:axId val="787913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09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7C-49D6-B211-7471B41292D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7C-49D6-B211-7471B41292D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7C-49D6-B211-7471B4129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912176"/>
        <c:axId val="787912656"/>
      </c:lineChart>
      <c:catAx>
        <c:axId val="787912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12656"/>
        <c:crosses val="autoZero"/>
        <c:auto val="1"/>
        <c:lblAlgn val="ctr"/>
        <c:lblOffset val="100"/>
        <c:noMultiLvlLbl val="0"/>
      </c:catAx>
      <c:valAx>
        <c:axId val="7879126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12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24-46DB-A29C-A3C856FB633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24-46DB-A29C-A3C856FB633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24-46DB-A29C-A3C856FB6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799232"/>
        <c:axId val="50067184"/>
      </c:lineChart>
      <c:catAx>
        <c:axId val="786799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067184"/>
        <c:crosses val="autoZero"/>
        <c:auto val="1"/>
        <c:lblAlgn val="ctr"/>
        <c:lblOffset val="100"/>
        <c:noMultiLvlLbl val="0"/>
      </c:catAx>
      <c:valAx>
        <c:axId val="50067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799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D2-468E-B9EA-E107E24CA5F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D2-468E-B9EA-E107E24CA5F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D2-468E-B9EA-E107E24CA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66704"/>
        <c:axId val="50067664"/>
      </c:lineChart>
      <c:catAx>
        <c:axId val="50066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067664"/>
        <c:crosses val="autoZero"/>
        <c:auto val="1"/>
        <c:lblAlgn val="ctr"/>
        <c:lblOffset val="100"/>
        <c:noMultiLvlLbl val="0"/>
      </c:catAx>
      <c:valAx>
        <c:axId val="50067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0667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9B-499A-AF22-D115738072F3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9B-499A-AF22-D115738072F3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9B-499A-AF22-D115738072F3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9B-499A-AF22-D11573807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64304"/>
        <c:axId val="786797792"/>
      </c:lineChart>
      <c:catAx>
        <c:axId val="5006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797792"/>
        <c:crosses val="autoZero"/>
        <c:auto val="1"/>
        <c:lblAlgn val="ctr"/>
        <c:lblOffset val="100"/>
        <c:noMultiLvlLbl val="0"/>
      </c:catAx>
      <c:valAx>
        <c:axId val="786797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064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2-43B7-AFFB-E9250AC428E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42-43B7-AFFB-E9250AC428E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42-43B7-AFFB-E9250AC42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926960"/>
        <c:axId val="671922160"/>
      </c:lineChart>
      <c:catAx>
        <c:axId val="671926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1922160"/>
        <c:crosses val="autoZero"/>
        <c:auto val="1"/>
        <c:lblAlgn val="ctr"/>
        <c:lblOffset val="100"/>
        <c:noMultiLvlLbl val="0"/>
      </c:catAx>
      <c:valAx>
        <c:axId val="671922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1926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9-40AF-8B87-9FDD37017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929360"/>
        <c:axId val="671933200"/>
      </c:lineChart>
      <c:catAx>
        <c:axId val="671929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1933200"/>
        <c:crosses val="autoZero"/>
        <c:auto val="1"/>
        <c:lblAlgn val="ctr"/>
        <c:lblOffset val="100"/>
        <c:noMultiLvlLbl val="0"/>
      </c:catAx>
      <c:valAx>
        <c:axId val="671933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1929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87-4D07-B17A-E299D1E1D80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87-4D07-B17A-E299D1E1D80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87-4D07-B17A-E299D1E1D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923120"/>
        <c:axId val="671924560"/>
      </c:lineChart>
      <c:catAx>
        <c:axId val="67192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1924560"/>
        <c:crosses val="autoZero"/>
        <c:auto val="1"/>
        <c:lblAlgn val="ctr"/>
        <c:lblOffset val="100"/>
        <c:noMultiLvlLbl val="0"/>
      </c:catAx>
      <c:valAx>
        <c:axId val="671924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1923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24-43C7-86CB-BE9C5C4F9E4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24-43C7-86CB-BE9C5C4F9E4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24-43C7-86CB-BE9C5C4F9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921680"/>
        <c:axId val="671926000"/>
      </c:lineChart>
      <c:catAx>
        <c:axId val="671921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1926000"/>
        <c:crosses val="autoZero"/>
        <c:auto val="1"/>
        <c:lblAlgn val="ctr"/>
        <c:lblOffset val="100"/>
        <c:noMultiLvlLbl val="0"/>
      </c:catAx>
      <c:valAx>
        <c:axId val="671926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1921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D8-4756-ACC7-503951B5142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D8-4756-ACC7-503951B5142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D8-4756-ACC7-503951B51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669104"/>
        <c:axId val="1786665264"/>
      </c:lineChart>
      <c:catAx>
        <c:axId val="1786669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65264"/>
        <c:crosses val="autoZero"/>
        <c:auto val="1"/>
        <c:lblAlgn val="ctr"/>
        <c:lblOffset val="100"/>
        <c:noMultiLvlLbl val="0"/>
      </c:catAx>
      <c:valAx>
        <c:axId val="1786665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69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F7-4E15-BF9A-865E431F2C1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F7-4E15-BF9A-865E431F2C1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F7-4E15-BF9A-865E431F2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668624"/>
        <c:axId val="1786671504"/>
      </c:lineChart>
      <c:catAx>
        <c:axId val="1786668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71504"/>
        <c:crosses val="autoZero"/>
        <c:auto val="1"/>
        <c:lblAlgn val="ctr"/>
        <c:lblOffset val="100"/>
        <c:noMultiLvlLbl val="0"/>
      </c:catAx>
      <c:valAx>
        <c:axId val="17866715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686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6A-4857-AEC3-28B0D8AA328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6A-4857-AEC3-28B0D8AA328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6A-4857-AEC3-28B0D8AA3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667184"/>
        <c:axId val="1786662864"/>
      </c:lineChart>
      <c:catAx>
        <c:axId val="1786667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62864"/>
        <c:crosses val="autoZero"/>
        <c:auto val="1"/>
        <c:lblAlgn val="ctr"/>
        <c:lblOffset val="100"/>
        <c:noMultiLvlLbl val="0"/>
      </c:catAx>
      <c:valAx>
        <c:axId val="1786662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67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41-4CEF-8D6E-F427AC40D07D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41-4CEF-8D6E-F427AC40D07D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41-4CEF-8D6E-F427AC40D07D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41-4CEF-8D6E-F427AC40D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675344"/>
        <c:axId val="1786672944"/>
      </c:lineChart>
      <c:catAx>
        <c:axId val="1786675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72944"/>
        <c:crosses val="autoZero"/>
        <c:auto val="1"/>
        <c:lblAlgn val="ctr"/>
        <c:lblOffset val="100"/>
        <c:noMultiLvlLbl val="0"/>
      </c:catAx>
      <c:valAx>
        <c:axId val="1786672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66753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B7-47EE-B98C-B4659C99E20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B7-47EE-B98C-B4659C99E20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B7-47EE-B98C-B4659C99E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8615152"/>
        <c:axId val="1378610352"/>
      </c:lineChart>
      <c:catAx>
        <c:axId val="1378615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8610352"/>
        <c:crosses val="autoZero"/>
        <c:auto val="1"/>
        <c:lblAlgn val="ctr"/>
        <c:lblOffset val="100"/>
        <c:noMultiLvlLbl val="0"/>
      </c:catAx>
      <c:valAx>
        <c:axId val="1378610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8615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97-493A-9A90-5EC344B8D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8608912"/>
        <c:axId val="1378605552"/>
      </c:lineChart>
      <c:catAx>
        <c:axId val="1378608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8605552"/>
        <c:crosses val="autoZero"/>
        <c:auto val="1"/>
        <c:lblAlgn val="ctr"/>
        <c:lblOffset val="100"/>
        <c:noMultiLvlLbl val="0"/>
      </c:catAx>
      <c:valAx>
        <c:axId val="1378605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8608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35-4F1A-8014-D458B24922E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35-4F1A-8014-D458B24922E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35-4F1A-8014-D458B2492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8618512"/>
        <c:axId val="1378603632"/>
      </c:lineChart>
      <c:catAx>
        <c:axId val="1378618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8603632"/>
        <c:crosses val="autoZero"/>
        <c:auto val="1"/>
        <c:lblAlgn val="ctr"/>
        <c:lblOffset val="100"/>
        <c:noMultiLvlLbl val="0"/>
      </c:catAx>
      <c:valAx>
        <c:axId val="1378603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8618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D5-48F2-B4F0-B22A56A12AC2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D5-48F2-B4F0-B22A56A12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8613232"/>
        <c:axId val="1378614192"/>
      </c:lineChart>
      <c:catAx>
        <c:axId val="1378613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8614192"/>
        <c:crosses val="autoZero"/>
        <c:auto val="1"/>
        <c:lblAlgn val="ctr"/>
        <c:lblOffset val="100"/>
        <c:noMultiLvlLbl val="0"/>
      </c:catAx>
      <c:valAx>
        <c:axId val="1378614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8613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4D-433A-ADC8-7F7563A07E3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4D-433A-ADC8-7F7563A07E3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4D-433A-ADC8-7F7563A07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775744"/>
        <c:axId val="670774784"/>
      </c:lineChart>
      <c:catAx>
        <c:axId val="670775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4784"/>
        <c:crosses val="autoZero"/>
        <c:auto val="1"/>
        <c:lblAlgn val="ctr"/>
        <c:lblOffset val="100"/>
        <c:noMultiLvlLbl val="0"/>
      </c:catAx>
      <c:valAx>
        <c:axId val="670774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5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C2-428B-8608-1FF084734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774304"/>
        <c:axId val="670778624"/>
      </c:lineChart>
      <c:catAx>
        <c:axId val="67077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8624"/>
        <c:crosses val="autoZero"/>
        <c:auto val="1"/>
        <c:lblAlgn val="ctr"/>
        <c:lblOffset val="100"/>
        <c:noMultiLvlLbl val="0"/>
      </c:catAx>
      <c:valAx>
        <c:axId val="670778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4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81-4F68-A729-E0B787F26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778144"/>
        <c:axId val="670769024"/>
      </c:lineChart>
      <c:catAx>
        <c:axId val="670778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69024"/>
        <c:crosses val="autoZero"/>
        <c:auto val="1"/>
        <c:lblAlgn val="ctr"/>
        <c:lblOffset val="100"/>
        <c:noMultiLvlLbl val="0"/>
      </c:catAx>
      <c:valAx>
        <c:axId val="670769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8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D7-4302-AD7D-EB2E93DF47AC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D7-4302-AD7D-EB2E93DF4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770944"/>
        <c:axId val="670771424"/>
      </c:lineChart>
      <c:catAx>
        <c:axId val="670770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1424"/>
        <c:crosses val="autoZero"/>
        <c:auto val="1"/>
        <c:lblAlgn val="ctr"/>
        <c:lblOffset val="100"/>
        <c:noMultiLvlLbl val="0"/>
      </c:catAx>
      <c:valAx>
        <c:axId val="670771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09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88-4A9A-96D3-2B1C44B50A26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0.4</c:v>
                </c:pt>
                <c:pt idx="8">
                  <c:v>0.5</c:v>
                </c:pt>
                <c:pt idx="9">
                  <c:v>0.7</c:v>
                </c:pt>
                <c:pt idx="10">
                  <c:v>0.8</c:v>
                </c:pt>
                <c:pt idx="11">
                  <c:v>0.5</c:v>
                </c:pt>
                <c:pt idx="12">
                  <c:v>0.6</c:v>
                </c:pt>
                <c:pt idx="13">
                  <c:v>0.7</c:v>
                </c:pt>
                <c:pt idx="14">
                  <c:v>0.9</c:v>
                </c:pt>
                <c:pt idx="15">
                  <c:v>0.8</c:v>
                </c:pt>
                <c:pt idx="16">
                  <c:v>0.5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88-4A9A-96D3-2B1C44B5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767584"/>
        <c:axId val="670772384"/>
      </c:lineChart>
      <c:catAx>
        <c:axId val="670767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72384"/>
        <c:crosses val="autoZero"/>
        <c:auto val="1"/>
        <c:lblAlgn val="ctr"/>
        <c:lblOffset val="100"/>
        <c:noMultiLvlLbl val="0"/>
      </c:catAx>
      <c:valAx>
        <c:axId val="670772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767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7-4FF5-927F-FA3F3221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726352"/>
        <c:axId val="427734512"/>
      </c:lineChart>
      <c:catAx>
        <c:axId val="427726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34512"/>
        <c:crosses val="autoZero"/>
        <c:auto val="1"/>
        <c:lblAlgn val="ctr"/>
        <c:lblOffset val="100"/>
        <c:noMultiLvlLbl val="0"/>
      </c:catAx>
      <c:valAx>
        <c:axId val="427734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26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34-4540-A150-3EFCB1FF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728752"/>
        <c:axId val="427741232"/>
      </c:lineChart>
      <c:catAx>
        <c:axId val="427728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41232"/>
        <c:crosses val="autoZero"/>
        <c:auto val="1"/>
        <c:lblAlgn val="ctr"/>
        <c:lblOffset val="100"/>
        <c:noMultiLvlLbl val="0"/>
      </c:catAx>
      <c:valAx>
        <c:axId val="427741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28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A6-4968-977A-6D50A258607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A6-4968-977A-6D50A258607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0.8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0.5</c:v>
                </c:pt>
                <c:pt idx="20">
                  <c:v>0.3</c:v>
                </c:pt>
                <c:pt idx="21">
                  <c:v>0.3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A6-4968-977A-6D50A2586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730672"/>
        <c:axId val="427738352"/>
      </c:lineChart>
      <c:catAx>
        <c:axId val="427730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38352"/>
        <c:crosses val="autoZero"/>
        <c:auto val="1"/>
        <c:lblAlgn val="ctr"/>
        <c:lblOffset val="100"/>
        <c:noMultiLvlLbl val="0"/>
      </c:catAx>
      <c:valAx>
        <c:axId val="427738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30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C0-4E06-8D4E-F865DE1DD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741712"/>
        <c:axId val="427740272"/>
      </c:lineChart>
      <c:catAx>
        <c:axId val="427741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40272"/>
        <c:crosses val="autoZero"/>
        <c:auto val="1"/>
        <c:lblAlgn val="ctr"/>
        <c:lblOffset val="100"/>
        <c:noMultiLvlLbl val="0"/>
      </c:catAx>
      <c:valAx>
        <c:axId val="427740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41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0.1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2E-4652-B1EE-27CF6470A328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0.2</c:v>
                </c:pt>
                <c:pt idx="9">
                  <c:v>0.9</c:v>
                </c:pt>
                <c:pt idx="10">
                  <c:v>0.9</c:v>
                </c:pt>
                <c:pt idx="11">
                  <c:v>0.45</c:v>
                </c:pt>
                <c:pt idx="12">
                  <c:v>0.45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0.3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2E-4652-B1EE-27CF6470A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730192"/>
        <c:axId val="427734992"/>
      </c:lineChart>
      <c:catAx>
        <c:axId val="427730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34992"/>
        <c:crosses val="autoZero"/>
        <c:auto val="1"/>
        <c:lblAlgn val="ctr"/>
        <c:lblOffset val="100"/>
        <c:noMultiLvlLbl val="0"/>
      </c:catAx>
      <c:valAx>
        <c:axId val="427734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30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49.347375921795354</c:v>
                </c:pt>
                <c:pt idx="1">
                  <c:v>52.921537986370922</c:v>
                </c:pt>
                <c:pt idx="2">
                  <c:v>51.069655559562904</c:v>
                </c:pt>
                <c:pt idx="3">
                  <c:v>53.84440346103986</c:v>
                </c:pt>
                <c:pt idx="4">
                  <c:v>51.484007163606677</c:v>
                </c:pt>
                <c:pt idx="5">
                  <c:v>53.642005121847774</c:v>
                </c:pt>
                <c:pt idx="6">
                  <c:v>54.743263393148908</c:v>
                </c:pt>
                <c:pt idx="7">
                  <c:v>55.843444333369035</c:v>
                </c:pt>
                <c:pt idx="8">
                  <c:v>57.250260270008809</c:v>
                </c:pt>
                <c:pt idx="9">
                  <c:v>60.104552016325684</c:v>
                </c:pt>
                <c:pt idx="10">
                  <c:v>62.651569097768487</c:v>
                </c:pt>
                <c:pt idx="11">
                  <c:v>59.355035692779751</c:v>
                </c:pt>
                <c:pt idx="12">
                  <c:v>64.422913451053077</c:v>
                </c:pt>
                <c:pt idx="13">
                  <c:v>68.974511864667321</c:v>
                </c:pt>
                <c:pt idx="14">
                  <c:v>78.265703165536337</c:v>
                </c:pt>
                <c:pt idx="15">
                  <c:v>58.079526694345148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6B-40A4-8760-F5FA011C225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44.475524118870837</c:v>
                </c:pt>
                <c:pt idx="1">
                  <c:v>47.522598726973278</c:v>
                </c:pt>
                <c:pt idx="2">
                  <c:v>45.909554740654279</c:v>
                </c:pt>
                <c:pt idx="3">
                  <c:v>48.248451667830629</c:v>
                </c:pt>
                <c:pt idx="4">
                  <c:v>46.264182671670085</c:v>
                </c:pt>
                <c:pt idx="5">
                  <c:v>47.864608643959393</c:v>
                </c:pt>
                <c:pt idx="6">
                  <c:v>48.49544804367607</c:v>
                </c:pt>
                <c:pt idx="7">
                  <c:v>49.820349767090796</c:v>
                </c:pt>
                <c:pt idx="8">
                  <c:v>50.521130784623153</c:v>
                </c:pt>
                <c:pt idx="9">
                  <c:v>53.74181040123009</c:v>
                </c:pt>
                <c:pt idx="10">
                  <c:v>56.064719917169626</c:v>
                </c:pt>
                <c:pt idx="11">
                  <c:v>53.16407473355607</c:v>
                </c:pt>
                <c:pt idx="12">
                  <c:v>57.554127586580883</c:v>
                </c:pt>
                <c:pt idx="13">
                  <c:v>61.227048950362231</c:v>
                </c:pt>
                <c:pt idx="14">
                  <c:v>70.336362454056811</c:v>
                </c:pt>
                <c:pt idx="15">
                  <c:v>51.814797706913858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6B-40A4-8760-F5FA011C2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7743152"/>
        <c:axId val="427726832"/>
      </c:barChart>
      <c:catAx>
        <c:axId val="427743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26832"/>
        <c:crosses val="autoZero"/>
        <c:auto val="1"/>
        <c:lblAlgn val="ctr"/>
        <c:lblOffset val="100"/>
        <c:noMultiLvlLbl val="0"/>
      </c:catAx>
      <c:valAx>
        <c:axId val="427726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43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90.566064080948763</c:v>
                </c:pt>
                <c:pt idx="1">
                  <c:v>65.494867876938258</c:v>
                </c:pt>
                <c:pt idx="2">
                  <c:v>56.092889579864391</c:v>
                </c:pt>
                <c:pt idx="3">
                  <c:v>51.402213353855274</c:v>
                </c:pt>
                <c:pt idx="4">
                  <c:v>57.545745594760426</c:v>
                </c:pt>
                <c:pt idx="5">
                  <c:v>31.49005808817585</c:v>
                </c:pt>
                <c:pt idx="6">
                  <c:v>30.471001738400162</c:v>
                </c:pt>
                <c:pt idx="7">
                  <c:v>34.288037109870629</c:v>
                </c:pt>
                <c:pt idx="8">
                  <c:v>32.220905673128676</c:v>
                </c:pt>
                <c:pt idx="9">
                  <c:v>40.253225305550075</c:v>
                </c:pt>
                <c:pt idx="10">
                  <c:v>56.230829559432806</c:v>
                </c:pt>
                <c:pt idx="11">
                  <c:v>56.572808325520207</c:v>
                </c:pt>
                <c:pt idx="12">
                  <c:v>49.614034214887113</c:v>
                </c:pt>
                <c:pt idx="13">
                  <c:v>42.278171425245631</c:v>
                </c:pt>
                <c:pt idx="14">
                  <c:v>29.645521273288743</c:v>
                </c:pt>
                <c:pt idx="15">
                  <c:v>65.787376865822594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25-4071-9DA2-24EEAA1C7A5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92.684665102588241</c:v>
                </c:pt>
                <c:pt idx="1">
                  <c:v>67.188947751142635</c:v>
                </c:pt>
                <c:pt idx="2">
                  <c:v>58.247326585372001</c:v>
                </c:pt>
                <c:pt idx="3">
                  <c:v>53.096739740941537</c:v>
                </c:pt>
                <c:pt idx="4">
                  <c:v>59.92188914650189</c:v>
                </c:pt>
                <c:pt idx="5">
                  <c:v>32.75648887470404</c:v>
                </c:pt>
                <c:pt idx="6">
                  <c:v>31.581325721247065</c:v>
                </c:pt>
                <c:pt idx="7">
                  <c:v>35.437672076839426</c:v>
                </c:pt>
                <c:pt idx="8">
                  <c:v>33.153875389304993</c:v>
                </c:pt>
                <c:pt idx="9">
                  <c:v>41.341618705699673</c:v>
                </c:pt>
                <c:pt idx="10">
                  <c:v>56.828534353216106</c:v>
                </c:pt>
                <c:pt idx="11">
                  <c:v>57.645042459474972</c:v>
                </c:pt>
                <c:pt idx="12">
                  <c:v>50.415352832929244</c:v>
                </c:pt>
                <c:pt idx="13">
                  <c:v>42.955535017185255</c:v>
                </c:pt>
                <c:pt idx="14">
                  <c:v>30.389036223695062</c:v>
                </c:pt>
                <c:pt idx="15">
                  <c:v>66.300921631589091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25-4071-9DA2-24EEAA1C7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7745072"/>
        <c:axId val="427755152"/>
      </c:barChart>
      <c:catAx>
        <c:axId val="42774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55152"/>
        <c:crosses val="autoZero"/>
        <c:auto val="1"/>
        <c:lblAlgn val="ctr"/>
        <c:lblOffset val="100"/>
        <c:noMultiLvlLbl val="0"/>
      </c:catAx>
      <c:valAx>
        <c:axId val="427755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45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52.340273166880884</c:v>
                </c:pt>
                <c:pt idx="1">
                  <c:v>56.117483139388582</c:v>
                </c:pt>
                <c:pt idx="2">
                  <c:v>54.167600935286998</c:v>
                </c:pt>
                <c:pt idx="3">
                  <c:v>56.969934432608397</c:v>
                </c:pt>
                <c:pt idx="4">
                  <c:v>54.531734540541507</c:v>
                </c:pt>
                <c:pt idx="5">
                  <c:v>56.016877086903968</c:v>
                </c:pt>
                <c:pt idx="6">
                  <c:v>56.946018242626316</c:v>
                </c:pt>
                <c:pt idx="7">
                  <c:v>58.524480681267661</c:v>
                </c:pt>
                <c:pt idx="8">
                  <c:v>59.611008827604692</c:v>
                </c:pt>
                <c:pt idx="9">
                  <c:v>62.743482649474451</c:v>
                </c:pt>
                <c:pt idx="10">
                  <c:v>65.55343806668823</c:v>
                </c:pt>
                <c:pt idx="11">
                  <c:v>62.124988755925621</c:v>
                </c:pt>
                <c:pt idx="12">
                  <c:v>66.97351593593477</c:v>
                </c:pt>
                <c:pt idx="13">
                  <c:v>71.274847129339705</c:v>
                </c:pt>
                <c:pt idx="14">
                  <c:v>79.95915947175078</c:v>
                </c:pt>
                <c:pt idx="15">
                  <c:v>61.422478238497199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8D-4FDA-80E1-761D1AE3F7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46.528600450122994</c:v>
                </c:pt>
                <c:pt idx="1">
                  <c:v>49.557958947115637</c:v>
                </c:pt>
                <c:pt idx="2">
                  <c:v>47.8998323601636</c:v>
                </c:pt>
                <c:pt idx="3">
                  <c:v>50.246776919514147</c:v>
                </c:pt>
                <c:pt idx="4">
                  <c:v>48.217400672009397</c:v>
                </c:pt>
                <c:pt idx="5">
                  <c:v>49.322136843647947</c:v>
                </c:pt>
                <c:pt idx="6">
                  <c:v>50.162319982931521</c:v>
                </c:pt>
                <c:pt idx="7">
                  <c:v>51.520569918442163</c:v>
                </c:pt>
                <c:pt idx="8">
                  <c:v>52.269122864194649</c:v>
                </c:pt>
                <c:pt idx="9">
                  <c:v>55.43798158576876</c:v>
                </c:pt>
                <c:pt idx="10">
                  <c:v>57.835643658319555</c:v>
                </c:pt>
                <c:pt idx="11">
                  <c:v>54.899195841800051</c:v>
                </c:pt>
                <c:pt idx="12">
                  <c:v>59.114141692987857</c:v>
                </c:pt>
                <c:pt idx="13">
                  <c:v>62.889251554907375</c:v>
                </c:pt>
                <c:pt idx="14">
                  <c:v>71.045536113716892</c:v>
                </c:pt>
                <c:pt idx="15">
                  <c:v>54.055482450668713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8D-4FDA-80E1-761D1AE3F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7746992"/>
        <c:axId val="427752272"/>
      </c:barChart>
      <c:catAx>
        <c:axId val="427746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52272"/>
        <c:crosses val="autoZero"/>
        <c:auto val="1"/>
        <c:lblAlgn val="ctr"/>
        <c:lblOffset val="100"/>
        <c:noMultiLvlLbl val="0"/>
      </c:catAx>
      <c:valAx>
        <c:axId val="427752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46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87.348738311100291</c:v>
                </c:pt>
                <c:pt idx="1">
                  <c:v>63.24825681220905</c:v>
                </c:pt>
                <c:pt idx="2">
                  <c:v>54.572600719530769</c:v>
                </c:pt>
                <c:pt idx="3">
                  <c:v>49.882200201475825</c:v>
                </c:pt>
                <c:pt idx="4">
                  <c:v>56.014392965237064</c:v>
                </c:pt>
                <c:pt idx="5">
                  <c:v>30.907794889882577</c:v>
                </c:pt>
                <c:pt idx="6">
                  <c:v>29.886985639535705</c:v>
                </c:pt>
                <c:pt idx="7">
                  <c:v>33.477484925440109</c:v>
                </c:pt>
                <c:pt idx="8">
                  <c:v>31.43177675675944</c:v>
                </c:pt>
                <c:pt idx="9">
                  <c:v>39.101463877232867</c:v>
                </c:pt>
                <c:pt idx="10">
                  <c:v>53.936375864443704</c:v>
                </c:pt>
                <c:pt idx="11">
                  <c:v>54.585122980798012</c:v>
                </c:pt>
                <c:pt idx="12">
                  <c:v>47.913216896307468</c:v>
                </c:pt>
                <c:pt idx="13">
                  <c:v>40.813477268819213</c:v>
                </c:pt>
                <c:pt idx="14">
                  <c:v>28.833083434457091</c:v>
                </c:pt>
                <c:pt idx="15">
                  <c:v>62.966958346748314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EB-46C0-8E12-8F4ECC40BDF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89.164958759060212</c:v>
                </c:pt>
                <c:pt idx="1">
                  <c:v>64.951533251734332</c:v>
                </c:pt>
                <c:pt idx="2">
                  <c:v>56.565258807716617</c:v>
                </c:pt>
                <c:pt idx="3">
                  <c:v>51.559772999451042</c:v>
                </c:pt>
                <c:pt idx="4">
                  <c:v>58.134687385731091</c:v>
                </c:pt>
                <c:pt idx="5">
                  <c:v>32.16015752054448</c:v>
                </c:pt>
                <c:pt idx="6">
                  <c:v>30.984997817187036</c:v>
                </c:pt>
                <c:pt idx="7">
                  <c:v>34.66636452461654</c:v>
                </c:pt>
                <c:pt idx="8">
                  <c:v>32.464474900100875</c:v>
                </c:pt>
                <c:pt idx="9">
                  <c:v>40.212421478359659</c:v>
                </c:pt>
                <c:pt idx="10">
                  <c:v>54.879000009150275</c:v>
                </c:pt>
                <c:pt idx="11">
                  <c:v>55.816098944454566</c:v>
                </c:pt>
                <c:pt idx="12">
                  <c:v>48.866972912168521</c:v>
                </c:pt>
                <c:pt idx="13">
                  <c:v>41.668308080688142</c:v>
                </c:pt>
                <c:pt idx="14">
                  <c:v>29.663433140046095</c:v>
                </c:pt>
                <c:pt idx="15">
                  <c:v>63.831511639110801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EB-46C0-8E12-8F4ECC40BD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7750352"/>
        <c:axId val="427753232"/>
      </c:barChart>
      <c:catAx>
        <c:axId val="427750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53232"/>
        <c:crosses val="autoZero"/>
        <c:auto val="1"/>
        <c:lblAlgn val="ctr"/>
        <c:lblOffset val="100"/>
        <c:noMultiLvlLbl val="0"/>
      </c:catAx>
      <c:valAx>
        <c:axId val="427753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50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53.137738823765076</c:v>
                </c:pt>
                <c:pt idx="1">
                  <c:v>56.621220822220742</c:v>
                </c:pt>
                <c:pt idx="2">
                  <c:v>54.447344455887567</c:v>
                </c:pt>
                <c:pt idx="3">
                  <c:v>57.216639400046709</c:v>
                </c:pt>
                <c:pt idx="4">
                  <c:v>54.789257220070816</c:v>
                </c:pt>
                <c:pt idx="5">
                  <c:v>55.99637984555855</c:v>
                </c:pt>
                <c:pt idx="6">
                  <c:v>56.941629266004341</c:v>
                </c:pt>
                <c:pt idx="7">
                  <c:v>58.565300608922577</c:v>
                </c:pt>
                <c:pt idx="8">
                  <c:v>59.633442024802434</c:v>
                </c:pt>
                <c:pt idx="9">
                  <c:v>62.926817988698986</c:v>
                </c:pt>
                <c:pt idx="10">
                  <c:v>66.072171682153041</c:v>
                </c:pt>
                <c:pt idx="11">
                  <c:v>62.620253044300341</c:v>
                </c:pt>
                <c:pt idx="12">
                  <c:v>67.365971958291013</c:v>
                </c:pt>
                <c:pt idx="13">
                  <c:v>71.565432162717912</c:v>
                </c:pt>
                <c:pt idx="14">
                  <c:v>80.018640087766556</c:v>
                </c:pt>
                <c:pt idx="15">
                  <c:v>62.442096054471186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E-4CE4-A902-E6D4B2AD3A0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47.325129329981188</c:v>
                </c:pt>
                <c:pt idx="1">
                  <c:v>50.055071088800929</c:v>
                </c:pt>
                <c:pt idx="2">
                  <c:v>48.191623428335916</c:v>
                </c:pt>
                <c:pt idx="3">
                  <c:v>50.501545269581037</c:v>
                </c:pt>
                <c:pt idx="4">
                  <c:v>48.494601969266824</c:v>
                </c:pt>
                <c:pt idx="5">
                  <c:v>49.314371419615469</c:v>
                </c:pt>
                <c:pt idx="6">
                  <c:v>50.169491139819392</c:v>
                </c:pt>
                <c:pt idx="7">
                  <c:v>51.572881427629206</c:v>
                </c:pt>
                <c:pt idx="8">
                  <c:v>52.303925818259863</c:v>
                </c:pt>
                <c:pt idx="9">
                  <c:v>55.642725142620378</c:v>
                </c:pt>
                <c:pt idx="10">
                  <c:v>58.357937426494765</c:v>
                </c:pt>
                <c:pt idx="11">
                  <c:v>55.403066928480904</c:v>
                </c:pt>
                <c:pt idx="12">
                  <c:v>59.521330640388989</c:v>
                </c:pt>
                <c:pt idx="13">
                  <c:v>63.210405720205046</c:v>
                </c:pt>
                <c:pt idx="14">
                  <c:v>71.130207606489464</c:v>
                </c:pt>
                <c:pt idx="15">
                  <c:v>55.044391630698563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2E-4CE4-A902-E6D4B2AD3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7758032"/>
        <c:axId val="427759952"/>
      </c:barChart>
      <c:catAx>
        <c:axId val="427758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59952"/>
        <c:crosses val="autoZero"/>
        <c:auto val="1"/>
        <c:lblAlgn val="ctr"/>
        <c:lblOffset val="100"/>
        <c:noMultiLvlLbl val="0"/>
      </c:catAx>
      <c:valAx>
        <c:axId val="427759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58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84.038234753072643</c:v>
                </c:pt>
                <c:pt idx="1">
                  <c:v>61.344145028584094</c:v>
                </c:pt>
                <c:pt idx="2">
                  <c:v>53.400182845275097</c:v>
                </c:pt>
                <c:pt idx="3">
                  <c:v>48.879248316313941</c:v>
                </c:pt>
                <c:pt idx="4">
                  <c:v>54.980150277335518</c:v>
                </c:pt>
                <c:pt idx="5">
                  <c:v>30.719245650237017</c:v>
                </c:pt>
                <c:pt idx="6">
                  <c:v>29.707063898793489</c:v>
                </c:pt>
                <c:pt idx="7">
                  <c:v>33.173989269590436</c:v>
                </c:pt>
                <c:pt idx="8">
                  <c:v>31.193902494086959</c:v>
                </c:pt>
                <c:pt idx="9">
                  <c:v>38.445182193506291</c:v>
                </c:pt>
                <c:pt idx="10">
                  <c:v>52.135758466631771</c:v>
                </c:pt>
                <c:pt idx="11">
                  <c:v>52.851058753045045</c:v>
                </c:pt>
                <c:pt idx="12">
                  <c:v>46.527258561409511</c:v>
                </c:pt>
                <c:pt idx="13">
                  <c:v>39.907274224861396</c:v>
                </c:pt>
                <c:pt idx="14">
                  <c:v>28.639036936215614</c:v>
                </c:pt>
                <c:pt idx="15">
                  <c:v>60.019542763808751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AD-406B-AD2D-1590279459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85.81892862609088</c:v>
                </c:pt>
                <c:pt idx="1">
                  <c:v>63.029324096000188</c:v>
                </c:pt>
                <c:pt idx="2">
                  <c:v>55.31897000228458</c:v>
                </c:pt>
                <c:pt idx="3">
                  <c:v>50.506564664390581</c:v>
                </c:pt>
                <c:pt idx="4">
                  <c:v>56.994590093924224</c:v>
                </c:pt>
                <c:pt idx="5">
                  <c:v>31.921742292265137</c:v>
                </c:pt>
                <c:pt idx="6">
                  <c:v>30.754374063691746</c:v>
                </c:pt>
                <c:pt idx="7">
                  <c:v>34.314522573976262</c:v>
                </c:pt>
                <c:pt idx="8">
                  <c:v>32.19119636601517</c:v>
                </c:pt>
                <c:pt idx="9">
                  <c:v>39.513735471268355</c:v>
                </c:pt>
                <c:pt idx="10">
                  <c:v>53.073867431075399</c:v>
                </c:pt>
                <c:pt idx="11">
                  <c:v>54.063453230625711</c:v>
                </c:pt>
                <c:pt idx="12">
                  <c:v>47.440584760870365</c:v>
                </c:pt>
                <c:pt idx="13">
                  <c:v>40.717820959134684</c:v>
                </c:pt>
                <c:pt idx="14">
                  <c:v>29.403816250098821</c:v>
                </c:pt>
                <c:pt idx="15">
                  <c:v>60.918975512443545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AD-406B-AD2D-159027945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7760912"/>
        <c:axId val="427756112"/>
      </c:barChart>
      <c:catAx>
        <c:axId val="427760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56112"/>
        <c:crosses val="autoZero"/>
        <c:auto val="1"/>
        <c:lblAlgn val="ctr"/>
        <c:lblOffset val="100"/>
        <c:noMultiLvlLbl val="0"/>
      </c:catAx>
      <c:valAx>
        <c:axId val="427756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7760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52.340631577221018</c:v>
                </c:pt>
                <c:pt idx="1">
                  <c:v>56.111045453661355</c:v>
                </c:pt>
                <c:pt idx="2">
                  <c:v>54.164321440673575</c:v>
                </c:pt>
                <c:pt idx="3">
                  <c:v>56.96565385911385</c:v>
                </c:pt>
                <c:pt idx="4">
                  <c:v>54.522817733291618</c:v>
                </c:pt>
                <c:pt idx="5">
                  <c:v>56.014740375259834</c:v>
                </c:pt>
                <c:pt idx="6">
                  <c:v>56.944244641457914</c:v>
                </c:pt>
                <c:pt idx="7">
                  <c:v>58.520524117120793</c:v>
                </c:pt>
                <c:pt idx="8">
                  <c:v>59.606752404806898</c:v>
                </c:pt>
                <c:pt idx="9">
                  <c:v>62.733061948837239</c:v>
                </c:pt>
                <c:pt idx="10">
                  <c:v>65.55028022558453</c:v>
                </c:pt>
                <c:pt idx="11">
                  <c:v>62.124113030660951</c:v>
                </c:pt>
                <c:pt idx="12">
                  <c:v>66.974121953418361</c:v>
                </c:pt>
                <c:pt idx="13">
                  <c:v>71.268252389081439</c:v>
                </c:pt>
                <c:pt idx="14">
                  <c:v>79.953311003022449</c:v>
                </c:pt>
                <c:pt idx="15">
                  <c:v>61.50406284221301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9-44F6-AAC3-DC1D923DC16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46.520920678561595</c:v>
                </c:pt>
                <c:pt idx="1">
                  <c:v>49.535053986307517</c:v>
                </c:pt>
                <c:pt idx="2">
                  <c:v>47.89117771047696</c:v>
                </c:pt>
                <c:pt idx="3">
                  <c:v>50.236069160595299</c:v>
                </c:pt>
                <c:pt idx="4">
                  <c:v>48.196396766046711</c:v>
                </c:pt>
                <c:pt idx="5">
                  <c:v>49.319377664045625</c:v>
                </c:pt>
                <c:pt idx="6">
                  <c:v>50.159586554072099</c:v>
                </c:pt>
                <c:pt idx="7">
                  <c:v>51.514274286813183</c:v>
                </c:pt>
                <c:pt idx="8">
                  <c:v>52.263195893201527</c:v>
                </c:pt>
                <c:pt idx="9">
                  <c:v>55.419982916507159</c:v>
                </c:pt>
                <c:pt idx="10">
                  <c:v>57.822011615035102</c:v>
                </c:pt>
                <c:pt idx="11">
                  <c:v>54.883814298042509</c:v>
                </c:pt>
                <c:pt idx="12">
                  <c:v>59.103758343428225</c:v>
                </c:pt>
                <c:pt idx="13">
                  <c:v>62.875644862354292</c:v>
                </c:pt>
                <c:pt idx="14">
                  <c:v>71.031598161606979</c:v>
                </c:pt>
                <c:pt idx="15">
                  <c:v>54.053736350293725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9-44F6-AAC3-DC1D923DC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050799"/>
        <c:axId val="229051279"/>
      </c:barChart>
      <c:catAx>
        <c:axId val="229050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51279"/>
        <c:crosses val="autoZero"/>
        <c:auto val="1"/>
        <c:lblAlgn val="ctr"/>
        <c:lblOffset val="100"/>
        <c:noMultiLvlLbl val="0"/>
      </c:catAx>
      <c:valAx>
        <c:axId val="229051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50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84.335773387062233</c:v>
                </c:pt>
                <c:pt idx="1">
                  <c:v>61.498406579029826</c:v>
                </c:pt>
                <c:pt idx="2">
                  <c:v>53.49762490647857</c:v>
                </c:pt>
                <c:pt idx="3">
                  <c:v>48.957758431330753</c:v>
                </c:pt>
                <c:pt idx="4">
                  <c:v>55.060177186111837</c:v>
                </c:pt>
                <c:pt idx="5">
                  <c:v>30.732363278680598</c:v>
                </c:pt>
                <c:pt idx="6">
                  <c:v>29.719497607505986</c:v>
                </c:pt>
                <c:pt idx="7">
                  <c:v>33.194097449711435</c:v>
                </c:pt>
                <c:pt idx="8">
                  <c:v>31.208643569366981</c:v>
                </c:pt>
                <c:pt idx="9">
                  <c:v>38.488848353275003</c:v>
                </c:pt>
                <c:pt idx="10">
                  <c:v>52.281795829809703</c:v>
                </c:pt>
                <c:pt idx="11">
                  <c:v>52.994115130221516</c:v>
                </c:pt>
                <c:pt idx="12">
                  <c:v>46.64070778441959</c:v>
                </c:pt>
                <c:pt idx="13">
                  <c:v>39.974255157261297</c:v>
                </c:pt>
                <c:pt idx="14">
                  <c:v>28.648777967244364</c:v>
                </c:pt>
                <c:pt idx="15">
                  <c:v>60.266910550369388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BB-4DEE-BA4E-39A231207FA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86.205893390024315</c:v>
                </c:pt>
                <c:pt idx="1">
                  <c:v>63.226137324061817</c:v>
                </c:pt>
                <c:pt idx="2">
                  <c:v>55.450587499449377</c:v>
                </c:pt>
                <c:pt idx="3">
                  <c:v>50.609929496465988</c:v>
                </c:pt>
                <c:pt idx="4">
                  <c:v>57.105531944596621</c:v>
                </c:pt>
                <c:pt idx="5">
                  <c:v>31.943411567423727</c:v>
                </c:pt>
                <c:pt idx="6">
                  <c:v>30.775892934511166</c:v>
                </c:pt>
                <c:pt idx="7">
                  <c:v>34.344354034613907</c:v>
                </c:pt>
                <c:pt idx="8">
                  <c:v>32.213470808632835</c:v>
                </c:pt>
                <c:pt idx="9">
                  <c:v>39.569998844466674</c:v>
                </c:pt>
                <c:pt idx="10">
                  <c:v>53.254209433942179</c:v>
                </c:pt>
                <c:pt idx="11">
                  <c:v>54.247416787974345</c:v>
                </c:pt>
                <c:pt idx="12">
                  <c:v>47.589477706431836</c:v>
                </c:pt>
                <c:pt idx="13">
                  <c:v>40.806268260839339</c:v>
                </c:pt>
                <c:pt idx="14">
                  <c:v>29.41861367700459</c:v>
                </c:pt>
                <c:pt idx="15">
                  <c:v>61.235834603828337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BB-4DEE-BA4E-39A231207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041679"/>
        <c:axId val="229047919"/>
      </c:barChart>
      <c:catAx>
        <c:axId val="229041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47919"/>
        <c:crosses val="autoZero"/>
        <c:auto val="1"/>
        <c:lblAlgn val="ctr"/>
        <c:lblOffset val="100"/>
        <c:noMultiLvlLbl val="0"/>
      </c:catAx>
      <c:valAx>
        <c:axId val="229047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41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49.741610445461362</c:v>
                </c:pt>
                <c:pt idx="1">
                  <c:v>53.166047190461455</c:v>
                </c:pt>
                <c:pt idx="2">
                  <c:v>51.308949063180485</c:v>
                </c:pt>
                <c:pt idx="3">
                  <c:v>54.044025570137705</c:v>
                </c:pt>
                <c:pt idx="4">
                  <c:v>51.73141120121317</c:v>
                </c:pt>
                <c:pt idx="5">
                  <c:v>53.338472514932072</c:v>
                </c:pt>
                <c:pt idx="6">
                  <c:v>54.253606416545132</c:v>
                </c:pt>
                <c:pt idx="7">
                  <c:v>55.687641388454075</c:v>
                </c:pt>
                <c:pt idx="8">
                  <c:v>56.652214916400347</c:v>
                </c:pt>
                <c:pt idx="9">
                  <c:v>59.806122906645868</c:v>
                </c:pt>
                <c:pt idx="10">
                  <c:v>62.433047643424523</c:v>
                </c:pt>
                <c:pt idx="11">
                  <c:v>59.209031480558231</c:v>
                </c:pt>
                <c:pt idx="12">
                  <c:v>63.975452491804404</c:v>
                </c:pt>
                <c:pt idx="13">
                  <c:v>68.080960485710023</c:v>
                </c:pt>
                <c:pt idx="14">
                  <c:v>76.980844547365209</c:v>
                </c:pt>
                <c:pt idx="15">
                  <c:v>58.094443924707242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09-48A2-B674-40ED30E7E59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44.808004060917163</c:v>
                </c:pt>
                <c:pt idx="1">
                  <c:v>47.588818337409045</c:v>
                </c:pt>
                <c:pt idx="2">
                  <c:v>45.979449757125508</c:v>
                </c:pt>
                <c:pt idx="3">
                  <c:v>48.27984217344671</c:v>
                </c:pt>
                <c:pt idx="4">
                  <c:v>46.32719278951199</c:v>
                </c:pt>
                <c:pt idx="5">
                  <c:v>47.493195878701115</c:v>
                </c:pt>
                <c:pt idx="6">
                  <c:v>48.316797489607595</c:v>
                </c:pt>
                <c:pt idx="7">
                  <c:v>49.604323034719563</c:v>
                </c:pt>
                <c:pt idx="8">
                  <c:v>50.270768361667244</c:v>
                </c:pt>
                <c:pt idx="9">
                  <c:v>53.39518340104113</c:v>
                </c:pt>
                <c:pt idx="10">
                  <c:v>55.736493147827325</c:v>
                </c:pt>
                <c:pt idx="11">
                  <c:v>52.932058239880234</c:v>
                </c:pt>
                <c:pt idx="12">
                  <c:v>57.076219098921015</c:v>
                </c:pt>
                <c:pt idx="13">
                  <c:v>60.739477133915329</c:v>
                </c:pt>
                <c:pt idx="14">
                  <c:v>69.081469700400874</c:v>
                </c:pt>
                <c:pt idx="15">
                  <c:v>51.71756270168396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09-48A2-B674-40ED30E7E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053679"/>
        <c:axId val="229056559"/>
      </c:barChart>
      <c:catAx>
        <c:axId val="229053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56559"/>
        <c:crosses val="autoZero"/>
        <c:auto val="1"/>
        <c:lblAlgn val="ctr"/>
        <c:lblOffset val="100"/>
        <c:noMultiLvlLbl val="0"/>
      </c:catAx>
      <c:valAx>
        <c:axId val="229056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53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88.648583161624231</c:v>
                </c:pt>
                <c:pt idx="1">
                  <c:v>64.169020976255183</c:v>
                </c:pt>
                <c:pt idx="2">
                  <c:v>55.252799443263953</c:v>
                </c:pt>
                <c:pt idx="3">
                  <c:v>50.515567574124518</c:v>
                </c:pt>
                <c:pt idx="4">
                  <c:v>56.63966075421277</c:v>
                </c:pt>
                <c:pt idx="5">
                  <c:v>31.14710649402236</c:v>
                </c:pt>
                <c:pt idx="6">
                  <c:v>30.107159041538356</c:v>
                </c:pt>
                <c:pt idx="7">
                  <c:v>33.768725827740141</c:v>
                </c:pt>
                <c:pt idx="8">
                  <c:v>31.697615626210826</c:v>
                </c:pt>
                <c:pt idx="9">
                  <c:v>39.517238622334261</c:v>
                </c:pt>
                <c:pt idx="10">
                  <c:v>54.904875655662678</c:v>
                </c:pt>
                <c:pt idx="11">
                  <c:v>55.435827223615412</c:v>
                </c:pt>
                <c:pt idx="12">
                  <c:v>48.661377430738895</c:v>
                </c:pt>
                <c:pt idx="13">
                  <c:v>41.404681775069221</c:v>
                </c:pt>
                <c:pt idx="14">
                  <c:v>29.033514916905361</c:v>
                </c:pt>
                <c:pt idx="15">
                  <c:v>64.194868771964082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C-4926-A273-585A0A836EE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90.082909041925888</c:v>
                </c:pt>
                <c:pt idx="1">
                  <c:v>65.602681687366697</c:v>
                </c:pt>
                <c:pt idx="2">
                  <c:v>57.070509834208728</c:v>
                </c:pt>
                <c:pt idx="3">
                  <c:v>52.030250022713162</c:v>
                </c:pt>
                <c:pt idx="4">
                  <c:v>58.57773836775192</c:v>
                </c:pt>
                <c:pt idx="5">
                  <c:v>32.331051000821383</c:v>
                </c:pt>
                <c:pt idx="6">
                  <c:v>31.144433166896871</c:v>
                </c:pt>
                <c:pt idx="7">
                  <c:v>34.883656343485519</c:v>
                </c:pt>
                <c:pt idx="8">
                  <c:v>32.668643940377684</c:v>
                </c:pt>
                <c:pt idx="9">
                  <c:v>40.519788445896673</c:v>
                </c:pt>
                <c:pt idx="10">
                  <c:v>55.587014135357819</c:v>
                </c:pt>
                <c:pt idx="11">
                  <c:v>56.440749315617765</c:v>
                </c:pt>
                <c:pt idx="12">
                  <c:v>49.44446717287795</c:v>
                </c:pt>
                <c:pt idx="13">
                  <c:v>42.170622922471324</c:v>
                </c:pt>
                <c:pt idx="14">
                  <c:v>29.838918302793044</c:v>
                </c:pt>
                <c:pt idx="15">
                  <c:v>64.82280763800037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C-4926-A273-585A0A836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9057039"/>
        <c:axId val="229040719"/>
      </c:barChart>
      <c:catAx>
        <c:axId val="229057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40719"/>
        <c:crosses val="autoZero"/>
        <c:auto val="1"/>
        <c:lblAlgn val="ctr"/>
        <c:lblOffset val="100"/>
        <c:noMultiLvlLbl val="0"/>
      </c:catAx>
      <c:valAx>
        <c:axId val="2290407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9057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C6D50F-0635-EA25-87B8-1BF5848AC8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9DAB1D-F529-9B85-EC89-265AC2E2E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863F5C-297E-22A8-BA36-40B50EBDD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018D5D-D6D5-8E2D-00BB-557A27759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20977F-3D67-97E6-825B-95FDFE6B14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7EBD6F-C81B-321D-9A1B-A0DF855D4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0CB0BE-922D-9205-FDD6-C28E6C2AC5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585CACD-3D81-E873-F3C8-86FE180BA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70B1F45-ECF1-1EF0-1F20-7414ED790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D257F8F-8F11-E615-6AA9-B30C96D124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3A8D757-720F-D202-925F-4E91A28DAD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4FF06C9-B996-41A0-8934-826090F5A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C0B68FA-B256-CCD8-EE92-6D834CA49B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485F5F9-71AA-30E0-1546-4885956164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B5084F3-D026-8AE2-5BC6-D98756E304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3414922-78D0-BACB-34E3-BB292F9609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EF583EB-9B54-E80F-AE44-A789BB4CB4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AA70E8D-4C8C-6C70-0BB6-4B80439040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F242F58-10AA-D248-D97F-F7D457C05A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051DD1C-D801-8881-1EA7-AA5FF5EE3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98E8FE8A-89F1-BF52-576E-4BBDADAE1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71A7E7D-8713-4998-CFAC-E324E2EDE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BFE1A8F-2CC2-80E3-AF90-D089AC88F4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A4F2D2C-7D52-951D-9B9E-B3C63DBCC9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94AADA5-C73C-27EA-262F-0DC17BF04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32445B8-7E06-923A-54E2-CA4AE0B390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7ACD689-89F6-9D2C-5355-D74353708D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BB47CD6-BC43-C357-B163-B58D63693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566583E4-1C99-9CAA-88F9-3738644B4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CF7F029E-F32C-2110-3D60-618385EABF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32E351E7-89D9-34D8-2339-A65D4877AB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4FD447FA-B955-C31F-5770-1CF6289673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88E313D-449E-4886-1116-54DFFC690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E6C90D-90EE-30D9-D790-C6E54A8CA4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CA4F02-B5EE-B6AB-9635-808B2ECCF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13BDC8-5C8D-EF19-1309-E39022DB99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17A3286-657B-F09E-8FC4-37DDA8F9D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52CB9DF-EB08-7917-E30F-F2DFB5D9E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AF03B2-57BC-37E0-2738-F89498EB93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8FD850C-FA2E-64ED-4D4D-958BCE1F8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B2DC35B-CC63-0353-2341-6D094E69A9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016DB73-D10B-3DAB-104B-E20B3BD954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50E5F81-949B-790E-F6FD-AC8E7AF9AC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Manufacturing Biotech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Biotech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Zones!H25</f>
        <v>199994.22999999995</v>
      </c>
    </row>
    <row r="9" spans="1:3" x14ac:dyDescent="0.25">
      <c r="A9" s="6" t="s">
        <v>5</v>
      </c>
      <c r="B9" s="2">
        <f>_xlfn.XLOOKUP(
  B4,
  'Geometry Summary'!$B:$B,
  'Geometry Summary'!$E:$E,
  ""
)</f>
        <v>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9.0004452270658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15.000776946132991</v>
      </c>
    </row>
    <row r="16" spans="1:3" x14ac:dyDescent="0.25">
      <c r="A16" s="21" t="s">
        <v>90</v>
      </c>
      <c r="B16" s="2">
        <f>AVERAGE(Raw_windowdimensionsillheight!D:D)</f>
        <v>4.5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Manufacturing Biotech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COMPUTER EL1 CORE SPC (G.C8)</v>
      </c>
      <c r="B3" s="3" t="str">
        <f>IF(TRIM(Raw_zonesummary!$A2)="Existing",Raw_zonesummary!C2,"")</f>
        <v>COMPUTER EL1 CORE SPC (G.C8)</v>
      </c>
      <c r="C3" s="2" t="str">
        <f>IF(TRIM(Raw_zonesummary!$A2)="Existing",Raw_zonesummary!D2,"")</f>
        <v>Yes</v>
      </c>
      <c r="D3" s="3" t="str">
        <f>IF(TRIM(Raw_zonesummary!$A2)="Existing",Raw_zonesummary!P2,"")</f>
        <v>Computer</v>
      </c>
      <c r="E3" s="3" t="str">
        <f>IF(TRIM(Raw_zonesummary!$A2)="Existing",Raw_zonesummary!Q2,"")</f>
        <v>Customized</v>
      </c>
      <c r="F3" s="3" t="str">
        <f>IF(TRIM(Raw_zonesummary!$A2)="Existing",Raw_zonesummary!R2,"")</f>
        <v>Computer room</v>
      </c>
      <c r="G3" s="60">
        <f>IFERROR(H3*J3/H25,"")</f>
        <v>1.9990376722368447E-2</v>
      </c>
      <c r="H3" s="53">
        <f>IF(TRIM(Raw_zonesummary!$A2)="Existing",Raw_zonesummary!E2,"")</f>
        <v>3997.96</v>
      </c>
      <c r="I3" s="53">
        <f>IF(TRIM(Raw_zonesummary!$A2)="Existing",Raw_zonesummary!I2,"")</f>
        <v>35983.42</v>
      </c>
      <c r="J3" s="2">
        <f>IF(TRIM(Raw_zonesummary!$A2)="Existing",Raw_zonesummary!J2,"")</f>
        <v>1</v>
      </c>
      <c r="K3" s="36">
        <f>IF(TRIM(Raw_zonesummary!$A2)="Existing",Raw_zonesummary!K2,"")</f>
        <v>1.5</v>
      </c>
      <c r="L3" s="26"/>
    </row>
    <row r="4" spans="1:12" x14ac:dyDescent="0.25">
      <c r="A4" s="3" t="str">
        <f>IF(TRIM(Raw_zonesummary!$A3)="Existing",Raw_zonesummary!B3,"")</f>
        <v>CONFERENCE EL1 CORE SPC (G.C7)</v>
      </c>
      <c r="B4" s="3" t="str">
        <f>IF(TRIM(Raw_zonesummary!$A3)="Existing",Raw_zonesummary!C3,"")</f>
        <v>CONFERENCE EL1 CORE SPC (G.C7)</v>
      </c>
      <c r="C4" s="2" t="str">
        <f>IF(TRIM(Raw_zonesummary!$A3)="Existing",Raw_zonesummary!D3,"")</f>
        <v>Yes</v>
      </c>
      <c r="D4" s="3" t="str">
        <f>IF(TRIM(Raw_zonesummary!$A3)="Existing",Raw_zonesummary!P3,"")</f>
        <v>Conference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IFERROR(H4*J4/H25,"")</f>
        <v>1.99957268767204E-2</v>
      </c>
      <c r="H4" s="53">
        <f>IF(TRIM(Raw_zonesummary!$A3)="Existing",Raw_zonesummary!E3,"")</f>
        <v>3999.03</v>
      </c>
      <c r="I4" s="53">
        <f>IF(TRIM(Raw_zonesummary!$A3)="Existing",Raw_zonesummary!I3,"")</f>
        <v>35993.03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EL1 CORE SPC (G.C6)</v>
      </c>
      <c r="B5" s="3" t="str">
        <f>IF(TRIM(Raw_zonesummary!$A4)="Existing",Raw_zonesummary!C4,"")</f>
        <v>CORRIDOR EL1 CORE SPC (G.C6)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IFERROR(H5*J5/H25,"")</f>
        <v>0.20002597074925615</v>
      </c>
      <c r="H5" s="53">
        <f>IF(TRIM(Raw_zonesummary!$A4)="Existing",Raw_zonesummary!E4,"")</f>
        <v>40004.04</v>
      </c>
      <c r="I5" s="53">
        <f>IF(TRIM(Raw_zonesummary!$A4)="Existing",Raw_zonesummary!I4,"")</f>
        <v>360051.18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DINING EL1 CORE SPC (G.C9)</v>
      </c>
      <c r="B6" s="3" t="str">
        <f>IF(TRIM(Raw_zonesummary!$A5)="Existing",Raw_zonesummary!C5,"")</f>
        <v>DINING EL1 CORE SPC (G.C9)</v>
      </c>
      <c r="C6" s="2" t="str">
        <f>IF(TRIM(Raw_zonesummary!$A5)="Existing",Raw_zonesummary!D5,"")</f>
        <v>Yes</v>
      </c>
      <c r="D6" s="3" t="str">
        <f>IF(TRIM(Raw_zonesummary!$A5)="Existing",Raw_zonesummary!P5,"")</f>
        <v>Dining_fast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IFERROR(H6*J6/H25,"")</f>
        <v>2.9995115359078117E-2</v>
      </c>
      <c r="H6" s="53">
        <f>IF(TRIM(Raw_zonesummary!$A5)="Existing",Raw_zonesummary!E5,"")</f>
        <v>5998.85</v>
      </c>
      <c r="I6" s="53">
        <f>IF(TRIM(Raw_zonesummary!$A5)="Existing",Raw_zonesummary!I5,"")</f>
        <v>53987.72</v>
      </c>
      <c r="J6" s="2">
        <f>IF(TRIM(Raw_zonesummary!$A5)="Existing",Raw_zonesummary!J5,"")</f>
        <v>1</v>
      </c>
      <c r="K6" s="36">
        <f>IF(TRIM(Raw_zonesummary!$A5)="Existing",Raw_zonesummary!K5,"")</f>
        <v>33.33</v>
      </c>
      <c r="L6" s="26"/>
    </row>
    <row r="7" spans="1:12" x14ac:dyDescent="0.25">
      <c r="A7" s="3" t="str">
        <f>IF(TRIM(Raw_zonesummary!$A6)="Existing",Raw_zonesummary!B6,"")</f>
        <v>EL1 CORE PLNM (G.C16)</v>
      </c>
      <c r="B7" s="3" t="str">
        <f>IF(TRIM(Raw_zonesummary!$A6)="Existing",Raw_zonesummary!C6,"")</f>
        <v>EL1 CORE PLNM (G.C16)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IFERROR(H7*J7/H25,"")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544051.57999999996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CORE PLNM (G.C17)</v>
      </c>
      <c r="B8" s="3" t="str">
        <f>IF(TRIM(Raw_zonesummary!$A7)="Existing",Raw_zonesummary!C7,"")</f>
        <v>EL1 CORE PLNM (G.C17)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IFERROR(H8*J8/H25,"")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240035.65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CORE PLNM (G.C18)</v>
      </c>
      <c r="B9" s="3" t="str">
        <f>IF(TRIM(Raw_zonesummary!$A8)="Existing",Raw_zonesummary!C8,"")</f>
        <v>EL1 CORE PLNM (G.C18)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IFERROR(H9*J9/H25,"")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23995.360000000001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CORE PLNM (G.C19)</v>
      </c>
      <c r="B10" s="3" t="str">
        <f>IF(TRIM(Raw_zonesummary!$A9)="Existing",Raw_zonesummary!C9,"")</f>
        <v>EL1 CORE PLNM (G.C19)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IFERROR(H10*J10/H25,"")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23990.47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CORE PLNM (G.C20)</v>
      </c>
      <c r="B11" s="3" t="str">
        <f>IF(TRIM(Raw_zonesummary!$A10)="Existing",Raw_zonesummary!C10,"")</f>
        <v>EL1 CORE PLNM (G.C20)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IFERROR(H11*J11/H25,"")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35991.81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CORE PLNM (G.C21)</v>
      </c>
      <c r="B12" s="3" t="str">
        <f>IF(TRIM(Raw_zonesummary!$A11)="Existing",Raw_zonesummary!C11,"")</f>
        <v>EL1 CORE PLNM (G.C21)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IFERROR(H12*J12/H25,"")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11996.76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CORE PLNM (G.C22)</v>
      </c>
      <c r="B13" s="3" t="str">
        <f>IF(TRIM(Raw_zonesummary!$A12)="Existing",Raw_zonesummary!C12,"")</f>
        <v>EL1 CORE PLNM (G.C22)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IFERROR(H13*J13/H25,"")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95284.47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EAST PERIM PLNM (G.E13)</v>
      </c>
      <c r="B14" s="3" t="str">
        <f>IF(TRIM(Raw_zonesummary!$A13)="Existing",Raw_zonesummary!C13,"")</f>
        <v>EL1 EAST PERIM PLNM (G.E13)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15081.71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NORTH PERIM PLNM (G.N14)</v>
      </c>
      <c r="B15" s="3" t="str">
        <f>IF(TRIM(Raw_zonesummary!$A14)="Existing",Raw_zonesummary!C14,"")</f>
        <v>EL1 NORTH PERIM PLNM (G.N14)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97256.41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SOUTH PERIM PLNM (G.S12)</v>
      </c>
      <c r="B16" s="3" t="str">
        <f>IF(TRIM(Raw_zonesummary!$A15)="Existing",Raw_zonesummary!C15,"")</f>
        <v>EL1 SOUTH PERIM PLNM (G.S12)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97254.59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(G.W15)</v>
      </c>
      <c r="B17" s="3" t="str">
        <f>IF(TRIM(Raw_zonesummary!$A16)="Existing",Raw_zonesummary!C16,"")</f>
        <v>EL1 WEST PERIM PLNM (G.W15)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15081.71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KITCHEN EL1 CORE SPC (G.C10)</v>
      </c>
      <c r="B18" s="3" t="str">
        <f>IF(TRIM(Raw_zonesummary!$A17)="Existing",Raw_zonesummary!C17,"")</f>
        <v>KITCHEN EL1 CORE SPC (G.C10)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Kitchen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Kitchen</v>
      </c>
      <c r="G18" s="60">
        <f>IFERROR(H18*J18/H25,"")</f>
        <v>1.0000938527076508E-2</v>
      </c>
      <c r="H18" s="53">
        <f>IF(TRIM(Raw_zonesummary!$A17)="Existing",Raw_zonesummary!E17,"")</f>
        <v>2000.13</v>
      </c>
      <c r="I18" s="53">
        <f>IF(TRIM(Raw_zonesummary!$A17)="Existing",Raw_zonesummary!I17,"")</f>
        <v>17995.14</v>
      </c>
      <c r="J18" s="2">
        <f>IF(TRIM(Raw_zonesummary!$A17)="Existing",Raw_zonesummary!J17,"")</f>
        <v>1</v>
      </c>
      <c r="K18" s="36">
        <f>IF(TRIM(Raw_zonesummary!$A17)="Existing",Raw_zonesummary!K17,"")</f>
        <v>2.5</v>
      </c>
      <c r="L18" s="26"/>
    </row>
    <row r="19" spans="1:12" x14ac:dyDescent="0.25">
      <c r="A19" s="3" t="str">
        <f>IF(TRIM(Raw_zonesummary!$A18)="Existing",Raw_zonesummary!B18,"")</f>
        <v>LAB EL1 CORE SPC (G.C5)</v>
      </c>
      <c r="B19" s="3" t="str">
        <f>IF(TRIM(Raw_zonesummary!$A18)="Existing",Raw_zonesummary!C18,"")</f>
        <v>LAB EL1 CORE SPC (G.C5)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Lab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lab</v>
      </c>
      <c r="G19" s="60">
        <f>IFERROR(H19*J19/H25,"")</f>
        <v>0.45336727964601786</v>
      </c>
      <c r="H19" s="53">
        <f>IF(TRIM(Raw_zonesummary!$A18)="Existing",Raw_zonesummary!E18,"")</f>
        <v>90670.84</v>
      </c>
      <c r="I19" s="53">
        <f>IF(TRIM(Raw_zonesummary!$A18)="Existing",Raw_zonesummary!I18,"")</f>
        <v>816077.38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EL1 CORE SPC (G.C11)</v>
      </c>
      <c r="B20" s="3" t="str">
        <f>IF(TRIM(Raw_zonesummary!$A19)="Existing",Raw_zonesummary!C19,"")</f>
        <v>OFFICE EL1 CORE SPC (G.C11)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IFERROR(H20*J20/H25,"")</f>
        <v>7.940089071569717E-2</v>
      </c>
      <c r="H20" s="53">
        <f>IF(TRIM(Raw_zonesummary!$A19)="Existing",Raw_zonesummary!E19,"")</f>
        <v>15879.72</v>
      </c>
      <c r="I20" s="53">
        <f>IF(TRIM(Raw_zonesummary!$A19)="Existing",Raw_zonesummary!I19,"")</f>
        <v>142926.71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 EL1 EAST PERIM SPC (G.E2)</v>
      </c>
      <c r="B21" s="3" t="str">
        <f>IF(TRIM(Raw_zonesummary!$A20)="Existing",Raw_zonesummary!C20,"")</f>
        <v>OFFICE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IFERROR(H21*J21/H25,"")</f>
        <v>1.2567862582835519E-2</v>
      </c>
      <c r="H21" s="53">
        <f>IF(TRIM(Raw_zonesummary!$A20)="Existing",Raw_zonesummary!E20,"")</f>
        <v>2513.5</v>
      </c>
      <c r="I21" s="53">
        <f>IF(TRIM(Raw_zonesummary!$A20)="Existing",Raw_zonesummary!I20,"")</f>
        <v>22622.560000000001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 EL1 NORTH PERIM SPC (G.N3)</v>
      </c>
      <c r="B22" s="3" t="str">
        <f>IF(TRIM(Raw_zonesummary!$A21)="Existing",Raw_zonesummary!C21,"")</f>
        <v>OFFICE EL1 NORTH PERIM SPC (G.N3)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IFERROR(H22*J22/H25,"")</f>
        <v>8.1043988119057248E-2</v>
      </c>
      <c r="H22" s="53">
        <f>IF(TRIM(Raw_zonesummary!$A21)="Existing",Raw_zonesummary!E21,"")</f>
        <v>16208.33</v>
      </c>
      <c r="I22" s="53">
        <f>IF(TRIM(Raw_zonesummary!$A21)="Existing",Raw_zonesummary!I21,"")</f>
        <v>145887.13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OFFICE EL1 SOUTH PERIM SPC (G.S1)</v>
      </c>
      <c r="B23" s="3" t="str">
        <f>IF(TRIM(Raw_zonesummary!$A22)="Existing",Raw_zonesummary!C22,"")</f>
        <v>OFFICE EL1 SOUTH PERIM SPC (G.S1)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IFERROR(H23*J23/H25,"")</f>
        <v>8.1043988119057248E-2</v>
      </c>
      <c r="H23" s="53">
        <f>IF(TRIM(Raw_zonesummary!$A22)="Existing",Raw_zonesummary!E22,"")</f>
        <v>16208.33</v>
      </c>
      <c r="I23" s="53">
        <f>IF(TRIM(Raw_zonesummary!$A22)="Existing",Raw_zonesummary!I22,"")</f>
        <v>145881.65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 EL1 WEST PERIM SPC (G.W4)</v>
      </c>
      <c r="B24" s="3" t="str">
        <f>IF(TRIM(Raw_zonesummary!$A23)="Existing",Raw_zonesummary!C23,"")</f>
        <v>OFFICE EL1 WEST PERIM SPC (G.W4)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IFERROR(H24*J24/H25,"")</f>
        <v>1.2567862582835519E-2</v>
      </c>
      <c r="H24" s="53">
        <f>IF(TRIM(Raw_zonesummary!$A23)="Existing",Raw_zonesummary!E23,"")</f>
        <v>2513.5</v>
      </c>
      <c r="I24" s="53">
        <f>IF(TRIM(Raw_zonesummary!$A23)="Existing",Raw_zonesummary!I23,"")</f>
        <v>22622.560000000001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(11 Conditioned zones, 11 Unconditioned Zones)</v>
      </c>
      <c r="D25" s="12"/>
      <c r="E25" s="12"/>
      <c r="F25" s="3"/>
      <c r="G25" s="13"/>
      <c r="H25" s="53">
        <f>SUMPRODUCT($H$3:INDEX(H:H,ROW()-1), $J$3:INDEX(J:J,ROW()-1))</f>
        <v>199994.22999999995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Manufacturing Biotech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Biotech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Biotech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Biotech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Biotech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Biotech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Biotech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Biotech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Biotech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Biotech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Biotech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Manufacturing Biotech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419</v>
      </c>
      <c r="D2">
        <v>6.2E-2</v>
      </c>
      <c r="E2" t="s">
        <v>420</v>
      </c>
      <c r="F2">
        <v>0.185</v>
      </c>
      <c r="G2" t="s">
        <v>421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419</v>
      </c>
      <c r="D3">
        <v>6.0999999999999999E-2</v>
      </c>
      <c r="E3" t="s">
        <v>420</v>
      </c>
      <c r="F3">
        <v>0.17899999999999999</v>
      </c>
      <c r="G3" t="s">
        <v>421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419</v>
      </c>
      <c r="D4">
        <v>6.2E-2</v>
      </c>
      <c r="E4" t="s">
        <v>420</v>
      </c>
      <c r="F4">
        <v>0.185</v>
      </c>
      <c r="G4" t="s">
        <v>421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419</v>
      </c>
      <c r="D5">
        <v>6.0999999999999999E-2</v>
      </c>
      <c r="E5" t="s">
        <v>420</v>
      </c>
      <c r="F5">
        <v>0.17799999999999999</v>
      </c>
      <c r="G5" t="s">
        <v>421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419</v>
      </c>
      <c r="D6">
        <v>6.0999999999999999E-2</v>
      </c>
      <c r="E6" t="s">
        <v>420</v>
      </c>
      <c r="F6">
        <v>0.17799999999999999</v>
      </c>
      <c r="G6" t="s">
        <v>421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419</v>
      </c>
      <c r="D7">
        <v>6.5000000000000002E-2</v>
      </c>
      <c r="E7" t="s">
        <v>420</v>
      </c>
      <c r="F7">
        <v>0.18</v>
      </c>
      <c r="G7" t="s">
        <v>421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419</v>
      </c>
      <c r="D8">
        <v>6.5000000000000002E-2</v>
      </c>
      <c r="E8" t="s">
        <v>420</v>
      </c>
      <c r="F8">
        <v>0.17399999999999999</v>
      </c>
      <c r="G8" t="s">
        <v>421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419</v>
      </c>
      <c r="D9">
        <v>6.5000000000000002E-2</v>
      </c>
      <c r="E9" t="s">
        <v>420</v>
      </c>
      <c r="F9">
        <v>0.17599999999999999</v>
      </c>
      <c r="G9" t="s">
        <v>421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419</v>
      </c>
      <c r="D10">
        <v>6.5000000000000002E-2</v>
      </c>
      <c r="E10" t="s">
        <v>420</v>
      </c>
      <c r="F10">
        <v>0.17599999999999999</v>
      </c>
      <c r="G10" t="s">
        <v>421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419</v>
      </c>
      <c r="D11">
        <v>6.2E-2</v>
      </c>
      <c r="E11" t="s">
        <v>420</v>
      </c>
      <c r="F11">
        <v>0.15</v>
      </c>
      <c r="G11" t="s">
        <v>421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419</v>
      </c>
      <c r="D12">
        <v>6.0999999999999999E-2</v>
      </c>
      <c r="E12" t="s">
        <v>420</v>
      </c>
      <c r="F12">
        <v>0.17100000000000001</v>
      </c>
      <c r="G12" t="s">
        <v>421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419</v>
      </c>
      <c r="D13">
        <v>6.0999999999999999E-2</v>
      </c>
      <c r="E13" t="s">
        <v>420</v>
      </c>
      <c r="F13">
        <v>0.17100000000000001</v>
      </c>
      <c r="G13" t="s">
        <v>421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419</v>
      </c>
      <c r="D14">
        <v>0.06</v>
      </c>
      <c r="E14" t="s">
        <v>420</v>
      </c>
      <c r="F14">
        <v>0.16800000000000001</v>
      </c>
      <c r="G14" t="s">
        <v>421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419</v>
      </c>
      <c r="D15">
        <v>0.06</v>
      </c>
      <c r="E15" t="s">
        <v>420</v>
      </c>
      <c r="F15">
        <v>0.161</v>
      </c>
      <c r="G15" t="s">
        <v>421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419</v>
      </c>
      <c r="D16">
        <v>5.8999999999999997E-2</v>
      </c>
      <c r="E16" t="s">
        <v>420</v>
      </c>
      <c r="F16">
        <v>0.153</v>
      </c>
      <c r="G16" t="s">
        <v>421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419</v>
      </c>
      <c r="D17">
        <v>0.06</v>
      </c>
      <c r="E17" t="s">
        <v>420</v>
      </c>
      <c r="F17">
        <v>0.16200000000000001</v>
      </c>
      <c r="G17" t="s">
        <v>421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419</v>
      </c>
      <c r="D18">
        <v>3.9E-2</v>
      </c>
      <c r="E18" t="s">
        <v>420</v>
      </c>
      <c r="F18">
        <v>6.3E-2</v>
      </c>
      <c r="G18" t="s">
        <v>421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419</v>
      </c>
      <c r="D19">
        <v>3.9E-2</v>
      </c>
      <c r="E19" t="s">
        <v>420</v>
      </c>
      <c r="F19">
        <v>5.8000000000000003E-2</v>
      </c>
      <c r="G19" t="s">
        <v>421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419</v>
      </c>
      <c r="D20">
        <v>3.9E-2</v>
      </c>
      <c r="E20" t="s">
        <v>420</v>
      </c>
      <c r="F20">
        <v>7.5999999999999998E-2</v>
      </c>
      <c r="G20" t="s">
        <v>421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419</v>
      </c>
      <c r="D21">
        <v>3.9E-2</v>
      </c>
      <c r="E21" t="s">
        <v>420</v>
      </c>
      <c r="F21">
        <v>5.8000000000000003E-2</v>
      </c>
      <c r="G21" t="s">
        <v>421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419</v>
      </c>
      <c r="D22">
        <v>3.9E-2</v>
      </c>
      <c r="E22" t="s">
        <v>420</v>
      </c>
      <c r="F22">
        <v>5.8000000000000003E-2</v>
      </c>
      <c r="G22" t="s">
        <v>421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419</v>
      </c>
      <c r="D23">
        <v>3.9E-2</v>
      </c>
      <c r="E23" t="s">
        <v>420</v>
      </c>
      <c r="F23">
        <v>6.3E-2</v>
      </c>
      <c r="G23" t="s">
        <v>421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419</v>
      </c>
      <c r="D24">
        <v>3.9E-2</v>
      </c>
      <c r="E24" t="s">
        <v>420</v>
      </c>
      <c r="F24">
        <v>6.3E-2</v>
      </c>
      <c r="G24" t="s">
        <v>421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419</v>
      </c>
      <c r="D25">
        <v>3.9E-2</v>
      </c>
      <c r="E25" t="s">
        <v>420</v>
      </c>
      <c r="F25">
        <v>5.8000000000000003E-2</v>
      </c>
      <c r="G25" t="s">
        <v>421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419</v>
      </c>
      <c r="D26">
        <v>3.9E-2</v>
      </c>
      <c r="E26" t="s">
        <v>420</v>
      </c>
      <c r="F26">
        <v>5.8000000000000003E-2</v>
      </c>
      <c r="G26" t="s">
        <v>421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419</v>
      </c>
      <c r="D27">
        <v>3.9E-2</v>
      </c>
      <c r="E27" t="s">
        <v>420</v>
      </c>
      <c r="F27">
        <v>5.8000000000000003E-2</v>
      </c>
      <c r="G27" t="s">
        <v>421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419</v>
      </c>
      <c r="D28">
        <v>3.9E-2</v>
      </c>
      <c r="E28" t="s">
        <v>420</v>
      </c>
      <c r="F28">
        <v>5.8000000000000003E-2</v>
      </c>
      <c r="G28" t="s">
        <v>421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419</v>
      </c>
      <c r="D29">
        <v>3.9E-2</v>
      </c>
      <c r="E29" t="s">
        <v>420</v>
      </c>
      <c r="F29">
        <v>5.8000000000000003E-2</v>
      </c>
      <c r="G29" t="s">
        <v>421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419</v>
      </c>
      <c r="D30">
        <v>3.9E-2</v>
      </c>
      <c r="E30" t="s">
        <v>420</v>
      </c>
      <c r="F30">
        <v>5.8000000000000003E-2</v>
      </c>
      <c r="G30" t="s">
        <v>421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419</v>
      </c>
      <c r="D31">
        <v>3.9E-2</v>
      </c>
      <c r="E31" t="s">
        <v>420</v>
      </c>
      <c r="F31">
        <v>5.8000000000000003E-2</v>
      </c>
      <c r="G31" t="s">
        <v>421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419</v>
      </c>
      <c r="D32">
        <v>3.9E-2</v>
      </c>
      <c r="E32" t="s">
        <v>420</v>
      </c>
      <c r="F32">
        <v>5.8000000000000003E-2</v>
      </c>
      <c r="G32" t="s">
        <v>421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419</v>
      </c>
      <c r="D33">
        <v>3.9E-2</v>
      </c>
      <c r="E33" t="s">
        <v>420</v>
      </c>
      <c r="F33">
        <v>5.8000000000000003E-2</v>
      </c>
      <c r="G33" t="s">
        <v>421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Manufacturing Biotech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5" t="str" cm="1">
        <f t="array" ref="A3">IFERROR(INDEX($Z:$Z, 2+INT((ROW()-3)/4)), "")</f>
        <v>Computer room</v>
      </c>
      <c r="B3" s="106" t="s">
        <v>105</v>
      </c>
      <c r="C3" s="107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07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07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07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07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07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07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07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07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07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07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07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07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07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07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07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08"/>
      <c r="Z3" t="str">
        <v>Kitchen</v>
      </c>
    </row>
    <row r="4" spans="1:26" x14ac:dyDescent="0.25">
      <c r="A4" s="105" t="str" cm="1">
        <f t="array" ref="A4">IFERROR(INDEX($Z:$Z, 2+INT((ROW()-3)/4)), "")</f>
        <v>Computer room</v>
      </c>
      <c r="B4" s="106" t="s">
        <v>106</v>
      </c>
      <c r="C4" s="107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  <c r="Z4" t="str">
        <v>lab</v>
      </c>
    </row>
    <row r="5" spans="1:26" x14ac:dyDescent="0.25">
      <c r="A5" s="105" t="str" cm="1">
        <f t="array" ref="A5">IFERROR(INDEX($Z:$Z, 2+INT((ROW()-3)/4)), "")</f>
        <v>Computer room</v>
      </c>
      <c r="B5" s="106" t="s">
        <v>107</v>
      </c>
      <c r="C5" s="107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07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07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07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07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07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07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07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07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07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07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07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07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07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07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07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09"/>
      <c r="Z5" t="str">
        <v>Office</v>
      </c>
    </row>
    <row r="6" spans="1:26" x14ac:dyDescent="0.25">
      <c r="A6" s="105" t="str" cm="1">
        <f t="array" ref="A6">IFERROR(INDEX($Z:$Z, 2+INT((ROW()-3)/4)), "")</f>
        <v>Computer room</v>
      </c>
      <c r="B6" s="106" t="s">
        <v>108</v>
      </c>
      <c r="C6" s="107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07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07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07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07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07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07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07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07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07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07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07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07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07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07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07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09"/>
    </row>
    <row r="7" spans="1:26" ht="15" customHeight="1" x14ac:dyDescent="0.25">
      <c r="A7" s="105" t="str" cm="1">
        <f t="array" ref="A7">IFERROR(INDEX($Z:$Z, 2+INT((ROW()-3)/4)), "")</f>
        <v>Kitchen</v>
      </c>
      <c r="B7" s="106" t="s">
        <v>105</v>
      </c>
      <c r="C7" s="107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Kitchen</v>
      </c>
      <c r="B8" s="106" t="s">
        <v>106</v>
      </c>
      <c r="C8" s="107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Kitchen</v>
      </c>
      <c r="B9" s="106" t="s">
        <v>107</v>
      </c>
      <c r="C9" s="107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Kitchen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  <row r="11" spans="1:26" x14ac:dyDescent="0.25">
      <c r="A11" s="105" t="str" cm="1">
        <f t="array" ref="A11">IFERROR(INDEX($Z:$Z, 2+INT((ROW()-3)/4)), "")</f>
        <v>lab</v>
      </c>
      <c r="B11" s="106" t="s">
        <v>105</v>
      </c>
      <c r="C11" s="107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07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07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07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07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07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07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07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07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07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07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07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07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07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07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07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08"/>
    </row>
    <row r="12" spans="1:26" x14ac:dyDescent="0.25">
      <c r="A12" s="105" t="str" cm="1">
        <f t="array" ref="A12">IFERROR(INDEX($Z:$Z, 2+INT((ROW()-3)/4)), "")</f>
        <v>lab</v>
      </c>
      <c r="B12" s="106" t="s">
        <v>106</v>
      </c>
      <c r="C12" s="107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2" s="107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2" s="107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2" s="107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2" s="107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2" s="107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2" s="107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2" s="107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2" s="107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2" s="107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2" s="107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2" s="107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2" s="107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2" s="107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2" s="107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2" s="107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2" s="109"/>
    </row>
    <row r="13" spans="1:26" x14ac:dyDescent="0.25">
      <c r="A13" s="105" t="str" cm="1">
        <f t="array" ref="A13">IFERROR(INDEX($Z:$Z, 2+INT((ROW()-3)/4)), "")</f>
        <v>lab</v>
      </c>
      <c r="B13" s="106" t="s">
        <v>107</v>
      </c>
      <c r="C13" s="107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07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07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07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07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07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07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07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07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07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07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07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07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07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07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07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09"/>
    </row>
    <row r="14" spans="1:26" x14ac:dyDescent="0.25">
      <c r="A14" s="105" t="str" cm="1">
        <f t="array" ref="A14">IFERROR(INDEX($Z:$Z, 2+INT((ROW()-3)/4)), "")</f>
        <v>lab</v>
      </c>
      <c r="B14" s="106" t="s">
        <v>108</v>
      </c>
      <c r="C14" s="107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4" s="107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4" s="107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4" s="107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4" s="107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4" s="107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4" s="107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4" s="107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4" s="107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4" s="107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4" s="107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4" s="107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4" s="107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4" s="107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4" s="107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4" s="107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4" s="109"/>
    </row>
    <row r="15" spans="1:26" x14ac:dyDescent="0.25">
      <c r="A15" s="105" t="str" cm="1">
        <f t="array" ref="A15">IFERROR(INDEX($Z:$Z, 2+INT((ROW()-3)/4)), "")</f>
        <v>Office</v>
      </c>
      <c r="B15" s="106" t="s">
        <v>105</v>
      </c>
      <c r="C15" s="107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07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07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07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07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07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07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07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07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07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07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07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07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07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07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07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08"/>
    </row>
    <row r="16" spans="1:26" x14ac:dyDescent="0.25">
      <c r="A16" s="105" t="str" cm="1">
        <f t="array" ref="A16">IFERROR(INDEX($Z:$Z, 2+INT((ROW()-3)/4)), "")</f>
        <v>Office</v>
      </c>
      <c r="B16" s="106" t="s">
        <v>106</v>
      </c>
      <c r="C16" s="107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07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07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07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07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07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07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07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07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07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07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07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07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07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07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07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09"/>
    </row>
    <row r="17" spans="1:19" x14ac:dyDescent="0.25">
      <c r="A17" s="105" t="str" cm="1">
        <f t="array" ref="A17">IFERROR(INDEX($Z:$Z, 2+INT((ROW()-3)/4)), "")</f>
        <v>Office</v>
      </c>
      <c r="B17" s="106" t="s">
        <v>107</v>
      </c>
      <c r="C17" s="107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07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07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07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07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07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07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07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07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07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07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07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07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07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07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07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09"/>
    </row>
    <row r="18" spans="1:19" x14ac:dyDescent="0.25">
      <c r="A18" s="105" t="str" cm="1">
        <f t="array" ref="A18">IFERROR(INDEX($Z:$Z, 2+INT((ROW()-3)/4)), "")</f>
        <v>Office</v>
      </c>
      <c r="B18" s="106" t="s">
        <v>108</v>
      </c>
      <c r="C18" s="107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07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07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07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07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07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07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07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07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07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07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07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07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07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07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07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09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386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409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413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386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409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413</v>
      </c>
      <c r="C9">
        <v>70</v>
      </c>
      <c r="D9">
        <v>70</v>
      </c>
      <c r="E9">
        <v>75</v>
      </c>
      <c r="F9">
        <v>75</v>
      </c>
    </row>
    <row r="10" spans="1:6" x14ac:dyDescent="0.25">
      <c r="A10" t="s">
        <v>75</v>
      </c>
      <c r="B10" t="s">
        <v>386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409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413</v>
      </c>
      <c r="C13">
        <v>70</v>
      </c>
      <c r="D13">
        <v>70</v>
      </c>
      <c r="E13">
        <v>75</v>
      </c>
      <c r="F13">
        <v>75</v>
      </c>
    </row>
    <row r="14" spans="1:6" x14ac:dyDescent="0.25">
      <c r="A14" t="s">
        <v>76</v>
      </c>
      <c r="B14" t="s">
        <v>386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409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413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77</v>
      </c>
      <c r="B18" t="s">
        <v>386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409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390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413</v>
      </c>
      <c r="C21">
        <v>70</v>
      </c>
      <c r="D21">
        <v>70</v>
      </c>
      <c r="E21">
        <v>75</v>
      </c>
      <c r="F21">
        <v>75</v>
      </c>
    </row>
    <row r="22" spans="1:6" x14ac:dyDescent="0.25">
      <c r="A22" t="s">
        <v>78</v>
      </c>
      <c r="B22" t="s">
        <v>386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409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390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413</v>
      </c>
      <c r="C25">
        <v>70</v>
      </c>
      <c r="D25">
        <v>70</v>
      </c>
      <c r="E25">
        <v>75</v>
      </c>
      <c r="F25">
        <v>75</v>
      </c>
    </row>
    <row r="26" spans="1:6" x14ac:dyDescent="0.25">
      <c r="A26" t="s">
        <v>79</v>
      </c>
      <c r="B26" t="s">
        <v>386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409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390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413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80</v>
      </c>
      <c r="B30" t="s">
        <v>386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409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390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413</v>
      </c>
      <c r="C33">
        <v>70</v>
      </c>
      <c r="D33">
        <v>70</v>
      </c>
      <c r="E33">
        <v>75</v>
      </c>
      <c r="F33">
        <v>75</v>
      </c>
    </row>
    <row r="34" spans="1:6" x14ac:dyDescent="0.25">
      <c r="A34" t="s">
        <v>81</v>
      </c>
      <c r="B34" t="s">
        <v>386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409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390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413</v>
      </c>
      <c r="C37">
        <v>70</v>
      </c>
      <c r="D37">
        <v>70</v>
      </c>
      <c r="E37">
        <v>75</v>
      </c>
      <c r="F37">
        <v>75</v>
      </c>
    </row>
    <row r="38" spans="1:6" x14ac:dyDescent="0.25">
      <c r="A38" t="s">
        <v>20</v>
      </c>
      <c r="B38" t="s">
        <v>386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409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390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413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21</v>
      </c>
      <c r="B42" t="s">
        <v>386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409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390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413</v>
      </c>
      <c r="C45">
        <v>70</v>
      </c>
      <c r="D45">
        <v>70</v>
      </c>
      <c r="E45">
        <v>75</v>
      </c>
      <c r="F45">
        <v>75</v>
      </c>
    </row>
    <row r="46" spans="1:6" x14ac:dyDescent="0.25">
      <c r="A46" t="s">
        <v>22</v>
      </c>
      <c r="B46" t="s">
        <v>386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409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390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413</v>
      </c>
      <c r="C49">
        <v>70</v>
      </c>
      <c r="D49">
        <v>70</v>
      </c>
      <c r="E49">
        <v>75</v>
      </c>
      <c r="F49">
        <v>75</v>
      </c>
    </row>
    <row r="50" spans="1:6" x14ac:dyDescent="0.25">
      <c r="A50" t="s">
        <v>23</v>
      </c>
      <c r="B50" t="s">
        <v>386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409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390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413</v>
      </c>
      <c r="C53">
        <v>70</v>
      </c>
      <c r="D53">
        <v>70</v>
      </c>
      <c r="E53">
        <v>75</v>
      </c>
      <c r="F53">
        <v>75</v>
      </c>
    </row>
    <row r="54" spans="1:6" x14ac:dyDescent="0.25">
      <c r="A54" t="s">
        <v>24</v>
      </c>
      <c r="B54" t="s">
        <v>386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409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390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413</v>
      </c>
      <c r="C57">
        <v>70</v>
      </c>
      <c r="D57">
        <v>70</v>
      </c>
      <c r="E57">
        <v>75</v>
      </c>
      <c r="F57">
        <v>75</v>
      </c>
    </row>
    <row r="58" spans="1:6" x14ac:dyDescent="0.25">
      <c r="A58" t="s">
        <v>25</v>
      </c>
      <c r="B58" t="s">
        <v>386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409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390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413</v>
      </c>
      <c r="C61">
        <v>70</v>
      </c>
      <c r="D61">
        <v>70</v>
      </c>
      <c r="E61">
        <v>75</v>
      </c>
      <c r="F61">
        <v>75</v>
      </c>
    </row>
    <row r="62" spans="1:6" x14ac:dyDescent="0.25">
      <c r="A62" t="s">
        <v>26</v>
      </c>
      <c r="B62" t="s">
        <v>386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409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390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413</v>
      </c>
      <c r="C65">
        <v>70</v>
      </c>
      <c r="D65">
        <v>70</v>
      </c>
      <c r="E65">
        <v>75</v>
      </c>
      <c r="F65">
        <v>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8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Manufacturing Biotech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Manufacturing Biotech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SZ-CRAC</v>
      </c>
      <c r="E40" s="68">
        <f>Raw_fanoverview!E4</f>
        <v>5.3619709373693114</v>
      </c>
      <c r="F40" s="68">
        <f>Raw_fanoverview!F4</f>
        <v>0.65</v>
      </c>
      <c r="G40" s="68">
        <f>Raw_fanoverview!G4</f>
        <v>0.85</v>
      </c>
      <c r="H40" s="68">
        <f>Raw_fanoverview!H4</f>
        <v>0.97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SZ-VAV</v>
      </c>
      <c r="E41" s="68">
        <f>Raw_fanoverview!E5</f>
        <v>2.2500008129627291</v>
      </c>
      <c r="F41" s="68">
        <f>Raw_fanoverview!F5</f>
        <v>0.75</v>
      </c>
      <c r="G41" s="68">
        <f>Raw_fanoverview!G5</f>
        <v>0.85</v>
      </c>
      <c r="H41" s="68">
        <f>Raw_fanoverview!H5</f>
        <v>0.35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cAVVG</v>
      </c>
      <c r="C42" s="4" t="str">
        <f>Raw_fanoverview!D6</f>
        <v>Customized</v>
      </c>
      <c r="D42" s="26" t="str">
        <f>_xlfn.TEXTBEFORE(Raw_fanoverview!C6," Fans")</f>
        <v>SZ-VAV</v>
      </c>
      <c r="E42" s="68">
        <f>Raw_fanoverview!E6</f>
        <v>3.0000010839503051</v>
      </c>
      <c r="F42" s="68">
        <f>Raw_fanoverview!F6</f>
        <v>0.75</v>
      </c>
      <c r="G42" s="68">
        <f>Raw_fanoverview!G6</f>
        <v>0.85</v>
      </c>
      <c r="H42" s="68">
        <f>Raw_fanoverview!H6</f>
        <v>0.47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5.3619709373693114</v>
      </c>
      <c r="F45" s="68">
        <f>Raw_fanoverview!F9</f>
        <v>0.65</v>
      </c>
      <c r="G45" s="68">
        <f>Raw_fanoverview!G9</f>
        <v>0.85</v>
      </c>
      <c r="H45" s="68">
        <f>Raw_fanoverview!H9</f>
        <v>0.97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cAVVG</v>
      </c>
      <c r="C46" s="4" t="str">
        <f>Raw_fanoverview!D10</f>
        <v>Customized</v>
      </c>
      <c r="D46" s="26" t="str">
        <f>_xlfn.TEXTBEFORE(Raw_fanoverview!C10," Fans")</f>
        <v>SZ-VAV</v>
      </c>
      <c r="E46" s="68">
        <f>Raw_fanoverview!E10</f>
        <v>2.2500008129627291</v>
      </c>
      <c r="F46" s="68">
        <f>Raw_fanoverview!F10</f>
        <v>0.75</v>
      </c>
      <c r="G46" s="68">
        <f>Raw_fanoverview!G10</f>
        <v>0.85</v>
      </c>
      <c r="H46" s="68">
        <f>Raw_fanoverview!H10</f>
        <v>0.35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cAVVG</v>
      </c>
      <c r="C47" s="4" t="str">
        <f>Raw_fanoverview!D11</f>
        <v>Customized</v>
      </c>
      <c r="D47" s="26" t="str">
        <f>_xlfn.TEXTBEFORE(Raw_fanoverview!C11," Fans")</f>
        <v>SZ-VAV</v>
      </c>
      <c r="E47" s="68">
        <f>Raw_fanoverview!E11</f>
        <v>3.0000010839503051</v>
      </c>
      <c r="F47" s="68">
        <f>Raw_fanoverview!F11</f>
        <v>0.75</v>
      </c>
      <c r="G47" s="68">
        <f>Raw_fanoverview!G11</f>
        <v>0.85</v>
      </c>
      <c r="H47" s="68">
        <f>Raw_fanoverview!H11</f>
        <v>0.47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cDXGF</v>
      </c>
      <c r="C50" s="4" t="str">
        <f>Raw_fanoverview!D14</f>
        <v>Customized</v>
      </c>
      <c r="D50" s="26" t="str">
        <f>_xlfn.TEXTBEFORE(Raw_fanoverview!C14," Fans")</f>
        <v>SZ-CRAC</v>
      </c>
      <c r="E50" s="68">
        <f>Raw_fanoverview!E14</f>
        <v>5.3619709373693114</v>
      </c>
      <c r="F50" s="68">
        <f>Raw_fanoverview!F14</f>
        <v>0.65</v>
      </c>
      <c r="G50" s="68">
        <f>Raw_fanoverview!G14</f>
        <v>0.85</v>
      </c>
      <c r="H50" s="68">
        <f>Raw_fanoverview!H14</f>
        <v>0.97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cDXGF</v>
      </c>
      <c r="C51" s="4" t="str">
        <f>Raw_fanoverview!D15</f>
        <v>Customized</v>
      </c>
      <c r="D51" s="26" t="str">
        <f>_xlfn.TEXTBEFORE(Raw_fanoverview!C15," Fans")</f>
        <v>SZ-VAV</v>
      </c>
      <c r="E51" s="68">
        <f>Raw_fanoverview!E15</f>
        <v>2.2500008129627291</v>
      </c>
      <c r="F51" s="68">
        <f>Raw_fanoverview!F15</f>
        <v>0.75</v>
      </c>
      <c r="G51" s="68">
        <f>Raw_fanoverview!G15</f>
        <v>0.85</v>
      </c>
      <c r="H51" s="68">
        <f>Raw_fanoverview!H15</f>
        <v>0.35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SZ-VAV</v>
      </c>
      <c r="E52" s="68">
        <f>Raw_fanoverview!E16</f>
        <v>3.0000010839503051</v>
      </c>
      <c r="F52" s="68">
        <f>Raw_fanoverview!F16</f>
        <v>0.75</v>
      </c>
      <c r="G52" s="68">
        <f>Raw_fanoverview!G16</f>
        <v>0.85</v>
      </c>
      <c r="H52" s="68">
        <f>Raw_fanoverview!H16</f>
        <v>0.47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Main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0.87</v>
      </c>
      <c r="H53" s="68">
        <f>Raw_fanoverview!H17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cDXGF</v>
      </c>
      <c r="C54" s="4" t="str">
        <f>Raw_fanoverview!D18</f>
        <v>Customized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0.65</v>
      </c>
      <c r="G54" s="68">
        <f>Raw_fanoverview!G18</f>
        <v>0.85</v>
      </c>
      <c r="H54" s="68">
        <f>Raw_fanoverview!H18</f>
        <v>0.7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cDXGF</v>
      </c>
      <c r="C55" s="4" t="str">
        <f>Raw_fanoverview!D19</f>
        <v>Customized</v>
      </c>
      <c r="D55" s="26" t="str">
        <f>_xlfn.TEXTBEFORE(Raw_fanoverview!C19," Fans")</f>
        <v>SZ-CRAC</v>
      </c>
      <c r="E55" s="68">
        <f>Raw_fanoverview!E19</f>
        <v>5.3619709373693114</v>
      </c>
      <c r="F55" s="68">
        <f>Raw_fanoverview!F19</f>
        <v>0.65</v>
      </c>
      <c r="G55" s="68">
        <f>Raw_fanoverview!G19</f>
        <v>0.85</v>
      </c>
      <c r="H55" s="68">
        <f>Raw_fanoverview!H19</f>
        <v>0.97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cDXGF</v>
      </c>
      <c r="C56" s="4" t="str">
        <f>Raw_fanoverview!D20</f>
        <v>Customized</v>
      </c>
      <c r="D56" s="26" t="str">
        <f>_xlfn.TEXTBEFORE(Raw_fanoverview!C20," Fans")</f>
        <v>SZ-VAV</v>
      </c>
      <c r="E56" s="68">
        <f>Raw_fanoverview!E20</f>
        <v>2.2500008129627291</v>
      </c>
      <c r="F56" s="68">
        <f>Raw_fanoverview!F20</f>
        <v>0.75</v>
      </c>
      <c r="G56" s="68">
        <f>Raw_fanoverview!G20</f>
        <v>0.85</v>
      </c>
      <c r="H56" s="68">
        <f>Raw_fanoverview!H20</f>
        <v>0.35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cDXGF</v>
      </c>
      <c r="C57" s="4" t="str">
        <f>Raw_fanoverview!D21</f>
        <v>Customized</v>
      </c>
      <c r="D57" s="26" t="str">
        <f>_xlfn.TEXTBEFORE(Raw_fanoverview!C21," Fans")</f>
        <v>SZ-VAV</v>
      </c>
      <c r="E57" s="68">
        <f>Raw_fanoverview!E21</f>
        <v>3.0000010839503051</v>
      </c>
      <c r="F57" s="68">
        <f>Raw_fanoverview!F21</f>
        <v>0.75</v>
      </c>
      <c r="G57" s="68">
        <f>Raw_fanoverview!G21</f>
        <v>0.85</v>
      </c>
      <c r="H57" s="68">
        <f>Raw_fanoverview!H21</f>
        <v>0.47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Existing</v>
      </c>
      <c r="B59" s="4" t="str">
        <f>Raw_fanoverview!B23</f>
        <v>cDXHP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SZ-CRAC</v>
      </c>
      <c r="E60" s="68">
        <f>Raw_fanoverview!E24</f>
        <v>5.3619709373693114</v>
      </c>
      <c r="F60" s="68">
        <f>Raw_fanoverview!F24</f>
        <v>0.65</v>
      </c>
      <c r="G60" s="68">
        <f>Raw_fanoverview!G24</f>
        <v>0.85</v>
      </c>
      <c r="H60" s="68">
        <f>Raw_fanoverview!H24</f>
        <v>0.97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SZ-VAV</v>
      </c>
      <c r="E61" s="68">
        <f>Raw_fanoverview!E25</f>
        <v>2.2500008129627291</v>
      </c>
      <c r="F61" s="68">
        <f>Raw_fanoverview!F25</f>
        <v>0.75</v>
      </c>
      <c r="G61" s="68">
        <f>Raw_fanoverview!G25</f>
        <v>0.85</v>
      </c>
      <c r="H61" s="68">
        <f>Raw_fanoverview!H25</f>
        <v>0.35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cDXHP</v>
      </c>
      <c r="C62" s="4" t="str">
        <f>Raw_fanoverview!D26</f>
        <v>Customized</v>
      </c>
      <c r="D62" s="26" t="str">
        <f>_xlfn.TEXTBEFORE(Raw_fanoverview!C26," Fans")</f>
        <v>SZ-VAV</v>
      </c>
      <c r="E62" s="68">
        <f>Raw_fanoverview!E26</f>
        <v>3.0000010839503051</v>
      </c>
      <c r="F62" s="68">
        <f>Raw_fanoverview!F26</f>
        <v>0.75</v>
      </c>
      <c r="G62" s="68">
        <f>Raw_fanoverview!G26</f>
        <v>0.85</v>
      </c>
      <c r="H62" s="68">
        <f>Raw_fanoverview!H26</f>
        <v>0.47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cDXHP</v>
      </c>
      <c r="C63" s="4" t="str">
        <f>Raw_fanoverview!D27</f>
        <v>Main</v>
      </c>
      <c r="D63" s="26" t="str">
        <f>_xlfn.TEXTBEFORE(Raw_fanoverview!C27," Fans")</f>
        <v>SZ-CAV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cDXHP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cDXHP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5.3619709373693114</v>
      </c>
      <c r="F65" s="68">
        <f>Raw_fanoverview!F29</f>
        <v>0.65</v>
      </c>
      <c r="G65" s="68">
        <f>Raw_fanoverview!G29</f>
        <v>0.85</v>
      </c>
      <c r="H65" s="68">
        <f>Raw_fanoverview!H29</f>
        <v>0.97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cDXHP</v>
      </c>
      <c r="C66" s="4" t="str">
        <f>Raw_fanoverview!D30</f>
        <v>Customized</v>
      </c>
      <c r="D66" s="26" t="str">
        <f>_xlfn.TEXTBEFORE(Raw_fanoverview!C30," Fans")</f>
        <v>SZ-VAV</v>
      </c>
      <c r="E66" s="68">
        <f>Raw_fanoverview!E30</f>
        <v>2.2500008129627291</v>
      </c>
      <c r="F66" s="68">
        <f>Raw_fanoverview!F30</f>
        <v>0.75</v>
      </c>
      <c r="G66" s="68">
        <f>Raw_fanoverview!G30</f>
        <v>0.85</v>
      </c>
      <c r="H66" s="68">
        <f>Raw_fanoverview!H30</f>
        <v>0.35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cDXHP</v>
      </c>
      <c r="C67" s="4" t="str">
        <f>Raw_fanoverview!D31</f>
        <v>Customized</v>
      </c>
      <c r="D67" s="26" t="str">
        <f>_xlfn.TEXTBEFORE(Raw_fanoverview!C31," Fans")</f>
        <v>SZ-VAV</v>
      </c>
      <c r="E67" s="68">
        <f>Raw_fanoverview!E31</f>
        <v>3.0000010839503051</v>
      </c>
      <c r="F67" s="68">
        <f>Raw_fanoverview!F31</f>
        <v>0.75</v>
      </c>
      <c r="G67" s="68">
        <f>Raw_fanoverview!G31</f>
        <v>0.85</v>
      </c>
      <c r="H67" s="68">
        <f>Raw_fanoverview!H31</f>
        <v>0.47</v>
      </c>
      <c r="I67" s="26"/>
    </row>
    <row r="68" spans="1:9" x14ac:dyDescent="0.25">
      <c r="A68" s="2" t="str">
        <f>Raw_fanoverview!A32</f>
        <v>Existing</v>
      </c>
      <c r="B68" s="4" t="str">
        <f>Raw_fanoverview!B32</f>
        <v>cDXOH</v>
      </c>
      <c r="C68" s="4" t="str">
        <f>Raw_fanoverview!D32</f>
        <v>Main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0.55000000000000004</v>
      </c>
      <c r="G68" s="68">
        <f>Raw_fanoverview!G32</f>
        <v>0.87</v>
      </c>
      <c r="H68" s="68">
        <f>Raw_fanoverview!H32</f>
        <v>0.83</v>
      </c>
      <c r="I68" s="26"/>
    </row>
    <row r="69" spans="1:9" x14ac:dyDescent="0.25">
      <c r="A69" s="2" t="str">
        <f>Raw_fanoverview!A33</f>
        <v>Existing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SZ-CAV</v>
      </c>
      <c r="E69" s="68">
        <f>Raw_fanoverview!E33</f>
        <v>3.8770014008251108</v>
      </c>
      <c r="F69" s="68">
        <f>Raw_fanoverview!F33</f>
        <v>0.65</v>
      </c>
      <c r="G69" s="68">
        <f>Raw_fanoverview!G33</f>
        <v>0.85</v>
      </c>
      <c r="H69" s="68">
        <f>Raw_fanoverview!H33</f>
        <v>0.7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cDXOH</v>
      </c>
      <c r="C70" s="4" t="str">
        <f>Raw_fanoverview!D34</f>
        <v>Customized</v>
      </c>
      <c r="D70" s="26" t="str">
        <f>_xlfn.TEXTBEFORE(Raw_fanoverview!C34," Fans")</f>
        <v>SZ-CRAC</v>
      </c>
      <c r="E70" s="68">
        <f>Raw_fanoverview!E34</f>
        <v>5.3619709373693114</v>
      </c>
      <c r="F70" s="68">
        <f>Raw_fanoverview!F34</f>
        <v>0.65</v>
      </c>
      <c r="G70" s="68">
        <f>Raw_fanoverview!G34</f>
        <v>0.85</v>
      </c>
      <c r="H70" s="68">
        <f>Raw_fanoverview!H34</f>
        <v>0.97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cDXOH</v>
      </c>
      <c r="C71" s="4" t="str">
        <f>Raw_fanoverview!D35</f>
        <v>Customized</v>
      </c>
      <c r="D71" s="26" t="str">
        <f>_xlfn.TEXTBEFORE(Raw_fanoverview!C35," Fans")</f>
        <v>SZ-VAV</v>
      </c>
      <c r="E71" s="68">
        <f>Raw_fanoverview!E35</f>
        <v>2.2500008129627291</v>
      </c>
      <c r="F71" s="68">
        <f>Raw_fanoverview!F35</f>
        <v>0.75</v>
      </c>
      <c r="G71" s="68">
        <f>Raw_fanoverview!G35</f>
        <v>0.85</v>
      </c>
      <c r="H71" s="68">
        <f>Raw_fanoverview!H35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cDXOH</v>
      </c>
      <c r="C72" s="4" t="str">
        <f>Raw_fanoverview!D36</f>
        <v>Customized</v>
      </c>
      <c r="D72" s="26" t="str">
        <f>_xlfn.TEXTBEFORE(Raw_fanoverview!C36," Fans")</f>
        <v>SZ-VAV</v>
      </c>
      <c r="E72" s="68">
        <f>Raw_fanoverview!E36</f>
        <v>3.0000010839503051</v>
      </c>
      <c r="F72" s="68">
        <f>Raw_fanoverview!F36</f>
        <v>0.75</v>
      </c>
      <c r="G72" s="68">
        <f>Raw_fanoverview!G36</f>
        <v>0.85</v>
      </c>
      <c r="H72" s="68">
        <f>Raw_fanoverview!H36</f>
        <v>0.47</v>
      </c>
      <c r="I72" s="26"/>
    </row>
    <row r="73" spans="1:9" x14ac:dyDescent="0.25">
      <c r="A73" s="2" t="str">
        <f>Raw_fanoverview!A37</f>
        <v>New Construction</v>
      </c>
      <c r="B73" s="4" t="str">
        <f>Raw_fanoverview!B37</f>
        <v>cDXOH</v>
      </c>
      <c r="C73" s="4" t="str">
        <f>Raw_fanoverview!D37</f>
        <v>Main</v>
      </c>
      <c r="D73" s="26" t="str">
        <f>_xlfn.TEXTBEFORE(Raw_fanoverview!C37," Fans")</f>
        <v>SZ-CAV</v>
      </c>
      <c r="E73" s="68">
        <f>Raw_fanoverview!E37</f>
        <v>3.8770014008251108</v>
      </c>
      <c r="F73" s="68">
        <f>Raw_fanoverview!F37</f>
        <v>0.55000000000000004</v>
      </c>
      <c r="G73" s="68">
        <f>Raw_fanoverview!G37</f>
        <v>0.87</v>
      </c>
      <c r="H73" s="68">
        <f>Raw_fanoverview!H37</f>
        <v>0.83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cDXOH</v>
      </c>
      <c r="C74" s="4" t="str">
        <f>Raw_fanoverview!D38</f>
        <v>Customized</v>
      </c>
      <c r="D74" s="26" t="str">
        <f>_xlfn.TEXTBEFORE(Raw_fanoverview!C38," Fans")</f>
        <v>SZ-CAV</v>
      </c>
      <c r="E74" s="68">
        <f>Raw_fanoverview!E38</f>
        <v>3.8770014008251108</v>
      </c>
      <c r="F74" s="68">
        <f>Raw_fanoverview!F38</f>
        <v>0.65</v>
      </c>
      <c r="G74" s="68">
        <f>Raw_fanoverview!G38</f>
        <v>0.85</v>
      </c>
      <c r="H74" s="68">
        <f>Raw_fanoverview!H38</f>
        <v>0.7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cDXOH</v>
      </c>
      <c r="C75" s="4" t="str">
        <f>Raw_fanoverview!D39</f>
        <v>Customized</v>
      </c>
      <c r="D75" s="26" t="str">
        <f>_xlfn.TEXTBEFORE(Raw_fanoverview!C39," Fans")</f>
        <v>SZ-CRAC</v>
      </c>
      <c r="E75" s="68">
        <f>Raw_fanoverview!E39</f>
        <v>5.3619709373693114</v>
      </c>
      <c r="F75" s="68">
        <f>Raw_fanoverview!F39</f>
        <v>0.65</v>
      </c>
      <c r="G75" s="68">
        <f>Raw_fanoverview!G39</f>
        <v>0.85</v>
      </c>
      <c r="H75" s="68">
        <f>Raw_fanoverview!H39</f>
        <v>0.97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cDXOH</v>
      </c>
      <c r="C76" s="4" t="str">
        <f>Raw_fanoverview!D40</f>
        <v>Customized</v>
      </c>
      <c r="D76" s="26" t="str">
        <f>_xlfn.TEXTBEFORE(Raw_fanoverview!C40," Fans")</f>
        <v>SZ-VAV</v>
      </c>
      <c r="E76" s="68">
        <f>Raw_fanoverview!E40</f>
        <v>2.2500008129627291</v>
      </c>
      <c r="F76" s="68">
        <f>Raw_fanoverview!F40</f>
        <v>0.75</v>
      </c>
      <c r="G76" s="68">
        <f>Raw_fanoverview!G40</f>
        <v>0.85</v>
      </c>
      <c r="H76" s="68">
        <f>Raw_fanoverview!H40</f>
        <v>0.35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cDXOH</v>
      </c>
      <c r="C77" s="4" t="str">
        <f>Raw_fanoverview!D41</f>
        <v>Customized</v>
      </c>
      <c r="D77" s="26" t="str">
        <f>_xlfn.TEXTBEFORE(Raw_fanoverview!C41," Fans")</f>
        <v>SZ-VAV</v>
      </c>
      <c r="E77" s="68">
        <f>Raw_fanoverview!E41</f>
        <v>3.0000010839503051</v>
      </c>
      <c r="F77" s="68">
        <f>Raw_fanoverview!F41</f>
        <v>0.75</v>
      </c>
      <c r="G77" s="68">
        <f>Raw_fanoverview!G41</f>
        <v>0.85</v>
      </c>
      <c r="H77" s="68">
        <f>Raw_fanoverview!H41</f>
        <v>0.47</v>
      </c>
      <c r="I77" s="26"/>
    </row>
    <row r="78" spans="1:9" x14ac:dyDescent="0.25">
      <c r="A78" s="2" t="str">
        <f>Raw_fanoverview!A42</f>
        <v>Existing</v>
      </c>
      <c r="B78" s="4" t="str">
        <f>Raw_fanoverview!B42</f>
        <v>cPVVG</v>
      </c>
      <c r="C78" s="4" t="str">
        <f>Raw_fanoverview!D42</f>
        <v>Main</v>
      </c>
      <c r="D78" s="26" t="str">
        <f>_xlfn.TEXTBEFORE(Raw_fanoverview!C42," Fans")</f>
        <v>SZ-VAV</v>
      </c>
      <c r="E78" s="68">
        <f>Raw_fanoverview!E42</f>
        <v>3.8770014008251108</v>
      </c>
      <c r="F78" s="68">
        <f>Raw_fanoverview!F42</f>
        <v>0.55000000000000004</v>
      </c>
      <c r="G78" s="68">
        <f>Raw_fanoverview!G42</f>
        <v>0.87</v>
      </c>
      <c r="H78" s="68">
        <f>Raw_fanoverview!H42</f>
        <v>0.83</v>
      </c>
      <c r="I78" s="26"/>
    </row>
    <row r="79" spans="1:9" x14ac:dyDescent="0.25">
      <c r="A79" s="2" t="str">
        <f>Raw_fanoverview!A43</f>
        <v>Existing</v>
      </c>
      <c r="B79" s="4" t="str">
        <f>Raw_fanoverview!B43</f>
        <v>cPVVG</v>
      </c>
      <c r="C79" s="4" t="str">
        <f>Raw_fanoverview!D43</f>
        <v>Customized</v>
      </c>
      <c r="D79" s="26" t="str">
        <f>_xlfn.TEXTBEFORE(Raw_fanoverview!C43," Fans")</f>
        <v>SZ-CAV</v>
      </c>
      <c r="E79" s="68">
        <f>Raw_fanoverview!E43</f>
        <v>3.8770014008251108</v>
      </c>
      <c r="F79" s="68">
        <f>Raw_fanoverview!F43</f>
        <v>0.65</v>
      </c>
      <c r="G79" s="68">
        <f>Raw_fanoverview!G43</f>
        <v>0.85</v>
      </c>
      <c r="H79" s="68">
        <f>Raw_fanoverview!H43</f>
        <v>0.7</v>
      </c>
      <c r="I79" s="26"/>
    </row>
    <row r="80" spans="1:9" x14ac:dyDescent="0.25">
      <c r="A80" s="2" t="str">
        <f>Raw_fanoverview!A44</f>
        <v>Existing</v>
      </c>
      <c r="B80" s="4" t="str">
        <f>Raw_fanoverview!B44</f>
        <v>cPVVG</v>
      </c>
      <c r="C80" s="4" t="str">
        <f>Raw_fanoverview!D44</f>
        <v>Customized</v>
      </c>
      <c r="D80" s="26" t="str">
        <f>_xlfn.TEXTBEFORE(Raw_fanoverview!C44," Fans")</f>
        <v>SZ-CRAC</v>
      </c>
      <c r="E80" s="68">
        <f>Raw_fanoverview!E44</f>
        <v>5.3619709373693114</v>
      </c>
      <c r="F80" s="68">
        <f>Raw_fanoverview!F44</f>
        <v>0.65</v>
      </c>
      <c r="G80" s="68">
        <f>Raw_fanoverview!G44</f>
        <v>0.85</v>
      </c>
      <c r="H80" s="68">
        <f>Raw_fanoverview!H44</f>
        <v>0.97</v>
      </c>
      <c r="I80" s="26"/>
    </row>
    <row r="81" spans="1:9" x14ac:dyDescent="0.25">
      <c r="A81" s="2" t="str">
        <f>Raw_fanoverview!A45</f>
        <v>Existing</v>
      </c>
      <c r="B81" s="4" t="str">
        <f>Raw_fanoverview!B45</f>
        <v>cPVVG</v>
      </c>
      <c r="C81" s="4" t="str">
        <f>Raw_fanoverview!D45</f>
        <v>Customized</v>
      </c>
      <c r="D81" s="26" t="str">
        <f>_xlfn.TEXTBEFORE(Raw_fanoverview!C45," Fans")</f>
        <v>SZ-VAV</v>
      </c>
      <c r="E81" s="68">
        <f>Raw_fanoverview!E45</f>
        <v>2.2500008129627291</v>
      </c>
      <c r="F81" s="68">
        <f>Raw_fanoverview!F45</f>
        <v>0.75</v>
      </c>
      <c r="G81" s="68">
        <f>Raw_fanoverview!G45</f>
        <v>0.85</v>
      </c>
      <c r="H81" s="68">
        <f>Raw_fanoverview!H45</f>
        <v>0.35</v>
      </c>
      <c r="I81" s="26"/>
    </row>
    <row r="82" spans="1:9" x14ac:dyDescent="0.25">
      <c r="A82" s="2" t="str">
        <f>Raw_fanoverview!A46</f>
        <v>Existing</v>
      </c>
      <c r="B82" s="4" t="str">
        <f>Raw_fanoverview!B46</f>
        <v>cPVVG</v>
      </c>
      <c r="C82" s="4" t="str">
        <f>Raw_fanoverview!D46</f>
        <v>Customized</v>
      </c>
      <c r="D82" s="26" t="str">
        <f>_xlfn.TEXTBEFORE(Raw_fanoverview!C46," Fans")</f>
        <v>SZ-VAV</v>
      </c>
      <c r="E82" s="68">
        <f>Raw_fanoverview!E46</f>
        <v>3.0000010839503051</v>
      </c>
      <c r="F82" s="68">
        <f>Raw_fanoverview!F46</f>
        <v>0.75</v>
      </c>
      <c r="G82" s="68">
        <f>Raw_fanoverview!G46</f>
        <v>0.85</v>
      </c>
      <c r="H82" s="68">
        <f>Raw_fanoverview!H46</f>
        <v>0.47</v>
      </c>
      <c r="I82" s="26"/>
    </row>
    <row r="83" spans="1:9" x14ac:dyDescent="0.25">
      <c r="A83" s="2" t="str">
        <f>Raw_fanoverview!A47</f>
        <v>New Construction</v>
      </c>
      <c r="B83" s="4" t="str">
        <f>Raw_fanoverview!B47</f>
        <v>cPVVG</v>
      </c>
      <c r="C83" s="4" t="str">
        <f>Raw_fanoverview!D47</f>
        <v>Main</v>
      </c>
      <c r="D83" s="26" t="str">
        <f>_xlfn.TEXTBEFORE(Raw_fanoverview!C47," Fans")</f>
        <v>SZ-VAV</v>
      </c>
      <c r="E83" s="68">
        <f>Raw_fanoverview!E47</f>
        <v>3.8770014008251108</v>
      </c>
      <c r="F83" s="68">
        <f>Raw_fanoverview!F47</f>
        <v>0.55000000000000004</v>
      </c>
      <c r="G83" s="68">
        <f>Raw_fanoverview!G47</f>
        <v>0.87</v>
      </c>
      <c r="H83" s="68">
        <f>Raw_fanoverview!H47</f>
        <v>0.83</v>
      </c>
      <c r="I83" s="26"/>
    </row>
    <row r="84" spans="1:9" x14ac:dyDescent="0.25">
      <c r="A84" s="2" t="str">
        <f>Raw_fanoverview!A48</f>
        <v>New Construction</v>
      </c>
      <c r="B84" s="4" t="str">
        <f>Raw_fanoverview!B48</f>
        <v>cPVVG</v>
      </c>
      <c r="C84" s="4" t="str">
        <f>Raw_fanoverview!D48</f>
        <v>Customized</v>
      </c>
      <c r="D84" s="26" t="str">
        <f>_xlfn.TEXTBEFORE(Raw_fanoverview!C48," Fans")</f>
        <v>SZ-CAV</v>
      </c>
      <c r="E84" s="68">
        <f>Raw_fanoverview!E48</f>
        <v>3.8770014008251108</v>
      </c>
      <c r="F84" s="68">
        <f>Raw_fanoverview!F48</f>
        <v>0.65</v>
      </c>
      <c r="G84" s="68">
        <f>Raw_fanoverview!G48</f>
        <v>0.85</v>
      </c>
      <c r="H84" s="68">
        <f>Raw_fanoverview!H48</f>
        <v>0.7</v>
      </c>
      <c r="I84" s="26"/>
    </row>
    <row r="85" spans="1:9" x14ac:dyDescent="0.25">
      <c r="A85" s="2" t="str">
        <f>Raw_fanoverview!A49</f>
        <v>New Construction</v>
      </c>
      <c r="B85" s="4" t="str">
        <f>Raw_fanoverview!B49</f>
        <v>cPVVG</v>
      </c>
      <c r="C85" s="4" t="str">
        <f>Raw_fanoverview!D49</f>
        <v>Customized</v>
      </c>
      <c r="D85" s="26" t="str">
        <f>_xlfn.TEXTBEFORE(Raw_fanoverview!C49," Fans")</f>
        <v>SZ-CRAC</v>
      </c>
      <c r="E85" s="68">
        <f>Raw_fanoverview!E49</f>
        <v>5.3619709373693114</v>
      </c>
      <c r="F85" s="68">
        <f>Raw_fanoverview!F49</f>
        <v>0.65</v>
      </c>
      <c r="G85" s="68">
        <f>Raw_fanoverview!G49</f>
        <v>0.85</v>
      </c>
      <c r="H85" s="68">
        <f>Raw_fanoverview!H49</f>
        <v>0.97</v>
      </c>
      <c r="I85" s="26"/>
    </row>
    <row r="86" spans="1:9" x14ac:dyDescent="0.25">
      <c r="A86" s="2" t="str">
        <f>Raw_fanoverview!A50</f>
        <v>New Construction</v>
      </c>
      <c r="B86" s="4" t="str">
        <f>Raw_fanoverview!B50</f>
        <v>cPVVG</v>
      </c>
      <c r="C86" s="4" t="str">
        <f>Raw_fanoverview!D50</f>
        <v>Customized</v>
      </c>
      <c r="D86" s="26" t="str">
        <f>_xlfn.TEXTBEFORE(Raw_fanoverview!C50," Fans")</f>
        <v>SZ-VAV</v>
      </c>
      <c r="E86" s="68">
        <f>Raw_fanoverview!E50</f>
        <v>2.2500008129627291</v>
      </c>
      <c r="F86" s="68">
        <f>Raw_fanoverview!F50</f>
        <v>0.75</v>
      </c>
      <c r="G86" s="68">
        <f>Raw_fanoverview!G50</f>
        <v>0.85</v>
      </c>
      <c r="H86" s="68">
        <f>Raw_fanoverview!H50</f>
        <v>0.35</v>
      </c>
      <c r="I86" s="26"/>
    </row>
    <row r="87" spans="1:9" x14ac:dyDescent="0.25">
      <c r="A87" s="2" t="str">
        <f>Raw_fanoverview!A51</f>
        <v>New Construction</v>
      </c>
      <c r="B87" s="4" t="str">
        <f>Raw_fanoverview!B51</f>
        <v>cPVVG</v>
      </c>
      <c r="C87" s="4" t="str">
        <f>Raw_fanoverview!D51</f>
        <v>Customized</v>
      </c>
      <c r="D87" s="26" t="str">
        <f>_xlfn.TEXTBEFORE(Raw_fanoverview!C51," Fans")</f>
        <v>SZ-VAV</v>
      </c>
      <c r="E87" s="68">
        <f>Raw_fanoverview!E51</f>
        <v>3.0000010839503051</v>
      </c>
      <c r="F87" s="68">
        <f>Raw_fanoverview!F51</f>
        <v>0.75</v>
      </c>
      <c r="G87" s="68">
        <f>Raw_fanoverview!G51</f>
        <v>0.85</v>
      </c>
      <c r="H87" s="68">
        <f>Raw_fanoverview!H51</f>
        <v>0.47</v>
      </c>
      <c r="I8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5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461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39</v>
      </c>
      <c r="B4" t="s">
        <v>67</v>
      </c>
      <c r="C4" t="s">
        <v>462</v>
      </c>
      <c r="D4" t="s">
        <v>63</v>
      </c>
      <c r="E4">
        <v>5.3619709373693114</v>
      </c>
      <c r="F4">
        <v>0.65</v>
      </c>
      <c r="G4">
        <v>0.85</v>
      </c>
      <c r="H4">
        <v>0.97</v>
      </c>
    </row>
    <row r="5" spans="1:8" x14ac:dyDescent="0.25">
      <c r="A5" t="s">
        <v>39</v>
      </c>
      <c r="B5" t="s">
        <v>67</v>
      </c>
      <c r="C5" t="s">
        <v>463</v>
      </c>
      <c r="D5" t="s">
        <v>63</v>
      </c>
      <c r="E5">
        <v>2.2500008129627291</v>
      </c>
      <c r="F5">
        <v>0.75</v>
      </c>
      <c r="G5">
        <v>0.85</v>
      </c>
      <c r="H5">
        <v>0.35</v>
      </c>
    </row>
    <row r="6" spans="1:8" x14ac:dyDescent="0.25">
      <c r="A6" t="s">
        <v>39</v>
      </c>
      <c r="B6" t="s">
        <v>67</v>
      </c>
      <c r="C6" t="s">
        <v>463</v>
      </c>
      <c r="D6" t="s">
        <v>63</v>
      </c>
      <c r="E6">
        <v>3.0000010839503051</v>
      </c>
      <c r="F6">
        <v>0.75</v>
      </c>
      <c r="G6">
        <v>0.85</v>
      </c>
      <c r="H6">
        <v>0.47</v>
      </c>
    </row>
    <row r="7" spans="1:8" x14ac:dyDescent="0.25">
      <c r="A7" t="s">
        <v>40</v>
      </c>
      <c r="B7" t="s">
        <v>67</v>
      </c>
      <c r="C7" t="s">
        <v>460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461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462</v>
      </c>
      <c r="D9" t="s">
        <v>63</v>
      </c>
      <c r="E9">
        <v>5.3619709373693114</v>
      </c>
      <c r="F9">
        <v>0.65</v>
      </c>
      <c r="G9">
        <v>0.85</v>
      </c>
      <c r="H9">
        <v>0.97</v>
      </c>
    </row>
    <row r="10" spans="1:8" x14ac:dyDescent="0.25">
      <c r="A10" t="s">
        <v>40</v>
      </c>
      <c r="B10" t="s">
        <v>67</v>
      </c>
      <c r="C10" t="s">
        <v>463</v>
      </c>
      <c r="D10" t="s">
        <v>63</v>
      </c>
      <c r="E10">
        <v>2.2500008129627291</v>
      </c>
      <c r="F10">
        <v>0.75</v>
      </c>
      <c r="G10">
        <v>0.85</v>
      </c>
      <c r="H10">
        <v>0.35</v>
      </c>
    </row>
    <row r="11" spans="1:8" x14ac:dyDescent="0.25">
      <c r="A11" t="s">
        <v>40</v>
      </c>
      <c r="B11" t="s">
        <v>67</v>
      </c>
      <c r="C11" t="s">
        <v>463</v>
      </c>
      <c r="D11" t="s">
        <v>63</v>
      </c>
      <c r="E11">
        <v>3.0000010839503051</v>
      </c>
      <c r="F11">
        <v>0.75</v>
      </c>
      <c r="G11">
        <v>0.85</v>
      </c>
      <c r="H11">
        <v>0.47</v>
      </c>
    </row>
    <row r="12" spans="1:8" x14ac:dyDescent="0.25">
      <c r="A12" t="s">
        <v>39</v>
      </c>
      <c r="B12" t="s">
        <v>48</v>
      </c>
      <c r="C12" t="s">
        <v>461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48</v>
      </c>
      <c r="C13" t="s">
        <v>461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48</v>
      </c>
      <c r="C14" t="s">
        <v>462</v>
      </c>
      <c r="D14" t="s">
        <v>63</v>
      </c>
      <c r="E14">
        <v>5.3619709373693114</v>
      </c>
      <c r="F14">
        <v>0.65</v>
      </c>
      <c r="G14">
        <v>0.85</v>
      </c>
      <c r="H14">
        <v>0.97</v>
      </c>
    </row>
    <row r="15" spans="1:8" x14ac:dyDescent="0.25">
      <c r="A15" t="s">
        <v>39</v>
      </c>
      <c r="B15" t="s">
        <v>48</v>
      </c>
      <c r="C15" t="s">
        <v>463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39</v>
      </c>
      <c r="B16" t="s">
        <v>48</v>
      </c>
      <c r="C16" t="s">
        <v>463</v>
      </c>
      <c r="D16" t="s">
        <v>63</v>
      </c>
      <c r="E16">
        <v>3.0000010839503051</v>
      </c>
      <c r="F16">
        <v>0.75</v>
      </c>
      <c r="G16">
        <v>0.85</v>
      </c>
      <c r="H16">
        <v>0.47</v>
      </c>
    </row>
    <row r="17" spans="1:8" x14ac:dyDescent="0.25">
      <c r="A17" t="s">
        <v>40</v>
      </c>
      <c r="B17" t="s">
        <v>48</v>
      </c>
      <c r="C17" t="s">
        <v>461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48</v>
      </c>
      <c r="C18" t="s">
        <v>461</v>
      </c>
      <c r="D18" t="s">
        <v>63</v>
      </c>
      <c r="E18">
        <v>3.8770014008251108</v>
      </c>
      <c r="F18">
        <v>0.65</v>
      </c>
      <c r="G18">
        <v>0.85</v>
      </c>
      <c r="H18">
        <v>0.7</v>
      </c>
    </row>
    <row r="19" spans="1:8" x14ac:dyDescent="0.25">
      <c r="A19" t="s">
        <v>40</v>
      </c>
      <c r="B19" t="s">
        <v>48</v>
      </c>
      <c r="C19" t="s">
        <v>462</v>
      </c>
      <c r="D19" t="s">
        <v>63</v>
      </c>
      <c r="E19">
        <v>5.3619709373693114</v>
      </c>
      <c r="F19">
        <v>0.65</v>
      </c>
      <c r="G19">
        <v>0.85</v>
      </c>
      <c r="H19">
        <v>0.97</v>
      </c>
    </row>
    <row r="20" spans="1:8" x14ac:dyDescent="0.25">
      <c r="A20" t="s">
        <v>40</v>
      </c>
      <c r="B20" t="s">
        <v>48</v>
      </c>
      <c r="C20" t="s">
        <v>463</v>
      </c>
      <c r="D20" t="s">
        <v>63</v>
      </c>
      <c r="E20">
        <v>2.2500008129627291</v>
      </c>
      <c r="F20">
        <v>0.75</v>
      </c>
      <c r="G20">
        <v>0.85</v>
      </c>
      <c r="H20">
        <v>0.35</v>
      </c>
    </row>
    <row r="21" spans="1:8" x14ac:dyDescent="0.25">
      <c r="A21" t="s">
        <v>40</v>
      </c>
      <c r="B21" t="s">
        <v>48</v>
      </c>
      <c r="C21" t="s">
        <v>463</v>
      </c>
      <c r="D21" t="s">
        <v>63</v>
      </c>
      <c r="E21">
        <v>3.0000010839503051</v>
      </c>
      <c r="F21">
        <v>0.75</v>
      </c>
      <c r="G21">
        <v>0.85</v>
      </c>
      <c r="H21">
        <v>0.47</v>
      </c>
    </row>
    <row r="22" spans="1:8" x14ac:dyDescent="0.25">
      <c r="A22" t="s">
        <v>39</v>
      </c>
      <c r="B22" t="s">
        <v>65</v>
      </c>
      <c r="C22" t="s">
        <v>461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39</v>
      </c>
      <c r="B23" t="s">
        <v>65</v>
      </c>
      <c r="C23" t="s">
        <v>461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65</v>
      </c>
      <c r="C24" t="s">
        <v>462</v>
      </c>
      <c r="D24" t="s">
        <v>63</v>
      </c>
      <c r="E24">
        <v>5.3619709373693114</v>
      </c>
      <c r="F24">
        <v>0.65</v>
      </c>
      <c r="G24">
        <v>0.85</v>
      </c>
      <c r="H24">
        <v>0.97</v>
      </c>
    </row>
    <row r="25" spans="1:8" x14ac:dyDescent="0.25">
      <c r="A25" t="s">
        <v>39</v>
      </c>
      <c r="B25" t="s">
        <v>65</v>
      </c>
      <c r="C25" t="s">
        <v>463</v>
      </c>
      <c r="D25" t="s">
        <v>63</v>
      </c>
      <c r="E25">
        <v>2.2500008129627291</v>
      </c>
      <c r="F25">
        <v>0.75</v>
      </c>
      <c r="G25">
        <v>0.85</v>
      </c>
      <c r="H25">
        <v>0.35</v>
      </c>
    </row>
    <row r="26" spans="1:8" x14ac:dyDescent="0.25">
      <c r="A26" t="s">
        <v>39</v>
      </c>
      <c r="B26" t="s">
        <v>65</v>
      </c>
      <c r="C26" t="s">
        <v>463</v>
      </c>
      <c r="D26" t="s">
        <v>63</v>
      </c>
      <c r="E26">
        <v>3.0000010839503051</v>
      </c>
      <c r="F26">
        <v>0.75</v>
      </c>
      <c r="G26">
        <v>0.85</v>
      </c>
      <c r="H26">
        <v>0.47</v>
      </c>
    </row>
    <row r="27" spans="1:8" x14ac:dyDescent="0.25">
      <c r="A27" t="s">
        <v>40</v>
      </c>
      <c r="B27" t="s">
        <v>65</v>
      </c>
      <c r="C27" t="s">
        <v>461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65</v>
      </c>
      <c r="C28" t="s">
        <v>461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65</v>
      </c>
      <c r="C29" t="s">
        <v>462</v>
      </c>
      <c r="D29" t="s">
        <v>63</v>
      </c>
      <c r="E29">
        <v>5.3619709373693114</v>
      </c>
      <c r="F29">
        <v>0.65</v>
      </c>
      <c r="G29">
        <v>0.85</v>
      </c>
      <c r="H29">
        <v>0.97</v>
      </c>
    </row>
    <row r="30" spans="1:8" x14ac:dyDescent="0.25">
      <c r="A30" t="s">
        <v>40</v>
      </c>
      <c r="B30" t="s">
        <v>65</v>
      </c>
      <c r="C30" t="s">
        <v>463</v>
      </c>
      <c r="D30" t="s">
        <v>63</v>
      </c>
      <c r="E30">
        <v>2.2500008129627291</v>
      </c>
      <c r="F30">
        <v>0.75</v>
      </c>
      <c r="G30">
        <v>0.85</v>
      </c>
      <c r="H30">
        <v>0.35</v>
      </c>
    </row>
    <row r="31" spans="1:8" x14ac:dyDescent="0.25">
      <c r="A31" t="s">
        <v>40</v>
      </c>
      <c r="B31" t="s">
        <v>65</v>
      </c>
      <c r="C31" t="s">
        <v>463</v>
      </c>
      <c r="D31" t="s">
        <v>63</v>
      </c>
      <c r="E31">
        <v>3.0000010839503051</v>
      </c>
      <c r="F31">
        <v>0.75</v>
      </c>
      <c r="G31">
        <v>0.85</v>
      </c>
      <c r="H31">
        <v>0.47</v>
      </c>
    </row>
    <row r="32" spans="1:8" x14ac:dyDescent="0.25">
      <c r="A32" t="s">
        <v>39</v>
      </c>
      <c r="B32" t="s">
        <v>68</v>
      </c>
      <c r="C32" t="s">
        <v>461</v>
      </c>
      <c r="D32" t="s">
        <v>61</v>
      </c>
      <c r="E32">
        <v>3.8770014008251108</v>
      </c>
      <c r="F32">
        <v>0.55000000000000004</v>
      </c>
      <c r="G32">
        <v>0.87</v>
      </c>
      <c r="H32">
        <v>0.83</v>
      </c>
    </row>
    <row r="33" spans="1:8" x14ac:dyDescent="0.25">
      <c r="A33" t="s">
        <v>39</v>
      </c>
      <c r="B33" t="s">
        <v>68</v>
      </c>
      <c r="C33" t="s">
        <v>461</v>
      </c>
      <c r="D33" t="s">
        <v>63</v>
      </c>
      <c r="E33">
        <v>3.8770014008251108</v>
      </c>
      <c r="F33">
        <v>0.65</v>
      </c>
      <c r="G33">
        <v>0.85</v>
      </c>
      <c r="H33">
        <v>0.7</v>
      </c>
    </row>
    <row r="34" spans="1:8" x14ac:dyDescent="0.25">
      <c r="A34" t="s">
        <v>39</v>
      </c>
      <c r="B34" t="s">
        <v>68</v>
      </c>
      <c r="C34" t="s">
        <v>462</v>
      </c>
      <c r="D34" t="s">
        <v>63</v>
      </c>
      <c r="E34">
        <v>5.3619709373693114</v>
      </c>
      <c r="F34">
        <v>0.65</v>
      </c>
      <c r="G34">
        <v>0.85</v>
      </c>
      <c r="H34">
        <v>0.97</v>
      </c>
    </row>
    <row r="35" spans="1:8" x14ac:dyDescent="0.25">
      <c r="A35" t="s">
        <v>39</v>
      </c>
      <c r="B35" t="s">
        <v>68</v>
      </c>
      <c r="C35" t="s">
        <v>463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68</v>
      </c>
      <c r="C36" t="s">
        <v>463</v>
      </c>
      <c r="D36" t="s">
        <v>63</v>
      </c>
      <c r="E36">
        <v>3.0000010839503051</v>
      </c>
      <c r="F36">
        <v>0.75</v>
      </c>
      <c r="G36">
        <v>0.85</v>
      </c>
      <c r="H36">
        <v>0.47</v>
      </c>
    </row>
    <row r="37" spans="1:8" x14ac:dyDescent="0.25">
      <c r="A37" t="s">
        <v>40</v>
      </c>
      <c r="B37" t="s">
        <v>68</v>
      </c>
      <c r="C37" t="s">
        <v>461</v>
      </c>
      <c r="D37" t="s">
        <v>61</v>
      </c>
      <c r="E37">
        <v>3.8770014008251108</v>
      </c>
      <c r="F37">
        <v>0.55000000000000004</v>
      </c>
      <c r="G37">
        <v>0.87</v>
      </c>
      <c r="H37">
        <v>0.83</v>
      </c>
    </row>
    <row r="38" spans="1:8" x14ac:dyDescent="0.25">
      <c r="A38" t="s">
        <v>40</v>
      </c>
      <c r="B38" t="s">
        <v>68</v>
      </c>
      <c r="C38" t="s">
        <v>461</v>
      </c>
      <c r="D38" t="s">
        <v>63</v>
      </c>
      <c r="E38">
        <v>3.8770014008251108</v>
      </c>
      <c r="F38">
        <v>0.65</v>
      </c>
      <c r="G38">
        <v>0.85</v>
      </c>
      <c r="H38">
        <v>0.7</v>
      </c>
    </row>
    <row r="39" spans="1:8" x14ac:dyDescent="0.25">
      <c r="A39" t="s">
        <v>40</v>
      </c>
      <c r="B39" t="s">
        <v>68</v>
      </c>
      <c r="C39" t="s">
        <v>462</v>
      </c>
      <c r="D39" t="s">
        <v>63</v>
      </c>
      <c r="E39">
        <v>5.3619709373693114</v>
      </c>
      <c r="F39">
        <v>0.65</v>
      </c>
      <c r="G39">
        <v>0.85</v>
      </c>
      <c r="H39">
        <v>0.97</v>
      </c>
    </row>
    <row r="40" spans="1:8" x14ac:dyDescent="0.25">
      <c r="A40" t="s">
        <v>40</v>
      </c>
      <c r="B40" t="s">
        <v>68</v>
      </c>
      <c r="C40" t="s">
        <v>463</v>
      </c>
      <c r="D40" t="s">
        <v>63</v>
      </c>
      <c r="E40">
        <v>2.2500008129627291</v>
      </c>
      <c r="F40">
        <v>0.75</v>
      </c>
      <c r="G40">
        <v>0.85</v>
      </c>
      <c r="H40">
        <v>0.35</v>
      </c>
    </row>
    <row r="41" spans="1:8" x14ac:dyDescent="0.25">
      <c r="A41" t="s">
        <v>40</v>
      </c>
      <c r="B41" t="s">
        <v>68</v>
      </c>
      <c r="C41" t="s">
        <v>463</v>
      </c>
      <c r="D41" t="s">
        <v>63</v>
      </c>
      <c r="E41">
        <v>3.0000010839503051</v>
      </c>
      <c r="F41">
        <v>0.75</v>
      </c>
      <c r="G41">
        <v>0.85</v>
      </c>
      <c r="H41">
        <v>0.47</v>
      </c>
    </row>
    <row r="42" spans="1:8" x14ac:dyDescent="0.25">
      <c r="A42" t="s">
        <v>39</v>
      </c>
      <c r="B42" t="s">
        <v>69</v>
      </c>
      <c r="C42" t="s">
        <v>463</v>
      </c>
      <c r="D42" t="s">
        <v>61</v>
      </c>
      <c r="E42">
        <v>3.8770014008251108</v>
      </c>
      <c r="F42">
        <v>0.55000000000000004</v>
      </c>
      <c r="G42">
        <v>0.87</v>
      </c>
      <c r="H42">
        <v>0.83</v>
      </c>
    </row>
    <row r="43" spans="1:8" x14ac:dyDescent="0.25">
      <c r="A43" t="s">
        <v>39</v>
      </c>
      <c r="B43" t="s">
        <v>69</v>
      </c>
      <c r="C43" t="s">
        <v>461</v>
      </c>
      <c r="D43" t="s">
        <v>63</v>
      </c>
      <c r="E43">
        <v>3.8770014008251108</v>
      </c>
      <c r="F43">
        <v>0.65</v>
      </c>
      <c r="G43">
        <v>0.85</v>
      </c>
      <c r="H43">
        <v>0.7</v>
      </c>
    </row>
    <row r="44" spans="1:8" x14ac:dyDescent="0.25">
      <c r="A44" t="s">
        <v>39</v>
      </c>
      <c r="B44" t="s">
        <v>69</v>
      </c>
      <c r="C44" t="s">
        <v>462</v>
      </c>
      <c r="D44" t="s">
        <v>63</v>
      </c>
      <c r="E44">
        <v>5.3619709373693114</v>
      </c>
      <c r="F44">
        <v>0.65</v>
      </c>
      <c r="G44">
        <v>0.85</v>
      </c>
      <c r="H44">
        <v>0.97</v>
      </c>
    </row>
    <row r="45" spans="1:8" x14ac:dyDescent="0.25">
      <c r="A45" t="s">
        <v>39</v>
      </c>
      <c r="B45" t="s">
        <v>69</v>
      </c>
      <c r="C45" t="s">
        <v>463</v>
      </c>
      <c r="D45" t="s">
        <v>63</v>
      </c>
      <c r="E45">
        <v>2.2500008129627291</v>
      </c>
      <c r="F45">
        <v>0.75</v>
      </c>
      <c r="G45">
        <v>0.85</v>
      </c>
      <c r="H45">
        <v>0.35</v>
      </c>
    </row>
    <row r="46" spans="1:8" x14ac:dyDescent="0.25">
      <c r="A46" t="s">
        <v>39</v>
      </c>
      <c r="B46" t="s">
        <v>69</v>
      </c>
      <c r="C46" t="s">
        <v>463</v>
      </c>
      <c r="D46" t="s">
        <v>63</v>
      </c>
      <c r="E46">
        <v>3.0000010839503051</v>
      </c>
      <c r="F46">
        <v>0.75</v>
      </c>
      <c r="G46">
        <v>0.85</v>
      </c>
      <c r="H46">
        <v>0.47</v>
      </c>
    </row>
    <row r="47" spans="1:8" x14ac:dyDescent="0.25">
      <c r="A47" t="s">
        <v>40</v>
      </c>
      <c r="B47" t="s">
        <v>69</v>
      </c>
      <c r="C47" t="s">
        <v>463</v>
      </c>
      <c r="D47" t="s">
        <v>61</v>
      </c>
      <c r="E47">
        <v>3.8770014008251108</v>
      </c>
      <c r="F47">
        <v>0.55000000000000004</v>
      </c>
      <c r="G47">
        <v>0.87</v>
      </c>
      <c r="H47">
        <v>0.83</v>
      </c>
    </row>
    <row r="48" spans="1:8" x14ac:dyDescent="0.25">
      <c r="A48" t="s">
        <v>40</v>
      </c>
      <c r="B48" t="s">
        <v>69</v>
      </c>
      <c r="C48" t="s">
        <v>461</v>
      </c>
      <c r="D48" t="s">
        <v>63</v>
      </c>
      <c r="E48">
        <v>3.8770014008251108</v>
      </c>
      <c r="F48">
        <v>0.65</v>
      </c>
      <c r="G48">
        <v>0.85</v>
      </c>
      <c r="H48">
        <v>0.7</v>
      </c>
    </row>
    <row r="49" spans="1:8" x14ac:dyDescent="0.25">
      <c r="A49" t="s">
        <v>40</v>
      </c>
      <c r="B49" t="s">
        <v>69</v>
      </c>
      <c r="C49" t="s">
        <v>462</v>
      </c>
      <c r="D49" t="s">
        <v>63</v>
      </c>
      <c r="E49">
        <v>5.3619709373693114</v>
      </c>
      <c r="F49">
        <v>0.65</v>
      </c>
      <c r="G49">
        <v>0.85</v>
      </c>
      <c r="H49">
        <v>0.97</v>
      </c>
    </row>
    <row r="50" spans="1:8" x14ac:dyDescent="0.25">
      <c r="A50" t="s">
        <v>40</v>
      </c>
      <c r="B50" t="s">
        <v>69</v>
      </c>
      <c r="C50" t="s">
        <v>463</v>
      </c>
      <c r="D50" t="s">
        <v>63</v>
      </c>
      <c r="E50">
        <v>2.2500008129627291</v>
      </c>
      <c r="F50">
        <v>0.75</v>
      </c>
      <c r="G50">
        <v>0.85</v>
      </c>
      <c r="H50">
        <v>0.35</v>
      </c>
    </row>
    <row r="51" spans="1:8" x14ac:dyDescent="0.25">
      <c r="A51" t="s">
        <v>40</v>
      </c>
      <c r="B51" t="s">
        <v>69</v>
      </c>
      <c r="C51" t="s">
        <v>463</v>
      </c>
      <c r="D51" t="s">
        <v>63</v>
      </c>
      <c r="E51">
        <v>3.0000010839503051</v>
      </c>
      <c r="F51">
        <v>0.75</v>
      </c>
      <c r="G51">
        <v>0.85</v>
      </c>
      <c r="H51">
        <v>0.47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447</v>
      </c>
      <c r="H1" s="45" t="s">
        <v>448</v>
      </c>
    </row>
    <row r="2" spans="1:8" x14ac:dyDescent="0.25">
      <c r="A2" t="s">
        <v>39</v>
      </c>
      <c r="B2" t="s">
        <v>67</v>
      </c>
      <c r="C2" t="s">
        <v>61</v>
      </c>
      <c r="D2" t="s">
        <v>449</v>
      </c>
      <c r="E2" t="s">
        <v>450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451</v>
      </c>
      <c r="E3" t="s">
        <v>450</v>
      </c>
      <c r="F3">
        <v>3.05</v>
      </c>
      <c r="G3" t="s">
        <v>452</v>
      </c>
      <c r="H3" t="s">
        <v>452</v>
      </c>
    </row>
    <row r="4" spans="1:8" x14ac:dyDescent="0.25">
      <c r="A4" t="s">
        <v>39</v>
      </c>
      <c r="B4" t="s">
        <v>67</v>
      </c>
      <c r="C4" t="s">
        <v>63</v>
      </c>
      <c r="D4" t="s">
        <v>453</v>
      </c>
      <c r="E4" t="s">
        <v>450</v>
      </c>
      <c r="F4">
        <v>3.4223486209646201</v>
      </c>
      <c r="G4" t="s">
        <v>70</v>
      </c>
      <c r="H4" t="s">
        <v>454</v>
      </c>
    </row>
    <row r="5" spans="1:8" x14ac:dyDescent="0.25">
      <c r="A5" t="s">
        <v>39</v>
      </c>
      <c r="B5" t="s">
        <v>67</v>
      </c>
      <c r="C5" t="s">
        <v>63</v>
      </c>
      <c r="D5" t="s">
        <v>455</v>
      </c>
      <c r="E5" t="s">
        <v>456</v>
      </c>
      <c r="F5">
        <v>3</v>
      </c>
      <c r="G5" t="s">
        <v>70</v>
      </c>
      <c r="H5" t="s">
        <v>457</v>
      </c>
    </row>
    <row r="6" spans="1:8" x14ac:dyDescent="0.25">
      <c r="A6" t="s">
        <v>40</v>
      </c>
      <c r="B6" t="s">
        <v>67</v>
      </c>
      <c r="C6" t="s">
        <v>61</v>
      </c>
      <c r="D6" t="s">
        <v>449</v>
      </c>
      <c r="E6" t="s">
        <v>450</v>
      </c>
      <c r="F6">
        <v>3.05</v>
      </c>
    </row>
    <row r="7" spans="1:8" x14ac:dyDescent="0.25">
      <c r="A7" t="s">
        <v>40</v>
      </c>
      <c r="B7" t="s">
        <v>67</v>
      </c>
      <c r="C7" t="s">
        <v>63</v>
      </c>
      <c r="D7" t="s">
        <v>451</v>
      </c>
      <c r="E7" t="s">
        <v>450</v>
      </c>
      <c r="F7">
        <v>3.05</v>
      </c>
      <c r="G7" t="s">
        <v>452</v>
      </c>
      <c r="H7" t="s">
        <v>452</v>
      </c>
    </row>
    <row r="8" spans="1:8" x14ac:dyDescent="0.25">
      <c r="A8" t="s">
        <v>40</v>
      </c>
      <c r="B8" t="s">
        <v>67</v>
      </c>
      <c r="C8" t="s">
        <v>63</v>
      </c>
      <c r="D8" t="s">
        <v>453</v>
      </c>
      <c r="E8" t="s">
        <v>450</v>
      </c>
      <c r="F8">
        <v>3.4223486209646201</v>
      </c>
      <c r="G8" t="s">
        <v>70</v>
      </c>
      <c r="H8" t="s">
        <v>454</v>
      </c>
    </row>
    <row r="9" spans="1:8" x14ac:dyDescent="0.25">
      <c r="A9" t="s">
        <v>40</v>
      </c>
      <c r="B9" t="s">
        <v>67</v>
      </c>
      <c r="C9" t="s">
        <v>63</v>
      </c>
      <c r="D9" t="s">
        <v>455</v>
      </c>
      <c r="E9" t="s">
        <v>456</v>
      </c>
      <c r="F9">
        <v>3</v>
      </c>
      <c r="G9" t="s">
        <v>70</v>
      </c>
      <c r="H9" t="s">
        <v>457</v>
      </c>
    </row>
    <row r="10" spans="1:8" x14ac:dyDescent="0.25">
      <c r="A10" t="s">
        <v>39</v>
      </c>
      <c r="B10" t="s">
        <v>48</v>
      </c>
      <c r="C10" t="s">
        <v>61</v>
      </c>
      <c r="D10" t="s">
        <v>451</v>
      </c>
      <c r="E10" t="s">
        <v>456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451</v>
      </c>
      <c r="E11" t="s">
        <v>456</v>
      </c>
      <c r="F11">
        <v>2.87</v>
      </c>
      <c r="G11" t="s">
        <v>452</v>
      </c>
      <c r="H11" t="s">
        <v>452</v>
      </c>
    </row>
    <row r="12" spans="1:8" x14ac:dyDescent="0.25">
      <c r="A12" t="s">
        <v>39</v>
      </c>
      <c r="B12" t="s">
        <v>48</v>
      </c>
      <c r="C12" t="s">
        <v>63</v>
      </c>
      <c r="D12" t="s">
        <v>453</v>
      </c>
      <c r="E12" t="s">
        <v>456</v>
      </c>
      <c r="F12">
        <v>3.4223486209646201</v>
      </c>
      <c r="G12" t="s">
        <v>70</v>
      </c>
      <c r="H12" t="s">
        <v>454</v>
      </c>
    </row>
    <row r="13" spans="1:8" x14ac:dyDescent="0.25">
      <c r="A13" t="s">
        <v>39</v>
      </c>
      <c r="B13" t="s">
        <v>48</v>
      </c>
      <c r="C13" t="s">
        <v>63</v>
      </c>
      <c r="D13" t="s">
        <v>455</v>
      </c>
      <c r="E13" t="s">
        <v>456</v>
      </c>
      <c r="F13">
        <v>3</v>
      </c>
      <c r="G13" t="s">
        <v>70</v>
      </c>
      <c r="H13" t="s">
        <v>457</v>
      </c>
    </row>
    <row r="14" spans="1:8" x14ac:dyDescent="0.25">
      <c r="A14" t="s">
        <v>40</v>
      </c>
      <c r="B14" t="s">
        <v>48</v>
      </c>
      <c r="C14" t="s">
        <v>61</v>
      </c>
      <c r="D14" t="s">
        <v>451</v>
      </c>
      <c r="E14" t="s">
        <v>456</v>
      </c>
      <c r="F14">
        <v>3.65</v>
      </c>
    </row>
    <row r="15" spans="1:8" x14ac:dyDescent="0.25">
      <c r="A15" t="s">
        <v>40</v>
      </c>
      <c r="B15" t="s">
        <v>48</v>
      </c>
      <c r="C15" t="s">
        <v>63</v>
      </c>
      <c r="D15" t="s">
        <v>451</v>
      </c>
      <c r="E15" t="s">
        <v>456</v>
      </c>
      <c r="F15">
        <v>2.87</v>
      </c>
      <c r="G15" t="s">
        <v>452</v>
      </c>
      <c r="H15" t="s">
        <v>452</v>
      </c>
    </row>
    <row r="16" spans="1:8" x14ac:dyDescent="0.25">
      <c r="A16" t="s">
        <v>40</v>
      </c>
      <c r="B16" t="s">
        <v>48</v>
      </c>
      <c r="C16" t="s">
        <v>63</v>
      </c>
      <c r="D16" t="s">
        <v>453</v>
      </c>
      <c r="E16" t="s">
        <v>456</v>
      </c>
      <c r="F16">
        <v>3.4223486209646201</v>
      </c>
      <c r="G16" t="s">
        <v>70</v>
      </c>
      <c r="H16" t="s">
        <v>454</v>
      </c>
    </row>
    <row r="17" spans="1:8" x14ac:dyDescent="0.25">
      <c r="A17" t="s">
        <v>40</v>
      </c>
      <c r="B17" t="s">
        <v>48</v>
      </c>
      <c r="C17" t="s">
        <v>63</v>
      </c>
      <c r="D17" t="s">
        <v>455</v>
      </c>
      <c r="E17" t="s">
        <v>456</v>
      </c>
      <c r="F17">
        <v>3</v>
      </c>
      <c r="G17" t="s">
        <v>70</v>
      </c>
      <c r="H17" t="s">
        <v>457</v>
      </c>
    </row>
    <row r="18" spans="1:8" x14ac:dyDescent="0.25">
      <c r="A18" t="s">
        <v>39</v>
      </c>
      <c r="B18" t="s">
        <v>65</v>
      </c>
      <c r="C18" t="s">
        <v>61</v>
      </c>
      <c r="D18" t="s">
        <v>451</v>
      </c>
      <c r="E18" t="s">
        <v>458</v>
      </c>
      <c r="F18">
        <v>3.65</v>
      </c>
    </row>
    <row r="19" spans="1:8" x14ac:dyDescent="0.25">
      <c r="A19" t="s">
        <v>39</v>
      </c>
      <c r="B19" t="s">
        <v>65</v>
      </c>
      <c r="C19" t="s">
        <v>63</v>
      </c>
      <c r="D19" t="s">
        <v>451</v>
      </c>
      <c r="E19" t="s">
        <v>456</v>
      </c>
      <c r="F19">
        <v>2.87</v>
      </c>
      <c r="G19" t="s">
        <v>452</v>
      </c>
      <c r="H19" t="s">
        <v>452</v>
      </c>
    </row>
    <row r="20" spans="1:8" x14ac:dyDescent="0.25">
      <c r="A20" t="s">
        <v>39</v>
      </c>
      <c r="B20" t="s">
        <v>65</v>
      </c>
      <c r="C20" t="s">
        <v>63</v>
      </c>
      <c r="D20" t="s">
        <v>453</v>
      </c>
      <c r="E20" t="s">
        <v>459</v>
      </c>
      <c r="F20">
        <v>3.4223486209646201</v>
      </c>
      <c r="G20" t="s">
        <v>70</v>
      </c>
      <c r="H20" t="s">
        <v>454</v>
      </c>
    </row>
    <row r="21" spans="1:8" x14ac:dyDescent="0.25">
      <c r="A21" t="s">
        <v>39</v>
      </c>
      <c r="B21" t="s">
        <v>65</v>
      </c>
      <c r="C21" t="s">
        <v>63</v>
      </c>
      <c r="D21" t="s">
        <v>455</v>
      </c>
      <c r="E21" t="s">
        <v>456</v>
      </c>
      <c r="F21">
        <v>3</v>
      </c>
      <c r="G21" t="s">
        <v>70</v>
      </c>
      <c r="H21" t="s">
        <v>457</v>
      </c>
    </row>
    <row r="22" spans="1:8" x14ac:dyDescent="0.25">
      <c r="A22" t="s">
        <v>40</v>
      </c>
      <c r="B22" t="s">
        <v>65</v>
      </c>
      <c r="C22" t="s">
        <v>61</v>
      </c>
      <c r="D22" t="s">
        <v>451</v>
      </c>
      <c r="E22" t="s">
        <v>458</v>
      </c>
      <c r="F22">
        <v>3.65</v>
      </c>
    </row>
    <row r="23" spans="1:8" x14ac:dyDescent="0.25">
      <c r="A23" t="s">
        <v>40</v>
      </c>
      <c r="B23" t="s">
        <v>65</v>
      </c>
      <c r="C23" t="s">
        <v>63</v>
      </c>
      <c r="D23" t="s">
        <v>451</v>
      </c>
      <c r="E23" t="s">
        <v>456</v>
      </c>
      <c r="F23">
        <v>2.87</v>
      </c>
      <c r="G23" t="s">
        <v>452</v>
      </c>
      <c r="H23" t="s">
        <v>452</v>
      </c>
    </row>
    <row r="24" spans="1:8" x14ac:dyDescent="0.25">
      <c r="A24" t="s">
        <v>40</v>
      </c>
      <c r="B24" t="s">
        <v>65</v>
      </c>
      <c r="C24" t="s">
        <v>63</v>
      </c>
      <c r="D24" t="s">
        <v>453</v>
      </c>
      <c r="E24" t="s">
        <v>459</v>
      </c>
      <c r="F24">
        <v>3.4223486209646201</v>
      </c>
      <c r="G24" t="s">
        <v>70</v>
      </c>
      <c r="H24" t="s">
        <v>454</v>
      </c>
    </row>
    <row r="25" spans="1:8" x14ac:dyDescent="0.25">
      <c r="A25" t="s">
        <v>40</v>
      </c>
      <c r="B25" t="s">
        <v>65</v>
      </c>
      <c r="C25" t="s">
        <v>63</v>
      </c>
      <c r="D25" t="s">
        <v>455</v>
      </c>
      <c r="E25" t="s">
        <v>456</v>
      </c>
      <c r="F25">
        <v>3</v>
      </c>
      <c r="G25" t="s">
        <v>70</v>
      </c>
      <c r="H25" t="s">
        <v>457</v>
      </c>
    </row>
    <row r="26" spans="1:8" x14ac:dyDescent="0.25">
      <c r="A26" t="s">
        <v>39</v>
      </c>
      <c r="B26" t="s">
        <v>68</v>
      </c>
      <c r="C26" t="s">
        <v>61</v>
      </c>
      <c r="D26" t="s">
        <v>451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63</v>
      </c>
      <c r="D27" t="s">
        <v>451</v>
      </c>
      <c r="E27" t="s">
        <v>456</v>
      </c>
      <c r="F27">
        <v>2.87</v>
      </c>
      <c r="G27" t="s">
        <v>452</v>
      </c>
      <c r="H27" t="s">
        <v>452</v>
      </c>
    </row>
    <row r="28" spans="1:8" x14ac:dyDescent="0.25">
      <c r="A28" t="s">
        <v>39</v>
      </c>
      <c r="B28" t="s">
        <v>68</v>
      </c>
      <c r="C28" t="s">
        <v>63</v>
      </c>
      <c r="D28" t="s">
        <v>453</v>
      </c>
      <c r="F28">
        <v>3.4223486209646201</v>
      </c>
      <c r="G28" t="s">
        <v>70</v>
      </c>
      <c r="H28" t="s">
        <v>454</v>
      </c>
    </row>
    <row r="29" spans="1:8" x14ac:dyDescent="0.25">
      <c r="A29" t="s">
        <v>39</v>
      </c>
      <c r="B29" t="s">
        <v>68</v>
      </c>
      <c r="C29" t="s">
        <v>63</v>
      </c>
      <c r="D29" t="s">
        <v>455</v>
      </c>
      <c r="E29" t="s">
        <v>456</v>
      </c>
      <c r="F29">
        <v>3</v>
      </c>
      <c r="G29" t="s">
        <v>70</v>
      </c>
      <c r="H29" t="s">
        <v>457</v>
      </c>
    </row>
    <row r="30" spans="1:8" x14ac:dyDescent="0.25">
      <c r="A30" t="s">
        <v>40</v>
      </c>
      <c r="B30" t="s">
        <v>68</v>
      </c>
      <c r="C30" t="s">
        <v>61</v>
      </c>
      <c r="D30" t="s">
        <v>451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63</v>
      </c>
      <c r="D31" t="s">
        <v>451</v>
      </c>
      <c r="E31" t="s">
        <v>456</v>
      </c>
      <c r="F31">
        <v>2.87</v>
      </c>
      <c r="G31" t="s">
        <v>452</v>
      </c>
      <c r="H31" t="s">
        <v>452</v>
      </c>
    </row>
    <row r="32" spans="1:8" x14ac:dyDescent="0.25">
      <c r="A32" t="s">
        <v>40</v>
      </c>
      <c r="B32" t="s">
        <v>68</v>
      </c>
      <c r="C32" t="s">
        <v>63</v>
      </c>
      <c r="D32" t="s">
        <v>453</v>
      </c>
      <c r="F32">
        <v>3.4223486209646201</v>
      </c>
      <c r="G32" t="s">
        <v>70</v>
      </c>
      <c r="H32" t="s">
        <v>454</v>
      </c>
    </row>
    <row r="33" spans="1:8" x14ac:dyDescent="0.25">
      <c r="A33" t="s">
        <v>40</v>
      </c>
      <c r="B33" t="s">
        <v>68</v>
      </c>
      <c r="C33" t="s">
        <v>63</v>
      </c>
      <c r="D33" t="s">
        <v>455</v>
      </c>
      <c r="E33" t="s">
        <v>456</v>
      </c>
      <c r="F33">
        <v>3</v>
      </c>
      <c r="G33" t="s">
        <v>70</v>
      </c>
      <c r="H33" t="s">
        <v>457</v>
      </c>
    </row>
    <row r="34" spans="1:8" x14ac:dyDescent="0.25">
      <c r="A34" t="s">
        <v>39</v>
      </c>
      <c r="B34" t="s">
        <v>69</v>
      </c>
      <c r="C34" t="s">
        <v>61</v>
      </c>
      <c r="D34" t="s">
        <v>455</v>
      </c>
      <c r="E34" t="s">
        <v>456</v>
      </c>
      <c r="F34">
        <v>3.65</v>
      </c>
    </row>
    <row r="35" spans="1:8" x14ac:dyDescent="0.25">
      <c r="A35" t="s">
        <v>39</v>
      </c>
      <c r="B35" t="s">
        <v>69</v>
      </c>
      <c r="C35" t="s">
        <v>63</v>
      </c>
      <c r="D35" t="s">
        <v>451</v>
      </c>
      <c r="E35" t="s">
        <v>456</v>
      </c>
      <c r="F35">
        <v>2.87</v>
      </c>
      <c r="G35" t="s">
        <v>452</v>
      </c>
      <c r="H35" t="s">
        <v>452</v>
      </c>
    </row>
    <row r="36" spans="1:8" x14ac:dyDescent="0.25">
      <c r="A36" t="s">
        <v>39</v>
      </c>
      <c r="B36" t="s">
        <v>69</v>
      </c>
      <c r="C36" t="s">
        <v>63</v>
      </c>
      <c r="D36" t="s">
        <v>453</v>
      </c>
      <c r="E36" t="s">
        <v>456</v>
      </c>
      <c r="F36">
        <v>3.4223486209646201</v>
      </c>
      <c r="G36" t="s">
        <v>70</v>
      </c>
      <c r="H36" t="s">
        <v>454</v>
      </c>
    </row>
    <row r="37" spans="1:8" x14ac:dyDescent="0.25">
      <c r="A37" t="s">
        <v>39</v>
      </c>
      <c r="B37" t="s">
        <v>69</v>
      </c>
      <c r="C37" t="s">
        <v>63</v>
      </c>
      <c r="D37" t="s">
        <v>455</v>
      </c>
      <c r="E37" t="s">
        <v>456</v>
      </c>
      <c r="F37">
        <v>3</v>
      </c>
      <c r="G37" t="s">
        <v>70</v>
      </c>
      <c r="H37" t="s">
        <v>457</v>
      </c>
    </row>
    <row r="38" spans="1:8" x14ac:dyDescent="0.25">
      <c r="A38" t="s">
        <v>40</v>
      </c>
      <c r="B38" t="s">
        <v>69</v>
      </c>
      <c r="C38" t="s">
        <v>61</v>
      </c>
      <c r="D38" t="s">
        <v>455</v>
      </c>
      <c r="E38" t="s">
        <v>456</v>
      </c>
      <c r="F38">
        <v>3.65</v>
      </c>
    </row>
    <row r="39" spans="1:8" x14ac:dyDescent="0.25">
      <c r="A39" t="s">
        <v>40</v>
      </c>
      <c r="B39" t="s">
        <v>69</v>
      </c>
      <c r="C39" t="s">
        <v>63</v>
      </c>
      <c r="D39" t="s">
        <v>451</v>
      </c>
      <c r="E39" t="s">
        <v>456</v>
      </c>
      <c r="F39">
        <v>2.87</v>
      </c>
      <c r="G39" t="s">
        <v>452</v>
      </c>
      <c r="H39" t="s">
        <v>452</v>
      </c>
    </row>
    <row r="40" spans="1:8" x14ac:dyDescent="0.25">
      <c r="A40" t="s">
        <v>40</v>
      </c>
      <c r="B40" t="s">
        <v>69</v>
      </c>
      <c r="C40" t="s">
        <v>63</v>
      </c>
      <c r="D40" t="s">
        <v>453</v>
      </c>
      <c r="E40" t="s">
        <v>456</v>
      </c>
      <c r="F40">
        <v>3.4223486209646201</v>
      </c>
      <c r="G40" t="s">
        <v>70</v>
      </c>
      <c r="H40" t="s">
        <v>454</v>
      </c>
    </row>
    <row r="41" spans="1:8" x14ac:dyDescent="0.25">
      <c r="A41" t="s">
        <v>40</v>
      </c>
      <c r="B41" t="s">
        <v>69</v>
      </c>
      <c r="C41" t="s">
        <v>63</v>
      </c>
      <c r="D41" t="s">
        <v>455</v>
      </c>
      <c r="E41" t="s">
        <v>456</v>
      </c>
      <c r="F41">
        <v>3</v>
      </c>
      <c r="G41" t="s">
        <v>70</v>
      </c>
      <c r="H41" t="s">
        <v>457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Manufacturing Biotech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Computer</v>
      </c>
    </row>
    <row r="3" spans="1:26" ht="18" customHeight="1" x14ac:dyDescent="0.25">
      <c r="A3" s="2" t="str">
        <f>Z2</f>
        <v>Computer</v>
      </c>
      <c r="B3" s="53">
        <f>SUMIF(Raw_outdoorairflowrate!$A:$A, $A3, Raw_outdoorairflowrate!B:B)</f>
        <v>3997.96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599.69399999999996</v>
      </c>
      <c r="F3" s="26"/>
      <c r="Z3" t="str">
        <v>Conference</v>
      </c>
    </row>
    <row r="4" spans="1:26" ht="18" customHeight="1" x14ac:dyDescent="0.25">
      <c r="A4" s="2" t="str">
        <f t="shared" ref="A4:A9" si="0">Z3</f>
        <v>Conference</v>
      </c>
      <c r="B4" s="53">
        <f>SUMIF(Raw_outdoorairflowrate!$A:$A, $A4, Raw_outdoorairflowrate!B:B)</f>
        <v>3999.03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1999.5150000000001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40004.04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6000.6059999999998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5998.85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2999.4250000000002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2000.13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300.01949999999999</v>
      </c>
      <c r="F7" s="26"/>
      <c r="Z7" t="str">
        <v>Lab</v>
      </c>
    </row>
    <row r="8" spans="1:26" ht="18" customHeight="1" x14ac:dyDescent="0.25">
      <c r="A8" s="2" t="str">
        <f t="shared" si="0"/>
        <v>Lab</v>
      </c>
      <c r="B8" s="53">
        <f>SUMIF(Raw_outdoorairflowrate!$A:$A, $A8, Raw_outdoorairflowrate!B:B)</f>
        <v>90670.84</v>
      </c>
      <c r="C8" s="35">
        <f>SUMIF(Raw_outdoorairflowrate!$A:$A, $A8, Raw_outdoorairflowrate!C:C)</f>
        <v>0</v>
      </c>
      <c r="D8" s="35">
        <f>SUMIF(Raw_outdoorairflowrate!$A:$A, $A8, Raw_outdoorairflowrate!D:D)</f>
        <v>1</v>
      </c>
      <c r="E8" s="61">
        <f t="shared" si="1"/>
        <v>90670.84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53323.38</v>
      </c>
      <c r="C9" s="35">
        <f>SUMIF(Raw_outdoorairflowrate!$A:$A, $A9, Raw_outdoorairflowrate!C:C)</f>
        <v>0</v>
      </c>
      <c r="D9" s="35">
        <f>SUMIF(Raw_outdoorairflowrate!$A:$A, $A9, Raw_outdoorairflowrate!D:D)</f>
        <v>0.14999999999999991</v>
      </c>
      <c r="E9" s="61">
        <f t="shared" si="1"/>
        <v>7998.5069999999951</v>
      </c>
      <c r="F9" s="26"/>
    </row>
    <row r="12" spans="1:26" ht="15.75" customHeight="1" x14ac:dyDescent="0.25">
      <c r="A12" s="82" t="str">
        <f>"OA Controller - "&amp;Prototype!A2</f>
        <v>OA Controller - Manufacturing Biotech</v>
      </c>
      <c r="B12" s="82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87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87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3" t="str">
        <f>"Exhaust hood - "&amp;Prototype!A2</f>
        <v>Exhaust hood - Manufacturing Biotech</v>
      </c>
      <c r="B18" s="83"/>
      <c r="C18" s="83"/>
      <c r="D18" s="83"/>
      <c r="E18" s="83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385</v>
      </c>
      <c r="B2">
        <v>3997.96</v>
      </c>
      <c r="C2">
        <v>0</v>
      </c>
      <c r="D2">
        <v>0.15</v>
      </c>
    </row>
    <row r="3" spans="1:4" x14ac:dyDescent="0.25">
      <c r="A3" t="s">
        <v>389</v>
      </c>
      <c r="B3">
        <v>3999.03</v>
      </c>
      <c r="C3">
        <v>0</v>
      </c>
      <c r="D3">
        <v>0.5</v>
      </c>
    </row>
    <row r="4" spans="1:4" x14ac:dyDescent="0.25">
      <c r="A4" t="s">
        <v>392</v>
      </c>
      <c r="B4">
        <v>40004.04</v>
      </c>
      <c r="C4">
        <v>0</v>
      </c>
      <c r="D4">
        <v>0.15</v>
      </c>
    </row>
    <row r="5" spans="1:4" x14ac:dyDescent="0.25">
      <c r="A5" t="s">
        <v>394</v>
      </c>
      <c r="B5">
        <v>5998.85</v>
      </c>
      <c r="C5">
        <v>0</v>
      </c>
      <c r="D5">
        <v>0.5</v>
      </c>
    </row>
    <row r="6" spans="1:4" x14ac:dyDescent="0.25">
      <c r="A6" t="s">
        <v>409</v>
      </c>
      <c r="B6">
        <v>2000.13</v>
      </c>
      <c r="C6">
        <v>0</v>
      </c>
      <c r="D6">
        <v>0.15</v>
      </c>
    </row>
    <row r="7" spans="1:4" x14ac:dyDescent="0.25">
      <c r="A7" t="s">
        <v>412</v>
      </c>
      <c r="B7">
        <v>90670.84</v>
      </c>
      <c r="C7">
        <v>0</v>
      </c>
      <c r="D7">
        <v>1</v>
      </c>
    </row>
    <row r="8" spans="1:4" x14ac:dyDescent="0.25">
      <c r="A8" t="s">
        <v>390</v>
      </c>
      <c r="B8">
        <v>53323.38</v>
      </c>
      <c r="C8">
        <v>0</v>
      </c>
      <c r="D8">
        <v>0.14999999999999991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Manufacturing Biotech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665924.44999999995</v>
      </c>
      <c r="E4" s="70">
        <f>Raw_waterheater!D2</f>
        <v>139.66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665924.44999999995</v>
      </c>
      <c r="E5" s="70">
        <f>Raw_waterheater!D3</f>
        <v>139.66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Manufacturing Biotech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COMPUTER EL1 CORE SPC (G.C8)</v>
      </c>
      <c r="B10" s="62">
        <f>IFERROR(Zones!H3,0)</f>
        <v>3997.96</v>
      </c>
      <c r="C10" s="59">
        <f>IFERROR(Zones!K3,0)</f>
        <v>1.5</v>
      </c>
      <c r="D10" s="57">
        <f>IFERROR(E10/C10,0)</f>
        <v>1.4392655999999999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2.1588984</v>
      </c>
      <c r="F10" s="73">
        <f>E10/60</f>
        <v>3.5981640000000002E-2</v>
      </c>
      <c r="G10" s="74"/>
    </row>
    <row r="11" spans="1:8" x14ac:dyDescent="0.25">
      <c r="A11" s="58" t="str">
        <f>IFERROR(Zones!B4,0)</f>
        <v>CONFERENCE EL1 CORE SPC (G.C7)</v>
      </c>
      <c r="B11" s="62">
        <f>IFERROR(Zones!H4,0)</f>
        <v>3999.03</v>
      </c>
      <c r="C11" s="59">
        <f>IFERROR(Zones!K4,0)</f>
        <v>33.33</v>
      </c>
      <c r="D11" s="57">
        <f t="shared" ref="D11:D31" si="0">IFERROR(E11/C11,0)</f>
        <v>0.71989738973897388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23.99418</v>
      </c>
      <c r="F11" s="73">
        <f t="shared" ref="F11:F31" si="1">E11/60</f>
        <v>0.39990300000000001</v>
      </c>
      <c r="G11" s="74"/>
    </row>
    <row r="12" spans="1:8" x14ac:dyDescent="0.25">
      <c r="A12" s="58" t="str">
        <f>IFERROR(Zones!B5,0)</f>
        <v>CORRIDOR EL1 CORE SPC (G.C6)</v>
      </c>
      <c r="B12" s="62">
        <f>IFERROR(Zones!H5,0)</f>
        <v>40004.04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DINING EL1 CORE SPC (G.C9)</v>
      </c>
      <c r="B13" s="62">
        <f>IFERROR(Zones!H6,0)</f>
        <v>5998.85</v>
      </c>
      <c r="C13" s="59">
        <f>IFERROR(Zones!K6,0)</f>
        <v>33.33</v>
      </c>
      <c r="D13" s="57">
        <f t="shared" si="0"/>
        <v>6.9353641364136402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231.15568666666661</v>
      </c>
      <c r="F13" s="73">
        <f t="shared" si="1"/>
        <v>3.8525947777777767</v>
      </c>
      <c r="G13" s="74"/>
    </row>
    <row r="14" spans="1:8" x14ac:dyDescent="0.25">
      <c r="A14" s="58" t="str">
        <f>IFERROR(Zones!B7,0)</f>
        <v>EL1 CORE PLNM (G.C16)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CORE PLNM (G.C17)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CORE PLNM (G.C18)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CORE PLNM (G.C19)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CORE PLNM (G.C20)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CORE PLNM (G.C21)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CORE PLNM (G.C22)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EAST PERIM PLNM (G.E13)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NORTH PERIM PLNM (G.N14)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SOUTH PERIM PLNM (G.S12)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(G.W15)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KITCHEN EL1 CORE SPC (G.C10)</v>
      </c>
      <c r="B25" s="62">
        <f>IFERROR(Zones!H18,0)</f>
        <v>2000.13</v>
      </c>
      <c r="C25" s="59">
        <f>IFERROR(Zones!K18,0)</f>
        <v>2.5</v>
      </c>
      <c r="D25" s="57">
        <f t="shared" si="0"/>
        <v>2.3121518801040004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5.780379700260001</v>
      </c>
      <c r="F25" s="73">
        <f t="shared" si="1"/>
        <v>9.6339661671000013E-2</v>
      </c>
      <c r="G25" s="74"/>
    </row>
    <row r="26" spans="1:7" x14ac:dyDescent="0.25">
      <c r="A26" s="58" t="str">
        <f>IFERROR(Zones!B19,0)</f>
        <v>LAB EL1 CORE SPC (G.C5)</v>
      </c>
      <c r="B26" s="62">
        <f>IFERROR(Zones!H19,0)</f>
        <v>90670.84</v>
      </c>
      <c r="C26" s="59">
        <f>IFERROR(Zones!K19,0)</f>
        <v>5</v>
      </c>
      <c r="D26" s="57">
        <f t="shared" si="0"/>
        <v>32.6415024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163.20751200000001</v>
      </c>
      <c r="F26" s="73">
        <f t="shared" si="1"/>
        <v>2.7201252</v>
      </c>
      <c r="G26" s="74"/>
    </row>
    <row r="27" spans="1:7" x14ac:dyDescent="0.25">
      <c r="A27" s="58" t="str">
        <f>IFERROR(Zones!B20,0)</f>
        <v>OFFICE EL1 CORE SPC (G.C11)</v>
      </c>
      <c r="B27" s="62">
        <f>IFERROR(Zones!H20,0)</f>
        <v>15879.72</v>
      </c>
      <c r="C27" s="59">
        <f>IFERROR(Zones!K20,0)</f>
        <v>5</v>
      </c>
      <c r="D27" s="57">
        <f t="shared" si="0"/>
        <v>5.7166991999999999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28.583496</v>
      </c>
      <c r="F27" s="73">
        <f t="shared" si="1"/>
        <v>0.47639160000000003</v>
      </c>
      <c r="G27" s="74"/>
    </row>
    <row r="28" spans="1:7" x14ac:dyDescent="0.25">
      <c r="A28" s="58" t="str">
        <f>IFERROR(Zones!B21,0)</f>
        <v>OFFICE EL1 EAST PERIM SPC (G.E2)</v>
      </c>
      <c r="B28" s="62">
        <f>IFERROR(Zones!H21,0)</f>
        <v>2513.5</v>
      </c>
      <c r="C28" s="59">
        <f>IFERROR(Zones!K21,0)</f>
        <v>5</v>
      </c>
      <c r="D28" s="57">
        <f t="shared" si="0"/>
        <v>0.90486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28" s="73">
        <f t="shared" si="1"/>
        <v>7.5405E-2</v>
      </c>
      <c r="G28" s="74"/>
    </row>
    <row r="29" spans="1:7" x14ac:dyDescent="0.25">
      <c r="A29" s="58" t="str">
        <f>IFERROR(Zones!B22,0)</f>
        <v>OFFICE EL1 NORTH PERIM SPC (G.N3)</v>
      </c>
      <c r="B29" s="62">
        <f>IFERROR(Zones!H22,0)</f>
        <v>16208.33</v>
      </c>
      <c r="C29" s="59">
        <f>IFERROR(Zones!K22,0)</f>
        <v>5</v>
      </c>
      <c r="D29" s="57">
        <f t="shared" si="0"/>
        <v>5.8349988000000002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29" s="73">
        <f t="shared" si="1"/>
        <v>0.48624990000000001</v>
      </c>
      <c r="G29" s="74"/>
    </row>
    <row r="30" spans="1:7" x14ac:dyDescent="0.25">
      <c r="A30" s="58" t="str">
        <f>IFERROR(Zones!B23,0)</f>
        <v>OFFICE EL1 SOUTH PERIM SPC (G.S1)</v>
      </c>
      <c r="B30" s="62">
        <f>IFERROR(Zones!H23,0)</f>
        <v>16208.33</v>
      </c>
      <c r="C30" s="59">
        <f>IFERROR(Zones!K23,0)</f>
        <v>5</v>
      </c>
      <c r="D30" s="57">
        <f t="shared" si="0"/>
        <v>5.8349988000000002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30" s="73">
        <f t="shared" si="1"/>
        <v>0.48624990000000001</v>
      </c>
      <c r="G30" s="74"/>
    </row>
    <row r="31" spans="1:7" x14ac:dyDescent="0.25">
      <c r="A31" s="58" t="str">
        <f>IFERROR(Zones!B24,0)</f>
        <v>OFFICE EL1 WEST PERIM SPC (G.W4)</v>
      </c>
      <c r="B31" s="62">
        <f>IFERROR(Zones!H24,0)</f>
        <v>2513.5</v>
      </c>
      <c r="C31" s="59">
        <f>IFERROR(Zones!K24,0)</f>
        <v>5</v>
      </c>
      <c r="D31" s="57">
        <f t="shared" si="0"/>
        <v>0.90486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31" s="73">
        <f t="shared" si="1"/>
        <v>7.5405E-2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665924.44999999995</v>
      </c>
      <c r="D2">
        <v>139.66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665924.44999999995</v>
      </c>
      <c r="D3">
        <v>139.66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422</v>
      </c>
      <c r="B2">
        <v>2.1588984</v>
      </c>
      <c r="C2" t="s">
        <v>381</v>
      </c>
    </row>
    <row r="3" spans="1:3" x14ac:dyDescent="0.25">
      <c r="A3" t="s">
        <v>423</v>
      </c>
      <c r="B3">
        <v>23.99418</v>
      </c>
      <c r="C3" t="s">
        <v>387</v>
      </c>
    </row>
    <row r="4" spans="1:3" x14ac:dyDescent="0.25">
      <c r="A4" t="s">
        <v>424</v>
      </c>
      <c r="B4">
        <v>231.15568666666661</v>
      </c>
      <c r="C4" t="s">
        <v>393</v>
      </c>
    </row>
    <row r="5" spans="1:3" x14ac:dyDescent="0.25">
      <c r="A5" t="s">
        <v>425</v>
      </c>
      <c r="B5">
        <v>5.780379700260001</v>
      </c>
      <c r="C5" t="s">
        <v>408</v>
      </c>
    </row>
    <row r="6" spans="1:3" x14ac:dyDescent="0.25">
      <c r="A6" t="s">
        <v>426</v>
      </c>
      <c r="B6">
        <v>163.20751200000001</v>
      </c>
      <c r="C6" t="s">
        <v>410</v>
      </c>
    </row>
    <row r="7" spans="1:3" x14ac:dyDescent="0.25">
      <c r="A7" t="s">
        <v>427</v>
      </c>
      <c r="B7">
        <v>28.583496</v>
      </c>
      <c r="C7" t="s">
        <v>414</v>
      </c>
    </row>
    <row r="8" spans="1:3" x14ac:dyDescent="0.25">
      <c r="A8" t="s">
        <v>428</v>
      </c>
      <c r="B8">
        <v>4.5243000000000002</v>
      </c>
      <c r="C8" t="s">
        <v>415</v>
      </c>
    </row>
    <row r="9" spans="1:3" x14ac:dyDescent="0.25">
      <c r="A9" t="s">
        <v>429</v>
      </c>
      <c r="B9">
        <v>29.174994000000002</v>
      </c>
      <c r="C9" t="s">
        <v>416</v>
      </c>
    </row>
    <row r="10" spans="1:3" x14ac:dyDescent="0.25">
      <c r="A10" t="s">
        <v>430</v>
      </c>
      <c r="B10">
        <v>29.174994000000002</v>
      </c>
      <c r="C10" t="s">
        <v>417</v>
      </c>
    </row>
    <row r="11" spans="1:3" x14ac:dyDescent="0.25">
      <c r="A11" t="s">
        <v>431</v>
      </c>
      <c r="B11">
        <v>4.5243000000000002</v>
      </c>
      <c r="C11" t="s">
        <v>418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Manufacturing Biotech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Computer</v>
      </c>
      <c r="D3" s="63">
        <f>Raw_interiorlights!C2</f>
        <v>3997.96</v>
      </c>
      <c r="E3" s="43">
        <f>Raw_interiorlights!D2</f>
        <v>1.105434768933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3999.03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40004.04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5998.85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2000.13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Lab</v>
      </c>
      <c r="D8" s="63">
        <f>Raw_interiorlights!C7</f>
        <v>90670.84</v>
      </c>
      <c r="E8" s="43">
        <f>Raw_interiorlights!D7</f>
        <v>1.3239485587249999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53323.38</v>
      </c>
      <c r="E9" s="43">
        <f>Raw_interiorlights!D8</f>
        <v>1.2503584130480001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Computer</v>
      </c>
      <c r="D10" s="63">
        <f>Raw_interiorlights!C9</f>
        <v>3997.96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Conference</v>
      </c>
      <c r="D11" s="63">
        <f>Raw_interiorlights!C10</f>
        <v>3999.03</v>
      </c>
      <c r="E11" s="43">
        <f>Raw_interiorlights!D10</f>
        <v>0.74991025391600008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Corridor</v>
      </c>
      <c r="D12" s="63">
        <f>Raw_interiorlights!C11</f>
        <v>40004.04</v>
      </c>
      <c r="E12" s="43">
        <f>Raw_interiorlights!D11</f>
        <v>0.399954089229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Dining_fast</v>
      </c>
      <c r="D13" s="63">
        <f>Raw_interiorlights!C12</f>
        <v>5998.85</v>
      </c>
      <c r="E13" s="43">
        <f>Raw_interiorlights!D12</f>
        <v>0.44995201377099991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Kitchen</v>
      </c>
      <c r="D14" s="63">
        <f>Raw_interiorlights!C13</f>
        <v>2000.13</v>
      </c>
      <c r="E14" s="43">
        <f>Raw_interiorlights!D13</f>
        <v>0.94987264497699997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Lab</v>
      </c>
      <c r="D15" s="63">
        <f>Raw_interiorlights!C14</f>
        <v>90670.84</v>
      </c>
      <c r="E15" s="43">
        <f>Raw_interiorlights!D14</f>
        <v>0.89987472043499994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53323.38</v>
      </c>
      <c r="E16" s="43">
        <f>Raw_interiorlights!D15</f>
        <v>0.59991648028999989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Manufacturing Biotech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385</v>
      </c>
      <c r="C2">
        <v>3997.96</v>
      </c>
      <c r="D2">
        <v>1.105434768933</v>
      </c>
    </row>
    <row r="3" spans="1:4" x14ac:dyDescent="0.25">
      <c r="A3" t="s">
        <v>39</v>
      </c>
      <c r="B3" t="s">
        <v>389</v>
      </c>
      <c r="C3">
        <v>3999.03</v>
      </c>
      <c r="D3">
        <v>1.416090103133</v>
      </c>
    </row>
    <row r="4" spans="1:4" x14ac:dyDescent="0.25">
      <c r="A4" t="s">
        <v>39</v>
      </c>
      <c r="B4" t="s">
        <v>392</v>
      </c>
      <c r="C4">
        <v>40004.04</v>
      </c>
      <c r="D4">
        <v>0.62242433846599998</v>
      </c>
    </row>
    <row r="5" spans="1:4" x14ac:dyDescent="0.25">
      <c r="A5" t="s">
        <v>39</v>
      </c>
      <c r="B5" t="s">
        <v>394</v>
      </c>
      <c r="C5">
        <v>5998.85</v>
      </c>
      <c r="D5">
        <v>1.213577993763</v>
      </c>
    </row>
    <row r="6" spans="1:4" x14ac:dyDescent="0.25">
      <c r="A6" t="s">
        <v>39</v>
      </c>
      <c r="B6" t="s">
        <v>409</v>
      </c>
      <c r="C6">
        <v>2000.13</v>
      </c>
      <c r="D6">
        <v>1.6491988322110001</v>
      </c>
    </row>
    <row r="7" spans="1:4" x14ac:dyDescent="0.25">
      <c r="A7" t="s">
        <v>39</v>
      </c>
      <c r="B7" t="s">
        <v>412</v>
      </c>
      <c r="C7">
        <v>90670.84</v>
      </c>
      <c r="D7">
        <v>1.3239485587249999</v>
      </c>
    </row>
    <row r="8" spans="1:4" x14ac:dyDescent="0.25">
      <c r="A8" t="s">
        <v>39</v>
      </c>
      <c r="B8" t="s">
        <v>390</v>
      </c>
      <c r="C8">
        <v>53323.38</v>
      </c>
      <c r="D8">
        <v>1.2503584130480001</v>
      </c>
    </row>
    <row r="9" spans="1:4" x14ac:dyDescent="0.25">
      <c r="A9" t="s">
        <v>40</v>
      </c>
      <c r="B9" t="s">
        <v>385</v>
      </c>
      <c r="C9">
        <v>3997.96</v>
      </c>
      <c r="D9">
        <v>0.499920631206</v>
      </c>
    </row>
    <row r="10" spans="1:4" x14ac:dyDescent="0.25">
      <c r="A10" t="s">
        <v>40</v>
      </c>
      <c r="B10" t="s">
        <v>389</v>
      </c>
      <c r="C10">
        <v>3999.03</v>
      </c>
      <c r="D10">
        <v>0.74991025391600008</v>
      </c>
    </row>
    <row r="11" spans="1:4" x14ac:dyDescent="0.25">
      <c r="A11" t="s">
        <v>40</v>
      </c>
      <c r="B11" t="s">
        <v>392</v>
      </c>
      <c r="C11">
        <v>40004.04</v>
      </c>
      <c r="D11">
        <v>0.399954089229</v>
      </c>
    </row>
    <row r="12" spans="1:4" x14ac:dyDescent="0.25">
      <c r="A12" t="s">
        <v>40</v>
      </c>
      <c r="B12" t="s">
        <v>394</v>
      </c>
      <c r="C12">
        <v>5998.85</v>
      </c>
      <c r="D12">
        <v>0.44995201377099991</v>
      </c>
    </row>
    <row r="13" spans="1:4" x14ac:dyDescent="0.25">
      <c r="A13" t="s">
        <v>40</v>
      </c>
      <c r="B13" t="s">
        <v>409</v>
      </c>
      <c r="C13">
        <v>2000.13</v>
      </c>
      <c r="D13">
        <v>0.94987264497699997</v>
      </c>
    </row>
    <row r="14" spans="1:4" x14ac:dyDescent="0.25">
      <c r="A14" t="s">
        <v>40</v>
      </c>
      <c r="B14" t="s">
        <v>412</v>
      </c>
      <c r="C14">
        <v>90670.84</v>
      </c>
      <c r="D14">
        <v>0.89987472043499994</v>
      </c>
    </row>
    <row r="15" spans="1:4" x14ac:dyDescent="0.25">
      <c r="A15" t="s">
        <v>40</v>
      </c>
      <c r="B15" t="s">
        <v>390</v>
      </c>
      <c r="C15">
        <v>53323.38</v>
      </c>
      <c r="D1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Manufacturing Biotech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Computer</v>
      </c>
      <c r="B3" s="64">
        <f>IF(TRIM(Raw_equipment!$A2)="Existing",Raw_equipment!C2,"")</f>
        <v>3997.96</v>
      </c>
      <c r="C3" s="54">
        <f>IF(TRIM(Raw_equipment!$A2)="Existing",Raw_equipment!D2,"")</f>
        <v>19.997206240631002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3999.03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40004.04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5998.85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2000.13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Lab</v>
      </c>
      <c r="B8" s="64">
        <f>IF(TRIM(Raw_equipment!$A7)="Existing",Raw_equipment!C7,"")</f>
        <v>90670.84</v>
      </c>
      <c r="C8" s="54">
        <f>IF(TRIM(Raw_equipment!$A7)="Existing",Raw_equipment!D7,"")</f>
        <v>5.9989596531510001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12.692500000000001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53323.38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4" t="str">
        <f>"Refrigeration - "&amp;Prototype!A2</f>
        <v>Refrigeration - Manufacturing Biotech</v>
      </c>
      <c r="B12" s="78"/>
      <c r="C12" s="78"/>
      <c r="D12" s="78"/>
    </row>
    <row r="13" spans="1:4" ht="30" x14ac:dyDescent="0.25">
      <c r="A13" s="51" t="s">
        <v>258</v>
      </c>
      <c r="B13" s="51" t="s">
        <v>259</v>
      </c>
      <c r="C13" s="52" t="s">
        <v>313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4" t="str">
        <f>"Elevator - "&amp;Prototype!A2</f>
        <v>Elevator - Manufacturing Biotech</v>
      </c>
      <c r="B20" s="78"/>
      <c r="C20" s="78"/>
      <c r="D20" s="78"/>
      <c r="E20" s="78"/>
      <c r="F20" s="78"/>
      <c r="G20" s="78"/>
      <c r="H20" s="78"/>
      <c r="I20" s="78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385</v>
      </c>
      <c r="C2">
        <v>3997.96</v>
      </c>
      <c r="D2">
        <v>19.997206240631002</v>
      </c>
    </row>
    <row r="3" spans="1:4" x14ac:dyDescent="0.25">
      <c r="A3" t="s">
        <v>39</v>
      </c>
      <c r="B3" t="s">
        <v>389</v>
      </c>
      <c r="C3">
        <v>3999.03</v>
      </c>
      <c r="D3">
        <v>0.999870569519</v>
      </c>
    </row>
    <row r="4" spans="1:4" x14ac:dyDescent="0.25">
      <c r="A4" t="s">
        <v>39</v>
      </c>
      <c r="B4" t="s">
        <v>392</v>
      </c>
      <c r="C4">
        <v>40004.04</v>
      </c>
      <c r="D4">
        <v>0</v>
      </c>
    </row>
    <row r="5" spans="1:4" x14ac:dyDescent="0.25">
      <c r="A5" t="s">
        <v>39</v>
      </c>
      <c r="B5" t="s">
        <v>394</v>
      </c>
      <c r="C5">
        <v>5998.85</v>
      </c>
      <c r="D5">
        <v>0.74991025391600008</v>
      </c>
    </row>
    <row r="6" spans="1:4" x14ac:dyDescent="0.25">
      <c r="A6" t="s">
        <v>39</v>
      </c>
      <c r="B6" t="s">
        <v>409</v>
      </c>
      <c r="C6">
        <v>2000.13</v>
      </c>
      <c r="D6">
        <v>7.7580601366119986</v>
      </c>
    </row>
    <row r="7" spans="1:4" x14ac:dyDescent="0.25">
      <c r="A7" t="s">
        <v>39</v>
      </c>
      <c r="B7" t="s">
        <v>412</v>
      </c>
      <c r="C7">
        <v>90670.84</v>
      </c>
      <c r="D7">
        <v>5.9989596531510001</v>
      </c>
    </row>
    <row r="8" spans="1:4" x14ac:dyDescent="0.25">
      <c r="A8" t="s">
        <v>39</v>
      </c>
      <c r="B8" t="s">
        <v>390</v>
      </c>
      <c r="C8">
        <v>53323.38</v>
      </c>
      <c r="D8">
        <v>1.4997912007250001</v>
      </c>
    </row>
    <row r="9" spans="1:4" x14ac:dyDescent="0.25">
      <c r="A9" t="s">
        <v>40</v>
      </c>
      <c r="B9" t="s">
        <v>385</v>
      </c>
      <c r="C9">
        <v>3997.96</v>
      </c>
      <c r="D9">
        <v>19.997206240631002</v>
      </c>
    </row>
    <row r="10" spans="1:4" x14ac:dyDescent="0.25">
      <c r="A10" t="s">
        <v>40</v>
      </c>
      <c r="B10" t="s">
        <v>389</v>
      </c>
      <c r="C10">
        <v>3999.03</v>
      </c>
      <c r="D10">
        <v>0.999870569519</v>
      </c>
    </row>
    <row r="11" spans="1:4" x14ac:dyDescent="0.25">
      <c r="A11" t="s">
        <v>40</v>
      </c>
      <c r="B11" t="s">
        <v>392</v>
      </c>
      <c r="C11">
        <v>40004.04</v>
      </c>
      <c r="D11">
        <v>0</v>
      </c>
    </row>
    <row r="12" spans="1:4" x14ac:dyDescent="0.25">
      <c r="A12" t="s">
        <v>40</v>
      </c>
      <c r="B12" t="s">
        <v>394</v>
      </c>
      <c r="C12">
        <v>5998.85</v>
      </c>
      <c r="D12">
        <v>0.74991025391600008</v>
      </c>
    </row>
    <row r="13" spans="1:4" x14ac:dyDescent="0.25">
      <c r="A13" t="s">
        <v>40</v>
      </c>
      <c r="B13" t="s">
        <v>409</v>
      </c>
      <c r="C13">
        <v>2000.13</v>
      </c>
      <c r="D13">
        <v>7.7580601366119986</v>
      </c>
    </row>
    <row r="14" spans="1:4" x14ac:dyDescent="0.25">
      <c r="A14" t="s">
        <v>40</v>
      </c>
      <c r="B14" t="s">
        <v>412</v>
      </c>
      <c r="C14">
        <v>90670.84</v>
      </c>
      <c r="D14">
        <v>5.9989596531510001</v>
      </c>
    </row>
    <row r="15" spans="1:4" x14ac:dyDescent="0.25">
      <c r="A15" t="s">
        <v>40</v>
      </c>
      <c r="B15" t="s">
        <v>390</v>
      </c>
      <c r="C15">
        <v>53323.38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425</v>
      </c>
      <c r="C2">
        <v>17.535399999999999</v>
      </c>
      <c r="D2" t="s">
        <v>409</v>
      </c>
    </row>
    <row r="3" spans="1:4" x14ac:dyDescent="0.25">
      <c r="A3" t="s">
        <v>39</v>
      </c>
      <c r="B3" t="s">
        <v>426</v>
      </c>
      <c r="C3">
        <v>12.692500000000001</v>
      </c>
      <c r="D3" t="s">
        <v>412</v>
      </c>
    </row>
    <row r="4" spans="1:4" x14ac:dyDescent="0.25">
      <c r="A4" t="s">
        <v>40</v>
      </c>
      <c r="B4" t="s">
        <v>425</v>
      </c>
      <c r="C4">
        <v>17.535399999999999</v>
      </c>
      <c r="D4" t="s">
        <v>409</v>
      </c>
    </row>
    <row r="5" spans="1:4" x14ac:dyDescent="0.25">
      <c r="A5" t="s">
        <v>40</v>
      </c>
      <c r="B5" t="s">
        <v>426</v>
      </c>
      <c r="C5">
        <v>12.692500000000001</v>
      </c>
      <c r="D5" t="s">
        <v>412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464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8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Manufacturing Biotech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5" t="s">
        <v>347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96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AllDays</v>
      </c>
      <c r="D57" s="2"/>
      <c r="E57" s="2">
        <f>Raw_schedule!D55</f>
        <v>1</v>
      </c>
      <c r="F57" s="2">
        <f>Raw_schedule!E55</f>
        <v>1</v>
      </c>
      <c r="G57" s="2">
        <f>Raw_schedule!F55</f>
        <v>1</v>
      </c>
      <c r="H57" s="2">
        <f>Raw_schedule!G55</f>
        <v>1</v>
      </c>
      <c r="I57" s="2">
        <f>Raw_schedule!H55</f>
        <v>1</v>
      </c>
      <c r="J57" s="2">
        <f>Raw_schedule!I55</f>
        <v>1</v>
      </c>
      <c r="K57" s="2">
        <f>Raw_schedule!J55</f>
        <v>1</v>
      </c>
      <c r="L57" s="2">
        <f>Raw_schedule!K55</f>
        <v>1</v>
      </c>
      <c r="M57" s="2">
        <f>Raw_schedule!L55</f>
        <v>1</v>
      </c>
      <c r="N57" s="2">
        <f>Raw_schedule!M55</f>
        <v>1</v>
      </c>
      <c r="O57" s="2">
        <f>Raw_schedule!N55</f>
        <v>1</v>
      </c>
      <c r="P57" s="2">
        <f>Raw_schedule!O55</f>
        <v>1</v>
      </c>
      <c r="Q57" s="2">
        <f>Raw_schedule!P55</f>
        <v>1</v>
      </c>
      <c r="R57" s="2">
        <f>Raw_schedule!Q55</f>
        <v>1</v>
      </c>
      <c r="S57" s="2">
        <f>Raw_schedule!R55</f>
        <v>1</v>
      </c>
      <c r="T57" s="2">
        <f>Raw_schedule!S55</f>
        <v>1</v>
      </c>
      <c r="U57" s="2">
        <f>Raw_schedule!T55</f>
        <v>1</v>
      </c>
      <c r="V57" s="2">
        <f>Raw_schedule!U55</f>
        <v>1</v>
      </c>
      <c r="W57" s="2">
        <f>Raw_schedule!V55</f>
        <v>1</v>
      </c>
      <c r="X57" s="2">
        <f>Raw_schedule!W55</f>
        <v>1</v>
      </c>
      <c r="Y57" s="2">
        <f>Raw_schedule!X55</f>
        <v>1</v>
      </c>
      <c r="Z57" s="2">
        <f>Raw_schedule!Y55</f>
        <v>1</v>
      </c>
      <c r="AA57" s="2">
        <f>Raw_schedule!Z55</f>
        <v>1</v>
      </c>
      <c r="AB57" s="2">
        <f>Raw_schedule!AA55</f>
        <v>1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AllOtherDays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0.05</v>
      </c>
      <c r="M58" s="2">
        <f>Raw_schedule!L56</f>
        <v>0.05</v>
      </c>
      <c r="N58" s="2">
        <f>Raw_schedule!M56</f>
        <v>0.05</v>
      </c>
      <c r="O58" s="2">
        <f>Raw_schedule!N56</f>
        <v>0.05</v>
      </c>
      <c r="P58" s="2">
        <f>Raw_schedule!O56</f>
        <v>0.05</v>
      </c>
      <c r="Q58" s="2">
        <f>Raw_schedule!P56</f>
        <v>0.05</v>
      </c>
      <c r="R58" s="2">
        <f>Raw_schedule!Q56</f>
        <v>0.05</v>
      </c>
      <c r="S58" s="2">
        <f>Raw_schedule!R56</f>
        <v>0.05</v>
      </c>
      <c r="T58" s="2">
        <f>Raw_schedule!S56</f>
        <v>0.05</v>
      </c>
      <c r="U58" s="2">
        <f>Raw_schedule!T56</f>
        <v>0.05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Saturday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0.1</v>
      </c>
      <c r="L59" s="2">
        <f>Raw_schedule!K57</f>
        <v>0.1</v>
      </c>
      <c r="M59" s="2">
        <f>Raw_schedule!L57</f>
        <v>0.3</v>
      </c>
      <c r="N59" s="2">
        <f>Raw_schedule!M57</f>
        <v>0.3</v>
      </c>
      <c r="O59" s="2">
        <f>Raw_schedule!N57</f>
        <v>0.3</v>
      </c>
      <c r="P59" s="2">
        <f>Raw_schedule!O57</f>
        <v>0.3</v>
      </c>
      <c r="Q59" s="2">
        <f>Raw_schedule!P57</f>
        <v>0.15</v>
      </c>
      <c r="R59" s="2">
        <f>Raw_schedule!Q57</f>
        <v>0.15</v>
      </c>
      <c r="S59" s="2">
        <f>Raw_schedule!R57</f>
        <v>0.15</v>
      </c>
      <c r="T59" s="2">
        <f>Raw_schedule!S57</f>
        <v>0.15</v>
      </c>
      <c r="U59" s="2">
        <f>Raw_schedule!T57</f>
        <v>0.15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Office</v>
      </c>
      <c r="C60" s="2" t="str">
        <f>Raw_schedule!C58</f>
        <v>Weekdays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0.1</v>
      </c>
      <c r="K60" s="2">
        <f>Raw_schedule!J58</f>
        <v>0.1</v>
      </c>
      <c r="L60" s="2">
        <f>Raw_schedule!K58</f>
        <v>0.3</v>
      </c>
      <c r="M60" s="2">
        <f>Raw_schedule!L58</f>
        <v>0.9</v>
      </c>
      <c r="N60" s="2">
        <f>Raw_schedule!M58</f>
        <v>0.9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0.5</v>
      </c>
      <c r="W60" s="2">
        <f>Raw_schedule!V58</f>
        <v>0.3</v>
      </c>
      <c r="X60" s="2">
        <f>Raw_schedule!W58</f>
        <v>0.3</v>
      </c>
      <c r="Y60" s="2">
        <f>Raw_schedule!X58</f>
        <v>0.2</v>
      </c>
      <c r="Z60" s="2">
        <f>Raw_schedule!Y58</f>
        <v>0.2</v>
      </c>
      <c r="AA60" s="2">
        <f>Raw_schedule!Z58</f>
        <v>0.1</v>
      </c>
      <c r="AB60" s="2">
        <f>Raw_schedule!AA58</f>
        <v>0.05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AllOtherDays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Saturday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Office</v>
      </c>
      <c r="C63" s="2" t="str">
        <f>Raw_schedule!C61</f>
        <v>Weekdays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69.98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69.98</v>
      </c>
      <c r="AB63" s="2">
        <f>Raw_schedule!AA61</f>
        <v>69.98</v>
      </c>
    </row>
    <row r="64" spans="1:28" x14ac:dyDescent="0.25">
      <c r="A64" s="39" t="str">
        <f>Raw_schedule!B62</f>
        <v>Infiltration Schedule</v>
      </c>
      <c r="B64" s="39" t="str">
        <f>Raw_schedule!A62</f>
        <v>Office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0.15</v>
      </c>
      <c r="R66" s="2">
        <f>Raw_schedule!Q64</f>
        <v>0.15</v>
      </c>
      <c r="S66" s="2">
        <f>Raw_schedule!R64</f>
        <v>0.15</v>
      </c>
      <c r="T66" s="2">
        <f>Raw_schedule!S64</f>
        <v>0.15</v>
      </c>
      <c r="U66" s="2">
        <f>Raw_schedule!T64</f>
        <v>0.15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0.1</v>
      </c>
      <c r="K67" s="2">
        <f>Raw_schedule!J65</f>
        <v>0.1</v>
      </c>
      <c r="L67" s="2">
        <f>Raw_schedule!K65</f>
        <v>0.3</v>
      </c>
      <c r="M67" s="2">
        <f>Raw_schedule!L65</f>
        <v>0.65</v>
      </c>
      <c r="N67" s="2">
        <f>Raw_schedule!M65</f>
        <v>0.65</v>
      </c>
      <c r="O67" s="2">
        <f>Raw_schedule!N65</f>
        <v>0.65</v>
      </c>
      <c r="P67" s="2">
        <f>Raw_schedule!O65</f>
        <v>0.65</v>
      </c>
      <c r="Q67" s="2">
        <f>Raw_schedule!P65</f>
        <v>0.65</v>
      </c>
      <c r="R67" s="2">
        <f>Raw_schedule!Q65</f>
        <v>0.65</v>
      </c>
      <c r="S67" s="2">
        <f>Raw_schedule!R65</f>
        <v>0.65</v>
      </c>
      <c r="T67" s="2">
        <f>Raw_schedule!S65</f>
        <v>0.65</v>
      </c>
      <c r="U67" s="2">
        <f>Raw_schedule!T65</f>
        <v>0.65</v>
      </c>
      <c r="V67" s="2">
        <f>Raw_schedule!U65</f>
        <v>0.35</v>
      </c>
      <c r="W67" s="2">
        <f>Raw_schedule!V65</f>
        <v>0.3</v>
      </c>
      <c r="X67" s="2">
        <f>Raw_schedule!W65</f>
        <v>0.3</v>
      </c>
      <c r="Y67" s="2">
        <f>Raw_schedule!X65</f>
        <v>0.2</v>
      </c>
      <c r="Z67" s="2">
        <f>Raw_schedule!Y65</f>
        <v>0.2</v>
      </c>
      <c r="AA67" s="2">
        <f>Raw_schedule!Z65</f>
        <v>0.1</v>
      </c>
      <c r="AB67" s="2">
        <f>Raw_schedule!AA65</f>
        <v>0.05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AllOtherDays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Saturday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Office</v>
      </c>
      <c r="C70" s="2" t="str">
        <f>Raw_schedule!C68</f>
        <v>Weekdays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1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1</v>
      </c>
      <c r="AB70" s="2">
        <f>Raw_schedule!AA68</f>
        <v>1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AllOtherDays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0.05</v>
      </c>
      <c r="L71" s="2">
        <f>Raw_schedule!K69</f>
        <v>0.05</v>
      </c>
      <c r="M71" s="2">
        <f>Raw_schedule!L69</f>
        <v>0.05</v>
      </c>
      <c r="N71" s="2">
        <f>Raw_schedule!M69</f>
        <v>0.05</v>
      </c>
      <c r="O71" s="2">
        <f>Raw_schedule!N69</f>
        <v>0.05</v>
      </c>
      <c r="P71" s="2">
        <f>Raw_schedule!O69</f>
        <v>0.05</v>
      </c>
      <c r="Q71" s="2">
        <f>Raw_schedule!P69</f>
        <v>0.05</v>
      </c>
      <c r="R71" s="2">
        <f>Raw_schedule!Q69</f>
        <v>0.05</v>
      </c>
      <c r="S71" s="2">
        <f>Raw_schedule!R69</f>
        <v>0.05</v>
      </c>
      <c r="T71" s="2">
        <f>Raw_schedule!S69</f>
        <v>0.05</v>
      </c>
      <c r="U71" s="2">
        <f>Raw_schedule!T69</f>
        <v>0.05</v>
      </c>
      <c r="V71" s="2">
        <f>Raw_schedule!U69</f>
        <v>0.05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Saturday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0.1</v>
      </c>
      <c r="M72" s="2">
        <f>Raw_schedule!L70</f>
        <v>0.3</v>
      </c>
      <c r="N72" s="2">
        <f>Raw_schedule!M70</f>
        <v>0.3</v>
      </c>
      <c r="O72" s="2">
        <f>Raw_schedule!N70</f>
        <v>0.3</v>
      </c>
      <c r="P72" s="2">
        <f>Raw_schedule!O70</f>
        <v>0.3</v>
      </c>
      <c r="Q72" s="2">
        <f>Raw_schedule!P70</f>
        <v>0.1</v>
      </c>
      <c r="R72" s="2">
        <f>Raw_schedule!Q70</f>
        <v>0.1</v>
      </c>
      <c r="S72" s="2">
        <f>Raw_schedule!R70</f>
        <v>0.1</v>
      </c>
      <c r="T72" s="2">
        <f>Raw_schedule!S70</f>
        <v>0.1</v>
      </c>
      <c r="U72" s="2">
        <f>Raw_schedule!T70</f>
        <v>0.1</v>
      </c>
      <c r="V72" s="2">
        <f>Raw_schedule!U70</f>
        <v>0.05</v>
      </c>
      <c r="W72" s="2">
        <f>Raw_schedule!V70</f>
        <v>0.05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Office</v>
      </c>
      <c r="C73" s="2" t="str">
        <f>Raw_schedule!C71</f>
        <v>Weekdays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0.1</v>
      </c>
      <c r="L73" s="2">
        <f>Raw_schedule!K71</f>
        <v>0.2</v>
      </c>
      <c r="M73" s="2">
        <f>Raw_schedule!L71</f>
        <v>0.95</v>
      </c>
      <c r="N73" s="2">
        <f>Raw_schedule!M71</f>
        <v>0.95</v>
      </c>
      <c r="O73" s="2">
        <f>Raw_schedule!N71</f>
        <v>0.95</v>
      </c>
      <c r="P73" s="2">
        <f>Raw_schedule!O71</f>
        <v>0.95</v>
      </c>
      <c r="Q73" s="2">
        <f>Raw_schedule!P71</f>
        <v>0.5</v>
      </c>
      <c r="R73" s="2">
        <f>Raw_schedule!Q71</f>
        <v>0.95</v>
      </c>
      <c r="S73" s="2">
        <f>Raw_schedule!R71</f>
        <v>0.95</v>
      </c>
      <c r="T73" s="2">
        <f>Raw_schedule!S71</f>
        <v>0.95</v>
      </c>
      <c r="U73" s="2">
        <f>Raw_schedule!T71</f>
        <v>0.95</v>
      </c>
      <c r="V73" s="2">
        <f>Raw_schedule!U71</f>
        <v>0.3</v>
      </c>
      <c r="W73" s="2">
        <f>Raw_schedule!V71</f>
        <v>0.1</v>
      </c>
      <c r="X73" s="2">
        <f>Raw_schedule!W71</f>
        <v>0.1</v>
      </c>
      <c r="Y73" s="2">
        <f>Raw_schedule!X71</f>
        <v>0.1</v>
      </c>
      <c r="Z73" s="2">
        <f>Raw_schedule!Y71</f>
        <v>0.1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Infiltration Schedule</v>
      </c>
      <c r="B74" s="39" t="str">
        <f>Raw_schedule!A72</f>
        <v>Plenum</v>
      </c>
      <c r="C74" s="2" t="str">
        <f>Raw_schedule!C72</f>
        <v>AllDays</v>
      </c>
      <c r="D74" s="2"/>
      <c r="E74" s="2">
        <f>Raw_schedule!D72</f>
        <v>1</v>
      </c>
      <c r="F74" s="2">
        <f>Raw_schedule!E72</f>
        <v>1</v>
      </c>
      <c r="G74" s="2">
        <f>Raw_schedule!F72</f>
        <v>1</v>
      </c>
      <c r="H74" s="2">
        <f>Raw_schedule!G72</f>
        <v>1</v>
      </c>
      <c r="I74" s="2">
        <f>Raw_schedule!H72</f>
        <v>1</v>
      </c>
      <c r="J74" s="2">
        <f>Raw_schedule!I72</f>
        <v>1</v>
      </c>
      <c r="K74" s="2">
        <f>Raw_schedule!J72</f>
        <v>1</v>
      </c>
      <c r="L74" s="2">
        <f>Raw_schedule!K72</f>
        <v>1</v>
      </c>
      <c r="M74" s="2">
        <f>Raw_schedule!L72</f>
        <v>1</v>
      </c>
      <c r="N74" s="2">
        <f>Raw_schedule!M72</f>
        <v>1</v>
      </c>
      <c r="O74" s="2">
        <f>Raw_schedule!N72</f>
        <v>1</v>
      </c>
      <c r="P74" s="2">
        <f>Raw_schedule!O72</f>
        <v>1</v>
      </c>
      <c r="Q74" s="2">
        <f>Raw_schedule!P72</f>
        <v>1</v>
      </c>
      <c r="R74" s="2">
        <f>Raw_schedule!Q72</f>
        <v>1</v>
      </c>
      <c r="S74" s="2">
        <f>Raw_schedule!R72</f>
        <v>1</v>
      </c>
      <c r="T74" s="2">
        <f>Raw_schedule!S72</f>
        <v>1</v>
      </c>
      <c r="U74" s="2">
        <f>Raw_schedule!T72</f>
        <v>1</v>
      </c>
      <c r="V74" s="2">
        <f>Raw_schedule!U72</f>
        <v>1</v>
      </c>
      <c r="W74" s="2">
        <f>Raw_schedule!V72</f>
        <v>1</v>
      </c>
      <c r="X74" s="2">
        <f>Raw_schedule!W72</f>
        <v>1</v>
      </c>
      <c r="Y74" s="2">
        <f>Raw_schedule!X72</f>
        <v>1</v>
      </c>
      <c r="Z74" s="2">
        <f>Raw_schedule!Y72</f>
        <v>1</v>
      </c>
      <c r="AA74" s="2">
        <f>Raw_schedule!Z72</f>
        <v>1</v>
      </c>
      <c r="AB74" s="2">
        <f>Raw_schedule!AA72</f>
        <v>1</v>
      </c>
    </row>
    <row r="75" spans="1:28" x14ac:dyDescent="0.25">
      <c r="A75" s="39" t="str">
        <f>Raw_schedule!B73</f>
        <v>Cooling Setpoint Schedule</v>
      </c>
      <c r="B75" s="39" t="str">
        <f>Raw_schedule!A73</f>
        <v>lab</v>
      </c>
      <c r="C75" s="2" t="str">
        <f>Raw_schedule!C73</f>
        <v>AllDays</v>
      </c>
      <c r="D75" s="2"/>
      <c r="E75" s="2">
        <f>Raw_schedule!D73</f>
        <v>75.02</v>
      </c>
      <c r="F75" s="2">
        <f>Raw_schedule!E73</f>
        <v>75.02</v>
      </c>
      <c r="G75" s="2">
        <f>Raw_schedule!F73</f>
        <v>75.02</v>
      </c>
      <c r="H75" s="2">
        <f>Raw_schedule!G73</f>
        <v>75.02</v>
      </c>
      <c r="I75" s="2">
        <f>Raw_schedule!H73</f>
        <v>75.02</v>
      </c>
      <c r="J75" s="2">
        <f>Raw_schedule!I73</f>
        <v>75.02</v>
      </c>
      <c r="K75" s="2">
        <f>Raw_schedule!J73</f>
        <v>75.02</v>
      </c>
      <c r="L75" s="2">
        <f>Raw_schedule!K73</f>
        <v>75.02</v>
      </c>
      <c r="M75" s="2">
        <f>Raw_schedule!L73</f>
        <v>75.02</v>
      </c>
      <c r="N75" s="2">
        <f>Raw_schedule!M73</f>
        <v>75.02</v>
      </c>
      <c r="O75" s="2">
        <f>Raw_schedule!N73</f>
        <v>75.02</v>
      </c>
      <c r="P75" s="2">
        <f>Raw_schedule!O73</f>
        <v>75.02</v>
      </c>
      <c r="Q75" s="2">
        <f>Raw_schedule!P73</f>
        <v>75.02</v>
      </c>
      <c r="R75" s="2">
        <f>Raw_schedule!Q73</f>
        <v>75.02</v>
      </c>
      <c r="S75" s="2">
        <f>Raw_schedule!R73</f>
        <v>75.02</v>
      </c>
      <c r="T75" s="2">
        <f>Raw_schedule!S73</f>
        <v>75.02</v>
      </c>
      <c r="U75" s="2">
        <f>Raw_schedule!T73</f>
        <v>75.02</v>
      </c>
      <c r="V75" s="2">
        <f>Raw_schedule!U73</f>
        <v>75.02</v>
      </c>
      <c r="W75" s="2">
        <f>Raw_schedule!V73</f>
        <v>75.02</v>
      </c>
      <c r="X75" s="2">
        <f>Raw_schedule!W73</f>
        <v>75.02</v>
      </c>
      <c r="Y75" s="2">
        <f>Raw_schedule!X73</f>
        <v>75.02</v>
      </c>
      <c r="Z75" s="2">
        <f>Raw_schedule!Y73</f>
        <v>75.02</v>
      </c>
      <c r="AA75" s="2">
        <f>Raw_schedule!Z73</f>
        <v>75.02</v>
      </c>
      <c r="AB75" s="2">
        <f>Raw_schedule!AA73</f>
        <v>75.02</v>
      </c>
    </row>
    <row r="76" spans="1:28" x14ac:dyDescent="0.25">
      <c r="A76" s="39" t="str">
        <f>Raw_schedule!B74</f>
        <v>DHW Sch</v>
      </c>
      <c r="B76" s="39" t="str">
        <f>Raw_schedule!A74</f>
        <v>lab</v>
      </c>
      <c r="C76" s="2" t="str">
        <f>Raw_schedule!C74</f>
        <v>AllOtherDays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0.08</v>
      </c>
      <c r="K76" s="2">
        <f>Raw_schedule!J74</f>
        <v>7.0000000000000007E-2</v>
      </c>
      <c r="L76" s="2">
        <f>Raw_schedule!K74</f>
        <v>0.11</v>
      </c>
      <c r="M76" s="2">
        <f>Raw_schedule!L74</f>
        <v>0.15</v>
      </c>
      <c r="N76" s="2">
        <f>Raw_schedule!M74</f>
        <v>0.21</v>
      </c>
      <c r="O76" s="2">
        <f>Raw_schedule!N74</f>
        <v>0.19</v>
      </c>
      <c r="P76" s="2">
        <f>Raw_schedule!O74</f>
        <v>0.23</v>
      </c>
      <c r="Q76" s="2">
        <f>Raw_schedule!P74</f>
        <v>0.2</v>
      </c>
      <c r="R76" s="2">
        <f>Raw_schedule!Q74</f>
        <v>0.19</v>
      </c>
      <c r="S76" s="2">
        <f>Raw_schedule!R74</f>
        <v>0.15</v>
      </c>
      <c r="T76" s="2">
        <f>Raw_schedule!S74</f>
        <v>0.12</v>
      </c>
      <c r="U76" s="2">
        <f>Raw_schedule!T74</f>
        <v>0.14000000000000001</v>
      </c>
      <c r="V76" s="2">
        <f>Raw_schedule!U74</f>
        <v>7.0000000000000007E-2</v>
      </c>
      <c r="W76" s="2">
        <f>Raw_schedule!V74</f>
        <v>7.0000000000000007E-2</v>
      </c>
      <c r="X76" s="2">
        <f>Raw_schedule!W74</f>
        <v>7.0000000000000007E-2</v>
      </c>
      <c r="Y76" s="2">
        <f>Raw_schedule!X74</f>
        <v>7.0000000000000007E-2</v>
      </c>
      <c r="Z76" s="2">
        <f>Raw_schedule!Y74</f>
        <v>0.09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DHW Sch</v>
      </c>
      <c r="B77" s="39" t="str">
        <f>Raw_schedule!A75</f>
        <v>lab</v>
      </c>
      <c r="C77" s="2" t="str">
        <f>Raw_schedule!C75</f>
        <v>Weekdays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0.08</v>
      </c>
      <c r="K77" s="2">
        <f>Raw_schedule!J75</f>
        <v>7.0000000000000007E-2</v>
      </c>
      <c r="L77" s="2">
        <f>Raw_schedule!K75</f>
        <v>0.19</v>
      </c>
      <c r="M77" s="2">
        <f>Raw_schedule!L75</f>
        <v>0.35</v>
      </c>
      <c r="N77" s="2">
        <f>Raw_schedule!M75</f>
        <v>0.38</v>
      </c>
      <c r="O77" s="2">
        <f>Raw_schedule!N75</f>
        <v>0.39</v>
      </c>
      <c r="P77" s="2">
        <f>Raw_schedule!O75</f>
        <v>0.47</v>
      </c>
      <c r="Q77" s="2">
        <f>Raw_schedule!P75</f>
        <v>0.56999999999999995</v>
      </c>
      <c r="R77" s="2">
        <f>Raw_schedule!Q75</f>
        <v>0.54</v>
      </c>
      <c r="S77" s="2">
        <f>Raw_schedule!R75</f>
        <v>0.34</v>
      </c>
      <c r="T77" s="2">
        <f>Raw_schedule!S75</f>
        <v>0.33</v>
      </c>
      <c r="U77" s="2">
        <f>Raw_schedule!T75</f>
        <v>0.44</v>
      </c>
      <c r="V77" s="2">
        <f>Raw_schedule!U75</f>
        <v>0.26</v>
      </c>
      <c r="W77" s="2">
        <f>Raw_schedule!V75</f>
        <v>0.21</v>
      </c>
      <c r="X77" s="2">
        <f>Raw_schedule!W75</f>
        <v>0.15</v>
      </c>
      <c r="Y77" s="2">
        <f>Raw_schedule!X75</f>
        <v>0.17</v>
      </c>
      <c r="Z77" s="2">
        <f>Raw_schedule!Y75</f>
        <v>0.08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lab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Elec Equip Sch</v>
      </c>
      <c r="B79" s="39" t="str">
        <f>Raw_schedule!A77</f>
        <v>lab</v>
      </c>
      <c r="C79" s="2" t="str">
        <f>Raw_schedule!C77</f>
        <v>AllOtherDays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Elec Equip Sch</v>
      </c>
      <c r="B80" s="39" t="str">
        <f>Raw_schedule!A78</f>
        <v>lab</v>
      </c>
      <c r="C80" s="2" t="str">
        <f>Raw_schedule!C78</f>
        <v>Weekdays</v>
      </c>
      <c r="D80" s="2"/>
      <c r="E80" s="2">
        <f>Raw_schedule!D78</f>
        <v>0.2</v>
      </c>
      <c r="F80" s="2">
        <f>Raw_schedule!E78</f>
        <v>0.2</v>
      </c>
      <c r="G80" s="2">
        <f>Raw_schedule!F78</f>
        <v>0.2</v>
      </c>
      <c r="H80" s="2">
        <f>Raw_schedule!G78</f>
        <v>0.2</v>
      </c>
      <c r="I80" s="2">
        <f>Raw_schedule!H78</f>
        <v>0.2</v>
      </c>
      <c r="J80" s="2">
        <f>Raw_schedule!I78</f>
        <v>0.2</v>
      </c>
      <c r="K80" s="2">
        <f>Raw_schedule!J78</f>
        <v>0.3</v>
      </c>
      <c r="L80" s="2">
        <f>Raw_schedule!K78</f>
        <v>0.4</v>
      </c>
      <c r="M80" s="2">
        <f>Raw_schedule!L78</f>
        <v>0.5</v>
      </c>
      <c r="N80" s="2">
        <f>Raw_schedule!M78</f>
        <v>0.7</v>
      </c>
      <c r="O80" s="2">
        <f>Raw_schedule!N78</f>
        <v>0.8</v>
      </c>
      <c r="P80" s="2">
        <f>Raw_schedule!O78</f>
        <v>0.5</v>
      </c>
      <c r="Q80" s="2">
        <f>Raw_schedule!P78</f>
        <v>0.6</v>
      </c>
      <c r="R80" s="2">
        <f>Raw_schedule!Q78</f>
        <v>0.7</v>
      </c>
      <c r="S80" s="2">
        <f>Raw_schedule!R78</f>
        <v>0.9</v>
      </c>
      <c r="T80" s="2">
        <f>Raw_schedule!S78</f>
        <v>0.8</v>
      </c>
      <c r="U80" s="2">
        <f>Raw_schedule!T78</f>
        <v>0.5</v>
      </c>
      <c r="V80" s="2">
        <f>Raw_schedule!U78</f>
        <v>0.4</v>
      </c>
      <c r="W80" s="2">
        <f>Raw_schedule!V78</f>
        <v>0.3</v>
      </c>
      <c r="X80" s="2">
        <f>Raw_schedule!W78</f>
        <v>0.2</v>
      </c>
      <c r="Y80" s="2">
        <f>Raw_schedule!X78</f>
        <v>0.2</v>
      </c>
      <c r="Z80" s="2">
        <f>Raw_schedule!Y78</f>
        <v>0.2</v>
      </c>
      <c r="AA80" s="2">
        <f>Raw_schedule!Z78</f>
        <v>0.2</v>
      </c>
      <c r="AB80" s="2">
        <f>Raw_schedule!AA78</f>
        <v>0.2</v>
      </c>
    </row>
    <row r="81" spans="1:28" x14ac:dyDescent="0.25">
      <c r="A81" s="39" t="str">
        <f>Raw_schedule!B79</f>
        <v>Heating Setpoint Schedule</v>
      </c>
      <c r="B81" s="39" t="str">
        <f>Raw_schedule!A79</f>
        <v>lab</v>
      </c>
      <c r="C81" s="2" t="str">
        <f>Raw_schedule!C79</f>
        <v>AllDays</v>
      </c>
      <c r="D81" s="2"/>
      <c r="E81" s="2">
        <f>Raw_schedule!D79</f>
        <v>69.98</v>
      </c>
      <c r="F81" s="2">
        <f>Raw_schedule!E79</f>
        <v>69.98</v>
      </c>
      <c r="G81" s="2">
        <f>Raw_schedule!F79</f>
        <v>69.98</v>
      </c>
      <c r="H81" s="2">
        <f>Raw_schedule!G79</f>
        <v>69.98</v>
      </c>
      <c r="I81" s="2">
        <f>Raw_schedule!H79</f>
        <v>69.98</v>
      </c>
      <c r="J81" s="2">
        <f>Raw_schedule!I79</f>
        <v>69.98</v>
      </c>
      <c r="K81" s="2">
        <f>Raw_schedule!J79</f>
        <v>69.98</v>
      </c>
      <c r="L81" s="2">
        <f>Raw_schedule!K79</f>
        <v>69.98</v>
      </c>
      <c r="M81" s="2">
        <f>Raw_schedule!L79</f>
        <v>69.98</v>
      </c>
      <c r="N81" s="2">
        <f>Raw_schedule!M79</f>
        <v>69.98</v>
      </c>
      <c r="O81" s="2">
        <f>Raw_schedule!N79</f>
        <v>69.98</v>
      </c>
      <c r="P81" s="2">
        <f>Raw_schedule!O79</f>
        <v>69.98</v>
      </c>
      <c r="Q81" s="2">
        <f>Raw_schedule!P79</f>
        <v>69.98</v>
      </c>
      <c r="R81" s="2">
        <f>Raw_schedule!Q79</f>
        <v>69.98</v>
      </c>
      <c r="S81" s="2">
        <f>Raw_schedule!R79</f>
        <v>69.98</v>
      </c>
      <c r="T81" s="2">
        <f>Raw_schedule!S79</f>
        <v>69.98</v>
      </c>
      <c r="U81" s="2">
        <f>Raw_schedule!T79</f>
        <v>69.98</v>
      </c>
      <c r="V81" s="2">
        <f>Raw_schedule!U79</f>
        <v>69.98</v>
      </c>
      <c r="W81" s="2">
        <f>Raw_schedule!V79</f>
        <v>69.98</v>
      </c>
      <c r="X81" s="2">
        <f>Raw_schedule!W79</f>
        <v>69.98</v>
      </c>
      <c r="Y81" s="2">
        <f>Raw_schedule!X79</f>
        <v>69.98</v>
      </c>
      <c r="Z81" s="2">
        <f>Raw_schedule!Y79</f>
        <v>69.98</v>
      </c>
      <c r="AA81" s="2">
        <f>Raw_schedule!Z79</f>
        <v>69.98</v>
      </c>
      <c r="AB81" s="2">
        <f>Raw_schedule!AA79</f>
        <v>69.98</v>
      </c>
    </row>
    <row r="82" spans="1:28" x14ac:dyDescent="0.25">
      <c r="A82" s="39" t="str">
        <f>Raw_schedule!B80</f>
        <v>Infiltration Schedule</v>
      </c>
      <c r="B82" s="39" t="str">
        <f>Raw_schedule!A80</f>
        <v>lab</v>
      </c>
      <c r="C82" s="2" t="str">
        <f>Raw_schedule!C80</f>
        <v>AllDays</v>
      </c>
      <c r="D82" s="2"/>
      <c r="E82" s="2">
        <f>Raw_schedule!D80</f>
        <v>1</v>
      </c>
      <c r="F82" s="2">
        <f>Raw_schedule!E80</f>
        <v>1</v>
      </c>
      <c r="G82" s="2">
        <f>Raw_schedule!F80</f>
        <v>1</v>
      </c>
      <c r="H82" s="2">
        <f>Raw_schedule!G80</f>
        <v>1</v>
      </c>
      <c r="I82" s="2">
        <f>Raw_schedule!H80</f>
        <v>1</v>
      </c>
      <c r="J82" s="2">
        <f>Raw_schedule!I80</f>
        <v>1</v>
      </c>
      <c r="K82" s="2">
        <f>Raw_schedule!J80</f>
        <v>1</v>
      </c>
      <c r="L82" s="2">
        <f>Raw_schedule!K80</f>
        <v>1</v>
      </c>
      <c r="M82" s="2">
        <f>Raw_schedule!L80</f>
        <v>1</v>
      </c>
      <c r="N82" s="2">
        <f>Raw_schedule!M80</f>
        <v>1</v>
      </c>
      <c r="O82" s="2">
        <f>Raw_schedule!N80</f>
        <v>1</v>
      </c>
      <c r="P82" s="2">
        <f>Raw_schedule!O80</f>
        <v>1</v>
      </c>
      <c r="Q82" s="2">
        <f>Raw_schedule!P80</f>
        <v>1</v>
      </c>
      <c r="R82" s="2">
        <f>Raw_schedule!Q80</f>
        <v>1</v>
      </c>
      <c r="S82" s="2">
        <f>Raw_schedule!R80</f>
        <v>1</v>
      </c>
      <c r="T82" s="2">
        <f>Raw_schedule!S80</f>
        <v>1</v>
      </c>
      <c r="U82" s="2">
        <f>Raw_schedule!T80</f>
        <v>1</v>
      </c>
      <c r="V82" s="2">
        <f>Raw_schedule!U80</f>
        <v>1</v>
      </c>
      <c r="W82" s="2">
        <f>Raw_schedule!V80</f>
        <v>1</v>
      </c>
      <c r="X82" s="2">
        <f>Raw_schedule!W80</f>
        <v>1</v>
      </c>
      <c r="Y82" s="2">
        <f>Raw_schedule!X80</f>
        <v>1</v>
      </c>
      <c r="Z82" s="2">
        <f>Raw_schedule!Y80</f>
        <v>1</v>
      </c>
      <c r="AA82" s="2">
        <f>Raw_schedule!Z80</f>
        <v>1</v>
      </c>
      <c r="AB82" s="2">
        <f>Raw_schedule!AA80</f>
        <v>1</v>
      </c>
    </row>
    <row r="83" spans="1:28" x14ac:dyDescent="0.25">
      <c r="A83" s="39" t="str">
        <f>Raw_schedule!B81</f>
        <v>Lighting Schedule</v>
      </c>
      <c r="B83" s="39" t="str">
        <f>Raw_schedule!A81</f>
        <v>lab</v>
      </c>
      <c r="C83" s="2" t="str">
        <f>Raw_schedule!C81</f>
        <v>AllOtherDays</v>
      </c>
      <c r="D83" s="2"/>
      <c r="E83" s="2">
        <f>Raw_schedule!D81</f>
        <v>0.1</v>
      </c>
      <c r="F83" s="2">
        <f>Raw_schedule!E81</f>
        <v>0.1</v>
      </c>
      <c r="G83" s="2">
        <f>Raw_schedule!F81</f>
        <v>0.1</v>
      </c>
      <c r="H83" s="2">
        <f>Raw_schedule!G81</f>
        <v>0.1</v>
      </c>
      <c r="I83" s="2">
        <f>Raw_schedule!H81</f>
        <v>0.1</v>
      </c>
      <c r="J83" s="2">
        <f>Raw_schedule!I81</f>
        <v>0.1</v>
      </c>
      <c r="K83" s="2">
        <f>Raw_schedule!J81</f>
        <v>0.1</v>
      </c>
      <c r="L83" s="2">
        <f>Raw_schedule!K81</f>
        <v>0.1</v>
      </c>
      <c r="M83" s="2">
        <f>Raw_schedule!L81</f>
        <v>0.4</v>
      </c>
      <c r="N83" s="2">
        <f>Raw_schedule!M81</f>
        <v>0.4</v>
      </c>
      <c r="O83" s="2">
        <f>Raw_schedule!N81</f>
        <v>0.4</v>
      </c>
      <c r="P83" s="2">
        <f>Raw_schedule!O81</f>
        <v>0.4</v>
      </c>
      <c r="Q83" s="2">
        <f>Raw_schedule!P81</f>
        <v>0.2</v>
      </c>
      <c r="R83" s="2">
        <f>Raw_schedule!Q81</f>
        <v>0.2</v>
      </c>
      <c r="S83" s="2">
        <f>Raw_schedule!R81</f>
        <v>0.2</v>
      </c>
      <c r="T83" s="2">
        <f>Raw_schedule!S81</f>
        <v>0.2</v>
      </c>
      <c r="U83" s="2">
        <f>Raw_schedule!T81</f>
        <v>0.2</v>
      </c>
      <c r="V83" s="2">
        <f>Raw_schedule!U81</f>
        <v>0.1</v>
      </c>
      <c r="W83" s="2">
        <f>Raw_schedule!V81</f>
        <v>0.1</v>
      </c>
      <c r="X83" s="2">
        <f>Raw_schedule!W81</f>
        <v>0.1</v>
      </c>
      <c r="Y83" s="2">
        <f>Raw_schedule!X81</f>
        <v>0.1</v>
      </c>
      <c r="Z83" s="2">
        <f>Raw_schedule!Y81</f>
        <v>0.1</v>
      </c>
      <c r="AA83" s="2">
        <f>Raw_schedule!Z81</f>
        <v>0.1</v>
      </c>
      <c r="AB83" s="2">
        <f>Raw_schedule!AA81</f>
        <v>0.1</v>
      </c>
    </row>
    <row r="84" spans="1:28" x14ac:dyDescent="0.25">
      <c r="A84" s="39" t="str">
        <f>Raw_schedule!B82</f>
        <v>Lighting Schedule</v>
      </c>
      <c r="B84" s="39" t="str">
        <f>Raw_schedule!A82</f>
        <v>lab</v>
      </c>
      <c r="C84" s="2" t="str">
        <f>Raw_schedule!C82</f>
        <v>Saturdays</v>
      </c>
      <c r="D84" s="2"/>
      <c r="E84" s="2">
        <f>Raw_schedule!D82</f>
        <v>0.1</v>
      </c>
      <c r="F84" s="2">
        <f>Raw_schedule!E82</f>
        <v>0.1</v>
      </c>
      <c r="G84" s="2">
        <f>Raw_schedule!F82</f>
        <v>0.1</v>
      </c>
      <c r="H84" s="2">
        <f>Raw_schedule!G82</f>
        <v>0.1</v>
      </c>
      <c r="I84" s="2">
        <f>Raw_schedule!H82</f>
        <v>0.1</v>
      </c>
      <c r="J84" s="2">
        <f>Raw_schedule!I82</f>
        <v>0.1</v>
      </c>
      <c r="K84" s="2">
        <f>Raw_schedule!J82</f>
        <v>0.1</v>
      </c>
      <c r="L84" s="2">
        <f>Raw_schedule!K82</f>
        <v>0.1</v>
      </c>
      <c r="M84" s="2">
        <f>Raw_schedule!L82</f>
        <v>0.4</v>
      </c>
      <c r="N84" s="2">
        <f>Raw_schedule!M82</f>
        <v>0.4</v>
      </c>
      <c r="O84" s="2">
        <f>Raw_schedule!N82</f>
        <v>0.4</v>
      </c>
      <c r="P84" s="2">
        <f>Raw_schedule!O82</f>
        <v>0.4</v>
      </c>
      <c r="Q84" s="2">
        <f>Raw_schedule!P82</f>
        <v>0.2</v>
      </c>
      <c r="R84" s="2">
        <f>Raw_schedule!Q82</f>
        <v>0.2</v>
      </c>
      <c r="S84" s="2">
        <f>Raw_schedule!R82</f>
        <v>0.2</v>
      </c>
      <c r="T84" s="2">
        <f>Raw_schedule!S82</f>
        <v>0.2</v>
      </c>
      <c r="U84" s="2">
        <f>Raw_schedule!T82</f>
        <v>0.2</v>
      </c>
      <c r="V84" s="2">
        <f>Raw_schedule!U82</f>
        <v>0.1</v>
      </c>
      <c r="W84" s="2">
        <f>Raw_schedule!V82</f>
        <v>0.1</v>
      </c>
      <c r="X84" s="2">
        <f>Raw_schedule!W82</f>
        <v>0.1</v>
      </c>
      <c r="Y84" s="2">
        <f>Raw_schedule!X82</f>
        <v>0.1</v>
      </c>
      <c r="Z84" s="2">
        <f>Raw_schedule!Y82</f>
        <v>0.1</v>
      </c>
      <c r="AA84" s="2">
        <f>Raw_schedule!Z82</f>
        <v>0.1</v>
      </c>
      <c r="AB84" s="2">
        <f>Raw_schedule!AA82</f>
        <v>0.1</v>
      </c>
    </row>
    <row r="85" spans="1:28" x14ac:dyDescent="0.25">
      <c r="A85" s="39" t="str">
        <f>Raw_schedule!B83</f>
        <v>Lighting Schedule</v>
      </c>
      <c r="B85" s="39" t="str">
        <f>Raw_schedule!A83</f>
        <v>lab</v>
      </c>
      <c r="C85" s="2" t="str">
        <f>Raw_schedule!C83</f>
        <v>Weekdays</v>
      </c>
      <c r="D85" s="2"/>
      <c r="E85" s="2">
        <f>Raw_schedule!D83</f>
        <v>0.2</v>
      </c>
      <c r="F85" s="2">
        <f>Raw_schedule!E83</f>
        <v>0.2</v>
      </c>
      <c r="G85" s="2">
        <f>Raw_schedule!F83</f>
        <v>0.2</v>
      </c>
      <c r="H85" s="2">
        <f>Raw_schedule!G83</f>
        <v>0.2</v>
      </c>
      <c r="I85" s="2">
        <f>Raw_schedule!H83</f>
        <v>0.2</v>
      </c>
      <c r="J85" s="2">
        <f>Raw_schedule!I83</f>
        <v>0.2</v>
      </c>
      <c r="K85" s="2">
        <f>Raw_schedule!J83</f>
        <v>0.3</v>
      </c>
      <c r="L85" s="2">
        <f>Raw_schedule!K83</f>
        <v>0.5</v>
      </c>
      <c r="M85" s="2">
        <f>Raw_schedule!L83</f>
        <v>0.9</v>
      </c>
      <c r="N85" s="2">
        <f>Raw_schedule!M83</f>
        <v>0.9</v>
      </c>
      <c r="O85" s="2">
        <f>Raw_schedule!N83</f>
        <v>0.9</v>
      </c>
      <c r="P85" s="2">
        <f>Raw_schedule!O83</f>
        <v>0.9</v>
      </c>
      <c r="Q85" s="2">
        <f>Raw_schedule!P83</f>
        <v>0.8</v>
      </c>
      <c r="R85" s="2">
        <f>Raw_schedule!Q83</f>
        <v>0.9</v>
      </c>
      <c r="S85" s="2">
        <f>Raw_schedule!R83</f>
        <v>0.9</v>
      </c>
      <c r="T85" s="2">
        <f>Raw_schedule!S83</f>
        <v>0.9</v>
      </c>
      <c r="U85" s="2">
        <f>Raw_schedule!T83</f>
        <v>0.9</v>
      </c>
      <c r="V85" s="2">
        <f>Raw_schedule!U83</f>
        <v>0.9</v>
      </c>
      <c r="W85" s="2">
        <f>Raw_schedule!V83</f>
        <v>0.5</v>
      </c>
      <c r="X85" s="2">
        <f>Raw_schedule!W83</f>
        <v>0.5</v>
      </c>
      <c r="Y85" s="2">
        <f>Raw_schedule!X83</f>
        <v>0.3</v>
      </c>
      <c r="Z85" s="2">
        <f>Raw_schedule!Y83</f>
        <v>0.3</v>
      </c>
      <c r="AA85" s="2">
        <f>Raw_schedule!Z83</f>
        <v>0.2</v>
      </c>
      <c r="AB85" s="2">
        <f>Raw_schedule!AA83</f>
        <v>0.2</v>
      </c>
    </row>
    <row r="86" spans="1:28" x14ac:dyDescent="0.25">
      <c r="A86" s="39" t="str">
        <f>Raw_schedule!B84</f>
        <v>OA Schedule</v>
      </c>
      <c r="B86" s="39" t="str">
        <f>Raw_schedule!A84</f>
        <v>lab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Occupant Sch</v>
      </c>
      <c r="B87" s="39" t="str">
        <f>Raw_schedule!A85</f>
        <v>lab</v>
      </c>
      <c r="C87" s="2" t="str">
        <f>Raw_schedule!C85</f>
        <v>AllOtherDays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0.1</v>
      </c>
      <c r="M87" s="2">
        <f>Raw_schedule!L85</f>
        <v>0.1</v>
      </c>
      <c r="N87" s="2">
        <f>Raw_schedule!M85</f>
        <v>0.3</v>
      </c>
      <c r="O87" s="2">
        <f>Raw_schedule!N85</f>
        <v>0.3</v>
      </c>
      <c r="P87" s="2">
        <f>Raw_schedule!O85</f>
        <v>0.3</v>
      </c>
      <c r="Q87" s="2">
        <f>Raw_schedule!P85</f>
        <v>0.3</v>
      </c>
      <c r="R87" s="2">
        <f>Raw_schedule!Q85</f>
        <v>0.1</v>
      </c>
      <c r="S87" s="2">
        <f>Raw_schedule!R85</f>
        <v>0.1</v>
      </c>
      <c r="T87" s="2">
        <f>Raw_schedule!S85</f>
        <v>0.1</v>
      </c>
      <c r="U87" s="2">
        <f>Raw_schedule!T85</f>
        <v>0.1</v>
      </c>
      <c r="V87" s="2">
        <f>Raw_schedule!U85</f>
        <v>0.1</v>
      </c>
      <c r="W87" s="2">
        <f>Raw_schedule!V85</f>
        <v>0.05</v>
      </c>
      <c r="X87" s="2">
        <f>Raw_schedule!W85</f>
        <v>0.05</v>
      </c>
      <c r="Y87" s="2">
        <f>Raw_schedule!X85</f>
        <v>0.05</v>
      </c>
      <c r="Z87" s="2">
        <f>Raw_schedule!Y85</f>
        <v>0.05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Occupant Sch</v>
      </c>
      <c r="B88" s="39" t="str">
        <f>Raw_schedule!A86</f>
        <v>lab</v>
      </c>
      <c r="C88" s="2" t="str">
        <f>Raw_schedule!C86</f>
        <v>Weekdays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0.1</v>
      </c>
      <c r="M88" s="2">
        <f>Raw_schedule!L86</f>
        <v>0.2</v>
      </c>
      <c r="N88" s="2">
        <f>Raw_schedule!M86</f>
        <v>0.9</v>
      </c>
      <c r="O88" s="2">
        <f>Raw_schedule!N86</f>
        <v>0.9</v>
      </c>
      <c r="P88" s="2">
        <f>Raw_schedule!O86</f>
        <v>0.45</v>
      </c>
      <c r="Q88" s="2">
        <f>Raw_schedule!P86</f>
        <v>0.45</v>
      </c>
      <c r="R88" s="2">
        <f>Raw_schedule!Q86</f>
        <v>0.9</v>
      </c>
      <c r="S88" s="2">
        <f>Raw_schedule!R86</f>
        <v>0.9</v>
      </c>
      <c r="T88" s="2">
        <f>Raw_schedule!S86</f>
        <v>0.9</v>
      </c>
      <c r="U88" s="2">
        <f>Raw_schedule!T86</f>
        <v>0.9</v>
      </c>
      <c r="V88" s="2">
        <f>Raw_schedule!U86</f>
        <v>0.9</v>
      </c>
      <c r="W88" s="2">
        <f>Raw_schedule!V86</f>
        <v>0.3</v>
      </c>
      <c r="X88" s="2">
        <f>Raw_schedule!W86</f>
        <v>0.1</v>
      </c>
      <c r="Y88" s="2">
        <f>Raw_schedule!X86</f>
        <v>0.1</v>
      </c>
      <c r="Z88" s="2">
        <f>Raw_schedule!Y86</f>
        <v>0.1</v>
      </c>
      <c r="AA88" s="2">
        <f>Raw_schedule!Z86</f>
        <v>0.05</v>
      </c>
      <c r="AB88" s="2">
        <f>Raw_schedule!AA86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68BF8-75B1-4A8B-83D8-2E1F6109F57F}">
  <dimension ref="A1"/>
  <sheetViews>
    <sheetView workbookViewId="0"/>
  </sheetViews>
  <sheetFormatPr defaultRowHeight="15" x14ac:dyDescent="0.25"/>
  <sheetData>
    <row r="1" spans="1:1" x14ac:dyDescent="0.25">
      <c r="A1" t="s">
        <v>490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8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386</v>
      </c>
      <c r="B2" t="s">
        <v>465</v>
      </c>
      <c r="C2" t="s">
        <v>466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386</v>
      </c>
      <c r="B3" t="s">
        <v>467</v>
      </c>
      <c r="C3" t="s">
        <v>468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386</v>
      </c>
      <c r="B4" t="s">
        <v>467</v>
      </c>
      <c r="C4" t="s">
        <v>469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386</v>
      </c>
      <c r="B5" t="s">
        <v>470</v>
      </c>
      <c r="C5" t="s">
        <v>471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386</v>
      </c>
      <c r="B6" t="s">
        <v>470</v>
      </c>
      <c r="C6" t="s">
        <v>472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386</v>
      </c>
      <c r="B7" t="s">
        <v>470</v>
      </c>
      <c r="C7" t="s">
        <v>473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386</v>
      </c>
      <c r="B8" t="s">
        <v>470</v>
      </c>
      <c r="C8" t="s">
        <v>474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386</v>
      </c>
      <c r="B9" t="s">
        <v>470</v>
      </c>
      <c r="C9" t="s">
        <v>475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386</v>
      </c>
      <c r="B10" t="s">
        <v>470</v>
      </c>
      <c r="C10" t="s">
        <v>476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386</v>
      </c>
      <c r="B11" t="s">
        <v>470</v>
      </c>
      <c r="C11" t="s">
        <v>477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386</v>
      </c>
      <c r="B12" t="s">
        <v>470</v>
      </c>
      <c r="C12" t="s">
        <v>478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386</v>
      </c>
      <c r="B13" t="s">
        <v>470</v>
      </c>
      <c r="C13" t="s">
        <v>479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386</v>
      </c>
      <c r="B14" t="s">
        <v>470</v>
      </c>
      <c r="C14" t="s">
        <v>480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386</v>
      </c>
      <c r="B15" t="s">
        <v>470</v>
      </c>
      <c r="C15" t="s">
        <v>481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386</v>
      </c>
      <c r="B16" t="s">
        <v>470</v>
      </c>
      <c r="C16" t="s">
        <v>482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386</v>
      </c>
      <c r="B17" t="s">
        <v>483</v>
      </c>
      <c r="C17" t="s">
        <v>466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386</v>
      </c>
      <c r="B18" t="s">
        <v>484</v>
      </c>
      <c r="C18" t="s">
        <v>466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386</v>
      </c>
      <c r="B19" t="s">
        <v>485</v>
      </c>
      <c r="C19" t="s">
        <v>468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386</v>
      </c>
      <c r="B20" t="s">
        <v>485</v>
      </c>
      <c r="C20" t="s">
        <v>486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386</v>
      </c>
      <c r="B21" t="s">
        <v>485</v>
      </c>
      <c r="C21" t="s">
        <v>469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386</v>
      </c>
      <c r="B22" t="s">
        <v>487</v>
      </c>
      <c r="C22" t="s">
        <v>466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386</v>
      </c>
      <c r="B23" t="s">
        <v>488</v>
      </c>
      <c r="C23" t="s">
        <v>468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386</v>
      </c>
      <c r="B24" t="s">
        <v>488</v>
      </c>
      <c r="C24" t="s">
        <v>486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386</v>
      </c>
      <c r="B25" t="s">
        <v>488</v>
      </c>
      <c r="C25" t="s">
        <v>469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409</v>
      </c>
      <c r="B26" t="s">
        <v>465</v>
      </c>
      <c r="C26" t="s">
        <v>468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409</v>
      </c>
      <c r="B27" t="s">
        <v>465</v>
      </c>
      <c r="C27" t="s">
        <v>486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409</v>
      </c>
      <c r="B28" t="s">
        <v>465</v>
      </c>
      <c r="C28" t="s">
        <v>469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409</v>
      </c>
      <c r="B29" t="s">
        <v>467</v>
      </c>
      <c r="C29" t="s">
        <v>468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409</v>
      </c>
      <c r="B30" t="s">
        <v>467</v>
      </c>
      <c r="C30" t="s">
        <v>486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409</v>
      </c>
      <c r="B31" t="s">
        <v>467</v>
      </c>
      <c r="C31" t="s">
        <v>469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409</v>
      </c>
      <c r="B32" t="s">
        <v>470</v>
      </c>
      <c r="C32" t="s">
        <v>466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409</v>
      </c>
      <c r="B33" t="s">
        <v>470</v>
      </c>
      <c r="C33" t="s">
        <v>468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409</v>
      </c>
      <c r="B34" t="s">
        <v>470</v>
      </c>
      <c r="C34" t="s">
        <v>486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409</v>
      </c>
      <c r="B35" t="s">
        <v>470</v>
      </c>
      <c r="C35" t="s">
        <v>469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409</v>
      </c>
      <c r="B36" t="s">
        <v>483</v>
      </c>
      <c r="C36" t="s">
        <v>468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409</v>
      </c>
      <c r="B37" t="s">
        <v>483</v>
      </c>
      <c r="C37" t="s">
        <v>486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409</v>
      </c>
      <c r="B38" t="s">
        <v>483</v>
      </c>
      <c r="C38" t="s">
        <v>469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409</v>
      </c>
      <c r="B39" t="s">
        <v>484</v>
      </c>
      <c r="C39" t="s">
        <v>466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409</v>
      </c>
      <c r="B40" t="s">
        <v>485</v>
      </c>
      <c r="C40" t="s">
        <v>468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409</v>
      </c>
      <c r="B41" t="s">
        <v>485</v>
      </c>
      <c r="C41" t="s">
        <v>486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409</v>
      </c>
      <c r="B42" t="s">
        <v>485</v>
      </c>
      <c r="C42" t="s">
        <v>469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409</v>
      </c>
      <c r="B43" t="s">
        <v>487</v>
      </c>
      <c r="C43" t="s">
        <v>468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409</v>
      </c>
      <c r="B44" t="s">
        <v>487</v>
      </c>
      <c r="C44" t="s">
        <v>486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409</v>
      </c>
      <c r="B45" t="s">
        <v>487</v>
      </c>
      <c r="C45" t="s">
        <v>469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409</v>
      </c>
      <c r="B46" t="s">
        <v>488</v>
      </c>
      <c r="C46" t="s">
        <v>468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409</v>
      </c>
      <c r="B47" t="s">
        <v>488</v>
      </c>
      <c r="C47" t="s">
        <v>486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409</v>
      </c>
      <c r="B48" t="s">
        <v>488</v>
      </c>
      <c r="C48" t="s">
        <v>469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390</v>
      </c>
      <c r="B49" t="s">
        <v>465</v>
      </c>
      <c r="C49" t="s">
        <v>468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390</v>
      </c>
      <c r="B50" t="s">
        <v>465</v>
      </c>
      <c r="C50" t="s">
        <v>489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390</v>
      </c>
      <c r="B51" t="s">
        <v>465</v>
      </c>
      <c r="C51" t="s">
        <v>469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390</v>
      </c>
      <c r="B52" t="s">
        <v>467</v>
      </c>
      <c r="C52" t="s">
        <v>468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390</v>
      </c>
      <c r="B53" t="s">
        <v>467</v>
      </c>
      <c r="C53" t="s">
        <v>489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390</v>
      </c>
      <c r="B54" t="s">
        <v>467</v>
      </c>
      <c r="C54" t="s">
        <v>469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390</v>
      </c>
      <c r="B55" t="s">
        <v>470</v>
      </c>
      <c r="C55" t="s">
        <v>466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</row>
    <row r="56" spans="1:27" x14ac:dyDescent="0.25">
      <c r="A56" t="s">
        <v>390</v>
      </c>
      <c r="B56" t="s">
        <v>470</v>
      </c>
      <c r="C56" t="s">
        <v>468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0.05</v>
      </c>
      <c r="L56">
        <v>0.05</v>
      </c>
      <c r="M56">
        <v>0.05</v>
      </c>
      <c r="N56">
        <v>0.05</v>
      </c>
      <c r="O56">
        <v>0.05</v>
      </c>
      <c r="P56">
        <v>0.05</v>
      </c>
      <c r="Q56">
        <v>0.05</v>
      </c>
      <c r="R56">
        <v>0.05</v>
      </c>
      <c r="S56">
        <v>0.05</v>
      </c>
      <c r="T56">
        <v>0.05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390</v>
      </c>
      <c r="B57" t="s">
        <v>470</v>
      </c>
      <c r="C57" t="s">
        <v>489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0.1</v>
      </c>
      <c r="K57">
        <v>0.1</v>
      </c>
      <c r="L57">
        <v>0.3</v>
      </c>
      <c r="M57">
        <v>0.3</v>
      </c>
      <c r="N57">
        <v>0.3</v>
      </c>
      <c r="O57">
        <v>0.3</v>
      </c>
      <c r="P57">
        <v>0.15</v>
      </c>
      <c r="Q57">
        <v>0.15</v>
      </c>
      <c r="R57">
        <v>0.15</v>
      </c>
      <c r="S57">
        <v>0.15</v>
      </c>
      <c r="T57">
        <v>0.15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390</v>
      </c>
      <c r="B58" t="s">
        <v>470</v>
      </c>
      <c r="C58" t="s">
        <v>469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0.1</v>
      </c>
      <c r="J58">
        <v>0.1</v>
      </c>
      <c r="K58">
        <v>0.3</v>
      </c>
      <c r="L58">
        <v>0.9</v>
      </c>
      <c r="M58">
        <v>0.9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0.5</v>
      </c>
      <c r="V58">
        <v>0.3</v>
      </c>
      <c r="W58">
        <v>0.3</v>
      </c>
      <c r="X58">
        <v>0.2</v>
      </c>
      <c r="Y58">
        <v>0.2</v>
      </c>
      <c r="Z58">
        <v>0.1</v>
      </c>
      <c r="AA58">
        <v>0.05</v>
      </c>
    </row>
    <row r="59" spans="1:27" x14ac:dyDescent="0.25">
      <c r="A59" t="s">
        <v>390</v>
      </c>
      <c r="B59" t="s">
        <v>483</v>
      </c>
      <c r="C59" t="s">
        <v>468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390</v>
      </c>
      <c r="B60" t="s">
        <v>483</v>
      </c>
      <c r="C60" t="s">
        <v>489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390</v>
      </c>
      <c r="B61" t="s">
        <v>483</v>
      </c>
      <c r="C61" t="s">
        <v>469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69.98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69.98</v>
      </c>
      <c r="AA61">
        <v>69.98</v>
      </c>
    </row>
    <row r="62" spans="1:27" x14ac:dyDescent="0.25">
      <c r="A62" t="s">
        <v>390</v>
      </c>
      <c r="B62" t="s">
        <v>484</v>
      </c>
      <c r="C62" t="s">
        <v>466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390</v>
      </c>
      <c r="B63" t="s">
        <v>485</v>
      </c>
      <c r="C63" t="s">
        <v>468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390</v>
      </c>
      <c r="B64" t="s">
        <v>485</v>
      </c>
      <c r="C64" t="s">
        <v>489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0.15</v>
      </c>
      <c r="Q64">
        <v>0.15</v>
      </c>
      <c r="R64">
        <v>0.15</v>
      </c>
      <c r="S64">
        <v>0.15</v>
      </c>
      <c r="T64">
        <v>0.15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390</v>
      </c>
      <c r="B65" t="s">
        <v>485</v>
      </c>
      <c r="C65" t="s">
        <v>469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0.1</v>
      </c>
      <c r="J65">
        <v>0.1</v>
      </c>
      <c r="K65">
        <v>0.3</v>
      </c>
      <c r="L65">
        <v>0.65</v>
      </c>
      <c r="M65">
        <v>0.65</v>
      </c>
      <c r="N65">
        <v>0.65</v>
      </c>
      <c r="O65">
        <v>0.65</v>
      </c>
      <c r="P65">
        <v>0.65</v>
      </c>
      <c r="Q65">
        <v>0.65</v>
      </c>
      <c r="R65">
        <v>0.65</v>
      </c>
      <c r="S65">
        <v>0.65</v>
      </c>
      <c r="T65">
        <v>0.65</v>
      </c>
      <c r="U65">
        <v>0.35</v>
      </c>
      <c r="V65">
        <v>0.3</v>
      </c>
      <c r="W65">
        <v>0.3</v>
      </c>
      <c r="X65">
        <v>0.2</v>
      </c>
      <c r="Y65">
        <v>0.2</v>
      </c>
      <c r="Z65">
        <v>0.1</v>
      </c>
      <c r="AA65">
        <v>0.05</v>
      </c>
    </row>
    <row r="66" spans="1:27" x14ac:dyDescent="0.25">
      <c r="A66" t="s">
        <v>390</v>
      </c>
      <c r="B66" t="s">
        <v>487</v>
      </c>
      <c r="C66" t="s">
        <v>468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390</v>
      </c>
      <c r="B67" t="s">
        <v>487</v>
      </c>
      <c r="C67" t="s">
        <v>489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390</v>
      </c>
      <c r="B68" t="s">
        <v>487</v>
      </c>
      <c r="C68" t="s">
        <v>469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</row>
    <row r="69" spans="1:27" x14ac:dyDescent="0.25">
      <c r="A69" t="s">
        <v>390</v>
      </c>
      <c r="B69" t="s">
        <v>488</v>
      </c>
      <c r="C69" t="s">
        <v>468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0.05</v>
      </c>
      <c r="K69">
        <v>0.05</v>
      </c>
      <c r="L69">
        <v>0.05</v>
      </c>
      <c r="M69">
        <v>0.05</v>
      </c>
      <c r="N69">
        <v>0.05</v>
      </c>
      <c r="O69">
        <v>0.05</v>
      </c>
      <c r="P69">
        <v>0.05</v>
      </c>
      <c r="Q69">
        <v>0.05</v>
      </c>
      <c r="R69">
        <v>0.05</v>
      </c>
      <c r="S69">
        <v>0.05</v>
      </c>
      <c r="T69">
        <v>0.05</v>
      </c>
      <c r="U69">
        <v>0.05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390</v>
      </c>
      <c r="B70" t="s">
        <v>488</v>
      </c>
      <c r="C70" t="s">
        <v>489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0.1</v>
      </c>
      <c r="L70">
        <v>0.3</v>
      </c>
      <c r="M70">
        <v>0.3</v>
      </c>
      <c r="N70">
        <v>0.3</v>
      </c>
      <c r="O70">
        <v>0.3</v>
      </c>
      <c r="P70">
        <v>0.1</v>
      </c>
      <c r="Q70">
        <v>0.1</v>
      </c>
      <c r="R70">
        <v>0.1</v>
      </c>
      <c r="S70">
        <v>0.1</v>
      </c>
      <c r="T70">
        <v>0.1</v>
      </c>
      <c r="U70">
        <v>0.05</v>
      </c>
      <c r="V70">
        <v>0.05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390</v>
      </c>
      <c r="B71" t="s">
        <v>488</v>
      </c>
      <c r="C71" t="s">
        <v>469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0.1</v>
      </c>
      <c r="K71">
        <v>0.2</v>
      </c>
      <c r="L71">
        <v>0.95</v>
      </c>
      <c r="M71">
        <v>0.95</v>
      </c>
      <c r="N71">
        <v>0.95</v>
      </c>
      <c r="O71">
        <v>0.95</v>
      </c>
      <c r="P71">
        <v>0.5</v>
      </c>
      <c r="Q71">
        <v>0.95</v>
      </c>
      <c r="R71">
        <v>0.95</v>
      </c>
      <c r="S71">
        <v>0.95</v>
      </c>
      <c r="T71">
        <v>0.95</v>
      </c>
      <c r="U71">
        <v>0.3</v>
      </c>
      <c r="V71">
        <v>0.1</v>
      </c>
      <c r="W71">
        <v>0.1</v>
      </c>
      <c r="X71">
        <v>0.1</v>
      </c>
      <c r="Y71">
        <v>0.1</v>
      </c>
      <c r="Z71">
        <v>0.05</v>
      </c>
      <c r="AA71">
        <v>0.05</v>
      </c>
    </row>
    <row r="72" spans="1:27" x14ac:dyDescent="0.25">
      <c r="A72" t="s">
        <v>397</v>
      </c>
      <c r="B72" t="s">
        <v>484</v>
      </c>
      <c r="C72" t="s">
        <v>466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</row>
    <row r="73" spans="1:27" x14ac:dyDescent="0.25">
      <c r="A73" t="s">
        <v>413</v>
      </c>
      <c r="B73" t="s">
        <v>465</v>
      </c>
      <c r="C73" t="s">
        <v>466</v>
      </c>
      <c r="D73">
        <v>75.02</v>
      </c>
      <c r="E73">
        <v>75.02</v>
      </c>
      <c r="F73">
        <v>75.02</v>
      </c>
      <c r="G73">
        <v>75.02</v>
      </c>
      <c r="H73">
        <v>75.02</v>
      </c>
      <c r="I73">
        <v>75.02</v>
      </c>
      <c r="J73">
        <v>75.02</v>
      </c>
      <c r="K73">
        <v>75.02</v>
      </c>
      <c r="L73">
        <v>75.02</v>
      </c>
      <c r="M73">
        <v>75.02</v>
      </c>
      <c r="N73">
        <v>75.02</v>
      </c>
      <c r="O73">
        <v>75.02</v>
      </c>
      <c r="P73">
        <v>75.02</v>
      </c>
      <c r="Q73">
        <v>75.02</v>
      </c>
      <c r="R73">
        <v>75.02</v>
      </c>
      <c r="S73">
        <v>75.02</v>
      </c>
      <c r="T73">
        <v>75.02</v>
      </c>
      <c r="U73">
        <v>75.02</v>
      </c>
      <c r="V73">
        <v>75.02</v>
      </c>
      <c r="W73">
        <v>75.02</v>
      </c>
      <c r="X73">
        <v>75.02</v>
      </c>
      <c r="Y73">
        <v>75.02</v>
      </c>
      <c r="Z73">
        <v>75.02</v>
      </c>
      <c r="AA73">
        <v>75.02</v>
      </c>
    </row>
    <row r="74" spans="1:27" x14ac:dyDescent="0.25">
      <c r="A74" t="s">
        <v>413</v>
      </c>
      <c r="B74" t="s">
        <v>467</v>
      </c>
      <c r="C74" t="s">
        <v>468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0.08</v>
      </c>
      <c r="J74">
        <v>7.0000000000000007E-2</v>
      </c>
      <c r="K74">
        <v>0.11</v>
      </c>
      <c r="L74">
        <v>0.15</v>
      </c>
      <c r="M74">
        <v>0.21</v>
      </c>
      <c r="N74">
        <v>0.19</v>
      </c>
      <c r="O74">
        <v>0.23</v>
      </c>
      <c r="P74">
        <v>0.2</v>
      </c>
      <c r="Q74">
        <v>0.19</v>
      </c>
      <c r="R74">
        <v>0.15</v>
      </c>
      <c r="S74">
        <v>0.12</v>
      </c>
      <c r="T74">
        <v>0.14000000000000001</v>
      </c>
      <c r="U74">
        <v>7.0000000000000007E-2</v>
      </c>
      <c r="V74">
        <v>7.0000000000000007E-2</v>
      </c>
      <c r="W74">
        <v>7.0000000000000007E-2</v>
      </c>
      <c r="X74">
        <v>7.0000000000000007E-2</v>
      </c>
      <c r="Y74">
        <v>0.09</v>
      </c>
      <c r="Z74">
        <v>0.05</v>
      </c>
      <c r="AA74">
        <v>0.05</v>
      </c>
    </row>
    <row r="75" spans="1:27" x14ac:dyDescent="0.25">
      <c r="A75" t="s">
        <v>413</v>
      </c>
      <c r="B75" t="s">
        <v>467</v>
      </c>
      <c r="C75" t="s">
        <v>469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0.08</v>
      </c>
      <c r="J75">
        <v>7.0000000000000007E-2</v>
      </c>
      <c r="K75">
        <v>0.19</v>
      </c>
      <c r="L75">
        <v>0.35</v>
      </c>
      <c r="M75">
        <v>0.38</v>
      </c>
      <c r="N75">
        <v>0.39</v>
      </c>
      <c r="O75">
        <v>0.47</v>
      </c>
      <c r="P75">
        <v>0.56999999999999995</v>
      </c>
      <c r="Q75">
        <v>0.54</v>
      </c>
      <c r="R75">
        <v>0.34</v>
      </c>
      <c r="S75">
        <v>0.33</v>
      </c>
      <c r="T75">
        <v>0.44</v>
      </c>
      <c r="U75">
        <v>0.26</v>
      </c>
      <c r="V75">
        <v>0.21</v>
      </c>
      <c r="W75">
        <v>0.15</v>
      </c>
      <c r="X75">
        <v>0.17</v>
      </c>
      <c r="Y75">
        <v>0.08</v>
      </c>
      <c r="Z75">
        <v>0.05</v>
      </c>
      <c r="AA75">
        <v>0.05</v>
      </c>
    </row>
    <row r="76" spans="1:27" x14ac:dyDescent="0.25">
      <c r="A76" t="s">
        <v>413</v>
      </c>
      <c r="B76" t="s">
        <v>470</v>
      </c>
      <c r="C76" t="s">
        <v>466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413</v>
      </c>
      <c r="B77" t="s">
        <v>470</v>
      </c>
      <c r="C77" t="s">
        <v>468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413</v>
      </c>
      <c r="B78" t="s">
        <v>470</v>
      </c>
      <c r="C78" t="s">
        <v>469</v>
      </c>
      <c r="D78">
        <v>0.2</v>
      </c>
      <c r="E78">
        <v>0.2</v>
      </c>
      <c r="F78">
        <v>0.2</v>
      </c>
      <c r="G78">
        <v>0.2</v>
      </c>
      <c r="H78">
        <v>0.2</v>
      </c>
      <c r="I78">
        <v>0.2</v>
      </c>
      <c r="J78">
        <v>0.3</v>
      </c>
      <c r="K78">
        <v>0.4</v>
      </c>
      <c r="L78">
        <v>0.5</v>
      </c>
      <c r="M78">
        <v>0.7</v>
      </c>
      <c r="N78">
        <v>0.8</v>
      </c>
      <c r="O78">
        <v>0.5</v>
      </c>
      <c r="P78">
        <v>0.6</v>
      </c>
      <c r="Q78">
        <v>0.7</v>
      </c>
      <c r="R78">
        <v>0.9</v>
      </c>
      <c r="S78">
        <v>0.8</v>
      </c>
      <c r="T78">
        <v>0.5</v>
      </c>
      <c r="U78">
        <v>0.4</v>
      </c>
      <c r="V78">
        <v>0.3</v>
      </c>
      <c r="W78">
        <v>0.2</v>
      </c>
      <c r="X78">
        <v>0.2</v>
      </c>
      <c r="Y78">
        <v>0.2</v>
      </c>
      <c r="Z78">
        <v>0.2</v>
      </c>
      <c r="AA78">
        <v>0.2</v>
      </c>
    </row>
    <row r="79" spans="1:27" x14ac:dyDescent="0.25">
      <c r="A79" t="s">
        <v>413</v>
      </c>
      <c r="B79" t="s">
        <v>483</v>
      </c>
      <c r="C79" t="s">
        <v>466</v>
      </c>
      <c r="D79">
        <v>69.98</v>
      </c>
      <c r="E79">
        <v>69.98</v>
      </c>
      <c r="F79">
        <v>69.98</v>
      </c>
      <c r="G79">
        <v>69.98</v>
      </c>
      <c r="H79">
        <v>69.98</v>
      </c>
      <c r="I79">
        <v>69.98</v>
      </c>
      <c r="J79">
        <v>69.98</v>
      </c>
      <c r="K79">
        <v>69.98</v>
      </c>
      <c r="L79">
        <v>69.98</v>
      </c>
      <c r="M79">
        <v>69.98</v>
      </c>
      <c r="N79">
        <v>69.98</v>
      </c>
      <c r="O79">
        <v>69.98</v>
      </c>
      <c r="P79">
        <v>69.98</v>
      </c>
      <c r="Q79">
        <v>69.98</v>
      </c>
      <c r="R79">
        <v>69.98</v>
      </c>
      <c r="S79">
        <v>69.98</v>
      </c>
      <c r="T79">
        <v>69.98</v>
      </c>
      <c r="U79">
        <v>69.98</v>
      </c>
      <c r="V79">
        <v>69.98</v>
      </c>
      <c r="W79">
        <v>69.98</v>
      </c>
      <c r="X79">
        <v>69.98</v>
      </c>
      <c r="Y79">
        <v>69.98</v>
      </c>
      <c r="Z79">
        <v>69.98</v>
      </c>
      <c r="AA79">
        <v>69.98</v>
      </c>
    </row>
    <row r="80" spans="1:27" x14ac:dyDescent="0.25">
      <c r="A80" t="s">
        <v>413</v>
      </c>
      <c r="B80" t="s">
        <v>484</v>
      </c>
      <c r="C80" t="s">
        <v>466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</row>
    <row r="81" spans="1:27" x14ac:dyDescent="0.25">
      <c r="A81" t="s">
        <v>413</v>
      </c>
      <c r="B81" t="s">
        <v>485</v>
      </c>
      <c r="C81" t="s">
        <v>468</v>
      </c>
      <c r="D81">
        <v>0.1</v>
      </c>
      <c r="E81">
        <v>0.1</v>
      </c>
      <c r="F81">
        <v>0.1</v>
      </c>
      <c r="G81">
        <v>0.1</v>
      </c>
      <c r="H81">
        <v>0.1</v>
      </c>
      <c r="I81">
        <v>0.1</v>
      </c>
      <c r="J81">
        <v>0.1</v>
      </c>
      <c r="K81">
        <v>0.1</v>
      </c>
      <c r="L81">
        <v>0.4</v>
      </c>
      <c r="M81">
        <v>0.4</v>
      </c>
      <c r="N81">
        <v>0.4</v>
      </c>
      <c r="O81">
        <v>0.4</v>
      </c>
      <c r="P81">
        <v>0.2</v>
      </c>
      <c r="Q81">
        <v>0.2</v>
      </c>
      <c r="R81">
        <v>0.2</v>
      </c>
      <c r="S81">
        <v>0.2</v>
      </c>
      <c r="T81">
        <v>0.2</v>
      </c>
      <c r="U81">
        <v>0.1</v>
      </c>
      <c r="V81">
        <v>0.1</v>
      </c>
      <c r="W81">
        <v>0.1</v>
      </c>
      <c r="X81">
        <v>0.1</v>
      </c>
      <c r="Y81">
        <v>0.1</v>
      </c>
      <c r="Z81">
        <v>0.1</v>
      </c>
      <c r="AA81">
        <v>0.1</v>
      </c>
    </row>
    <row r="82" spans="1:27" x14ac:dyDescent="0.25">
      <c r="A82" t="s">
        <v>413</v>
      </c>
      <c r="B82" t="s">
        <v>485</v>
      </c>
      <c r="C82" t="s">
        <v>486</v>
      </c>
      <c r="D82">
        <v>0.1</v>
      </c>
      <c r="E82">
        <v>0.1</v>
      </c>
      <c r="F82">
        <v>0.1</v>
      </c>
      <c r="G82">
        <v>0.1</v>
      </c>
      <c r="H82">
        <v>0.1</v>
      </c>
      <c r="I82">
        <v>0.1</v>
      </c>
      <c r="J82">
        <v>0.1</v>
      </c>
      <c r="K82">
        <v>0.1</v>
      </c>
      <c r="L82">
        <v>0.4</v>
      </c>
      <c r="M82">
        <v>0.4</v>
      </c>
      <c r="N82">
        <v>0.4</v>
      </c>
      <c r="O82">
        <v>0.4</v>
      </c>
      <c r="P82">
        <v>0.2</v>
      </c>
      <c r="Q82">
        <v>0.2</v>
      </c>
      <c r="R82">
        <v>0.2</v>
      </c>
      <c r="S82">
        <v>0.2</v>
      </c>
      <c r="T82">
        <v>0.2</v>
      </c>
      <c r="U82">
        <v>0.1</v>
      </c>
      <c r="V82">
        <v>0.1</v>
      </c>
      <c r="W82">
        <v>0.1</v>
      </c>
      <c r="X82">
        <v>0.1</v>
      </c>
      <c r="Y82">
        <v>0.1</v>
      </c>
      <c r="Z82">
        <v>0.1</v>
      </c>
      <c r="AA82">
        <v>0.1</v>
      </c>
    </row>
    <row r="83" spans="1:27" x14ac:dyDescent="0.25">
      <c r="A83" t="s">
        <v>413</v>
      </c>
      <c r="B83" t="s">
        <v>485</v>
      </c>
      <c r="C83" t="s">
        <v>469</v>
      </c>
      <c r="D83">
        <v>0.2</v>
      </c>
      <c r="E83">
        <v>0.2</v>
      </c>
      <c r="F83">
        <v>0.2</v>
      </c>
      <c r="G83">
        <v>0.2</v>
      </c>
      <c r="H83">
        <v>0.2</v>
      </c>
      <c r="I83">
        <v>0.2</v>
      </c>
      <c r="J83">
        <v>0.3</v>
      </c>
      <c r="K83">
        <v>0.5</v>
      </c>
      <c r="L83">
        <v>0.9</v>
      </c>
      <c r="M83">
        <v>0.9</v>
      </c>
      <c r="N83">
        <v>0.9</v>
      </c>
      <c r="O83">
        <v>0.9</v>
      </c>
      <c r="P83">
        <v>0.8</v>
      </c>
      <c r="Q83">
        <v>0.9</v>
      </c>
      <c r="R83">
        <v>0.9</v>
      </c>
      <c r="S83">
        <v>0.9</v>
      </c>
      <c r="T83">
        <v>0.9</v>
      </c>
      <c r="U83">
        <v>0.9</v>
      </c>
      <c r="V83">
        <v>0.5</v>
      </c>
      <c r="W83">
        <v>0.5</v>
      </c>
      <c r="X83">
        <v>0.3</v>
      </c>
      <c r="Y83">
        <v>0.3</v>
      </c>
      <c r="Z83">
        <v>0.2</v>
      </c>
      <c r="AA83">
        <v>0.2</v>
      </c>
    </row>
    <row r="84" spans="1:27" x14ac:dyDescent="0.25">
      <c r="A84" t="s">
        <v>413</v>
      </c>
      <c r="B84" t="s">
        <v>487</v>
      </c>
      <c r="C84" t="s">
        <v>466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413</v>
      </c>
      <c r="B85" t="s">
        <v>488</v>
      </c>
      <c r="C85" t="s">
        <v>468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0.1</v>
      </c>
      <c r="L85">
        <v>0.1</v>
      </c>
      <c r="M85">
        <v>0.3</v>
      </c>
      <c r="N85">
        <v>0.3</v>
      </c>
      <c r="O85">
        <v>0.3</v>
      </c>
      <c r="P85">
        <v>0.3</v>
      </c>
      <c r="Q85">
        <v>0.1</v>
      </c>
      <c r="R85">
        <v>0.1</v>
      </c>
      <c r="S85">
        <v>0.1</v>
      </c>
      <c r="T85">
        <v>0.1</v>
      </c>
      <c r="U85">
        <v>0.1</v>
      </c>
      <c r="V85">
        <v>0.05</v>
      </c>
      <c r="W85">
        <v>0.05</v>
      </c>
      <c r="X85">
        <v>0.05</v>
      </c>
      <c r="Y85">
        <v>0.05</v>
      </c>
      <c r="Z85">
        <v>0.05</v>
      </c>
      <c r="AA85">
        <v>0.05</v>
      </c>
    </row>
    <row r="86" spans="1:27" x14ac:dyDescent="0.25">
      <c r="A86" t="s">
        <v>413</v>
      </c>
      <c r="B86" t="s">
        <v>488</v>
      </c>
      <c r="C86" t="s">
        <v>469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0.1</v>
      </c>
      <c r="L86">
        <v>0.2</v>
      </c>
      <c r="M86">
        <v>0.9</v>
      </c>
      <c r="N86">
        <v>0.9</v>
      </c>
      <c r="O86">
        <v>0.45</v>
      </c>
      <c r="P86">
        <v>0.45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0.3</v>
      </c>
      <c r="W86">
        <v>0.1</v>
      </c>
      <c r="X86">
        <v>0.1</v>
      </c>
      <c r="Y86">
        <v>0.1</v>
      </c>
      <c r="Z86">
        <v>0.05</v>
      </c>
      <c r="AA86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Manufacturing Biotech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199994.22999999995</v>
      </c>
      <c r="E3" s="38">
        <f>SUMIFS(Raw_totalendusesannual!$D:$D,
        Raw_totalendusesannual!$B:$B,$A3,
        Raw_totalendusesannual!$C:$C,$B3,
        Raw_totalendusesannual!$A:$A,$C3) / $D3</f>
        <v>49.347375921795354</v>
      </c>
      <c r="F3" s="38">
        <f>SUMIFS(Raw_totalendusesannual!$E:$E,
        Raw_totalendusesannual!$B:$B,$A3,
        Raw_totalendusesannual!$C:$C,$B3,
        Raw_totalendusesannual!$A:$A,$C3) / $D3</f>
        <v>90.566064080948763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199994.22999999995</v>
      </c>
      <c r="E4" s="38">
        <f>SUMIFS(Raw_totalendusesannual!$D:$D,
        Raw_totalendusesannual!$B:$B,$A4,
        Raw_totalendusesannual!$C:$C,$B4,
        Raw_totalendusesannual!$A:$A,$C4) / $D4</f>
        <v>44.475524118870837</v>
      </c>
      <c r="F4" s="38">
        <f>SUMIFS(Raw_totalendusesannual!$E:$E,
        Raw_totalendusesannual!$B:$B,$A4,
        Raw_totalendusesannual!$C:$C,$B4,
        Raw_totalendusesannual!$A:$A,$C4) / $D4</f>
        <v>92.684665102588241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199994.22999999995</v>
      </c>
      <c r="E5" s="38">
        <f>SUMIFS(Raw_totalendusesannual!$D:$D,
        Raw_totalendusesannual!$B:$B,$A5,
        Raw_totalendusesannual!$C:$C,$B5,
        Raw_totalendusesannual!$A:$A,$C5) / $D5</f>
        <v>52.340273166880884</v>
      </c>
      <c r="F5" s="38">
        <f>SUMIFS(Raw_totalendusesannual!$E:$E,
        Raw_totalendusesannual!$B:$B,$A5,
        Raw_totalendusesannual!$C:$C,$B5,
        Raw_totalendusesannual!$A:$A,$C5) / $D5</f>
        <v>87.348738311100291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199994.22999999995</v>
      </c>
      <c r="E6" s="38">
        <f>SUMIFS(Raw_totalendusesannual!$D:$D,
        Raw_totalendusesannual!$B:$B,$A6,
        Raw_totalendusesannual!$C:$C,$B6,
        Raw_totalendusesannual!$A:$A,$C6) / $D6</f>
        <v>46.528600450122994</v>
      </c>
      <c r="F6" s="38">
        <f>SUMIFS(Raw_totalendusesannual!$E:$E,
        Raw_totalendusesannual!$B:$B,$A6,
        Raw_totalendusesannual!$C:$C,$B6,
        Raw_totalendusesannual!$A:$A,$C6) / $D6</f>
        <v>89.164958759060212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199994.22999999995</v>
      </c>
      <c r="E7" s="38">
        <f>SUMIFS(Raw_totalendusesannual!$D:$D,
        Raw_totalendusesannual!$B:$B,$A7,
        Raw_totalendusesannual!$C:$C,$B7,
        Raw_totalendusesannual!$A:$A,$C7) / $D7</f>
        <v>53.137738823765076</v>
      </c>
      <c r="F7" s="38">
        <f>SUMIFS(Raw_totalendusesannual!$E:$E,
        Raw_totalendusesannual!$B:$B,$A7,
        Raw_totalendusesannual!$C:$C,$B7,
        Raw_totalendusesannual!$A:$A,$C7) / $D7</f>
        <v>84.038234753072643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199994.22999999995</v>
      </c>
      <c r="E8" s="38">
        <f>SUMIFS(Raw_totalendusesannual!$D:$D,
        Raw_totalendusesannual!$B:$B,$A8,
        Raw_totalendusesannual!$C:$C,$B8,
        Raw_totalendusesannual!$A:$A,$C8) / $D8</f>
        <v>47.325129329981188</v>
      </c>
      <c r="F8" s="38">
        <f>SUMIFS(Raw_totalendusesannual!$E:$E,
        Raw_totalendusesannual!$B:$B,$A8,
        Raw_totalendusesannual!$C:$C,$B8,
        Raw_totalendusesannual!$A:$A,$C8) / $D8</f>
        <v>85.81892862609088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199994.22999999995</v>
      </c>
      <c r="E9" s="38">
        <f>SUMIFS(Raw_totalendusesannual!$D:$D,
        Raw_totalendusesannual!$B:$B,$A9,
        Raw_totalendusesannual!$C:$C,$B9,
        Raw_totalendusesannual!$A:$A,$C9) / $D9</f>
        <v>52.340631577221018</v>
      </c>
      <c r="F9" s="38">
        <f>SUMIFS(Raw_totalendusesannual!$E:$E,
        Raw_totalendusesannual!$B:$B,$A9,
        Raw_totalendusesannual!$C:$C,$B9,
        Raw_totalendusesannual!$A:$A,$C9) / $D9</f>
        <v>84.335773387062233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199994.22999999995</v>
      </c>
      <c r="E10" s="38">
        <f>SUMIFS(Raw_totalendusesannual!$D:$D,
        Raw_totalendusesannual!$B:$B,$A10,
        Raw_totalendusesannual!$C:$C,$B10,
        Raw_totalendusesannual!$A:$A,$C10) / $D10</f>
        <v>46.520920678561595</v>
      </c>
      <c r="F10" s="38">
        <f>SUMIFS(Raw_totalendusesannual!$E:$E,
        Raw_totalendusesannual!$B:$B,$A10,
        Raw_totalendusesannual!$C:$C,$B10,
        Raw_totalendusesannual!$A:$A,$C10) / $D10</f>
        <v>86.205893390024315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199994.22999999995</v>
      </c>
      <c r="E11" s="38">
        <f>SUMIFS(Raw_totalendusesannual!$D:$D,
        Raw_totalendusesannual!$B:$B,$A11,
        Raw_totalendusesannual!$C:$C,$B11,
        Raw_totalendusesannual!$A:$A,$C11) / $D11</f>
        <v>49.741610445461362</v>
      </c>
      <c r="F11" s="38">
        <f>SUMIFS(Raw_totalendusesannual!$E:$E,
        Raw_totalendusesannual!$B:$B,$A11,
        Raw_totalendusesannual!$C:$C,$B11,
        Raw_totalendusesannual!$A:$A,$C11) / $D11</f>
        <v>88.648583161624231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199994.22999999995</v>
      </c>
      <c r="E12" s="38">
        <f>SUMIFS(Raw_totalendusesannual!$D:$D,
        Raw_totalendusesannual!$B:$B,$A12,
        Raw_totalendusesannual!$C:$C,$B12,
        Raw_totalendusesannual!$A:$A,$C12) / $D12</f>
        <v>44.808004060917163</v>
      </c>
      <c r="F12" s="38">
        <f>SUMIFS(Raw_totalendusesannual!$E:$E,
        Raw_totalendusesannual!$B:$B,$A12,
        Raw_totalendusesannual!$C:$C,$B12,
        Raw_totalendusesannual!$A:$A,$C12) / $D12</f>
        <v>90.082909041925888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199994.22999999995</v>
      </c>
      <c r="E13" s="38">
        <f>SUMIFS(Raw_totalendusesannual!$D:$D,
        Raw_totalendusesannual!$B:$B,$A13,
        Raw_totalendusesannual!$C:$C,$B13,
        Raw_totalendusesannual!$A:$A,$C13) / $D13</f>
        <v>52.921537986370922</v>
      </c>
      <c r="F13" s="38">
        <f>SUMIFS(Raw_totalendusesannual!$E:$E,
        Raw_totalendusesannual!$B:$B,$A13,
        Raw_totalendusesannual!$C:$C,$B13,
        Raw_totalendusesannual!$A:$A,$C13) / $D13</f>
        <v>65.494867876938258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199994.22999999995</v>
      </c>
      <c r="E14" s="38">
        <f>SUMIFS(Raw_totalendusesannual!$D:$D,
        Raw_totalendusesannual!$B:$B,$A14,
        Raw_totalendusesannual!$C:$C,$B14,
        Raw_totalendusesannual!$A:$A,$C14) / $D14</f>
        <v>47.522598726973278</v>
      </c>
      <c r="F14" s="38">
        <f>SUMIFS(Raw_totalendusesannual!$E:$E,
        Raw_totalendusesannual!$B:$B,$A14,
        Raw_totalendusesannual!$C:$C,$B14,
        Raw_totalendusesannual!$A:$A,$C14) / $D14</f>
        <v>67.188947751142635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199994.22999999995</v>
      </c>
      <c r="E15" s="38">
        <f>SUMIFS(Raw_totalendusesannual!$D:$D,
        Raw_totalendusesannual!$B:$B,$A15,
        Raw_totalendusesannual!$C:$C,$B15,
        Raw_totalendusesannual!$A:$A,$C15) / $D15</f>
        <v>56.117483139388582</v>
      </c>
      <c r="F15" s="38">
        <f>SUMIFS(Raw_totalendusesannual!$E:$E,
        Raw_totalendusesannual!$B:$B,$A15,
        Raw_totalendusesannual!$C:$C,$B15,
        Raw_totalendusesannual!$A:$A,$C15) / $D15</f>
        <v>63.24825681220905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199994.22999999995</v>
      </c>
      <c r="E16" s="38">
        <f>SUMIFS(Raw_totalendusesannual!$D:$D,
        Raw_totalendusesannual!$B:$B,$A16,
        Raw_totalendusesannual!$C:$C,$B16,
        Raw_totalendusesannual!$A:$A,$C16) / $D16</f>
        <v>49.557958947115637</v>
      </c>
      <c r="F16" s="38">
        <f>SUMIFS(Raw_totalendusesannual!$E:$E,
        Raw_totalendusesannual!$B:$B,$A16,
        Raw_totalendusesannual!$C:$C,$B16,
        Raw_totalendusesannual!$A:$A,$C16) / $D16</f>
        <v>64.951533251734332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199994.22999999995</v>
      </c>
      <c r="E17" s="38">
        <f>SUMIFS(Raw_totalendusesannual!$D:$D,
        Raw_totalendusesannual!$B:$B,$A17,
        Raw_totalendusesannual!$C:$C,$B17,
        Raw_totalendusesannual!$A:$A,$C17) / $D17</f>
        <v>56.621220822220742</v>
      </c>
      <c r="F17" s="38">
        <f>SUMIFS(Raw_totalendusesannual!$E:$E,
        Raw_totalendusesannual!$B:$B,$A17,
        Raw_totalendusesannual!$C:$C,$B17,
        Raw_totalendusesannual!$A:$A,$C17) / $D17</f>
        <v>61.344145028584094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199994.22999999995</v>
      </c>
      <c r="E18" s="38">
        <f>SUMIFS(Raw_totalendusesannual!$D:$D,
        Raw_totalendusesannual!$B:$B,$A18,
        Raw_totalendusesannual!$C:$C,$B18,
        Raw_totalendusesannual!$A:$A,$C18) / $D18</f>
        <v>50.055071088800929</v>
      </c>
      <c r="F18" s="38">
        <f>SUMIFS(Raw_totalendusesannual!$E:$E,
        Raw_totalendusesannual!$B:$B,$A18,
        Raw_totalendusesannual!$C:$C,$B18,
        Raw_totalendusesannual!$A:$A,$C18) / $D18</f>
        <v>63.029324096000188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199994.22999999995</v>
      </c>
      <c r="E19" s="38">
        <f>SUMIFS(Raw_totalendusesannual!$D:$D,
        Raw_totalendusesannual!$B:$B,$A19,
        Raw_totalendusesannual!$C:$C,$B19,
        Raw_totalendusesannual!$A:$A,$C19) / $D19</f>
        <v>56.111045453661355</v>
      </c>
      <c r="F19" s="38">
        <f>SUMIFS(Raw_totalendusesannual!$E:$E,
        Raw_totalendusesannual!$B:$B,$A19,
        Raw_totalendusesannual!$C:$C,$B19,
        Raw_totalendusesannual!$A:$A,$C19) / $D19</f>
        <v>61.498406579029826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199994.22999999995</v>
      </c>
      <c r="E20" s="38">
        <f>SUMIFS(Raw_totalendusesannual!$D:$D,
        Raw_totalendusesannual!$B:$B,$A20,
        Raw_totalendusesannual!$C:$C,$B20,
        Raw_totalendusesannual!$A:$A,$C20) / $D20</f>
        <v>49.535053986307517</v>
      </c>
      <c r="F20" s="38">
        <f>SUMIFS(Raw_totalendusesannual!$E:$E,
        Raw_totalendusesannual!$B:$B,$A20,
        Raw_totalendusesannual!$C:$C,$B20,
        Raw_totalendusesannual!$A:$A,$C20) / $D20</f>
        <v>63.226137324061817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199994.22999999995</v>
      </c>
      <c r="E21" s="38">
        <f>SUMIFS(Raw_totalendusesannual!$D:$D,
        Raw_totalendusesannual!$B:$B,$A21,
        Raw_totalendusesannual!$C:$C,$B21,
        Raw_totalendusesannual!$A:$A,$C21) / $D21</f>
        <v>53.166047190461455</v>
      </c>
      <c r="F21" s="38">
        <f>SUMIFS(Raw_totalendusesannual!$E:$E,
        Raw_totalendusesannual!$B:$B,$A21,
        Raw_totalendusesannual!$C:$C,$B21,
        Raw_totalendusesannual!$A:$A,$C21) / $D21</f>
        <v>64.169020976255183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199994.22999999995</v>
      </c>
      <c r="E22" s="38">
        <f>SUMIFS(Raw_totalendusesannual!$D:$D,
        Raw_totalendusesannual!$B:$B,$A22,
        Raw_totalendusesannual!$C:$C,$B22,
        Raw_totalendusesannual!$A:$A,$C22) / $D22</f>
        <v>47.588818337409045</v>
      </c>
      <c r="F22" s="38">
        <f>SUMIFS(Raw_totalendusesannual!$E:$E,
        Raw_totalendusesannual!$B:$B,$A22,
        Raw_totalendusesannual!$C:$C,$B22,
        Raw_totalendusesannual!$A:$A,$C22) / $D22</f>
        <v>65.602681687366697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199994.22999999995</v>
      </c>
      <c r="E23" s="38">
        <f>SUMIFS(Raw_totalendusesannual!$D:$D,
        Raw_totalendusesannual!$B:$B,$A23,
        Raw_totalendusesannual!$C:$C,$B23,
        Raw_totalendusesannual!$A:$A,$C23) / $D23</f>
        <v>51.069655559562904</v>
      </c>
      <c r="F23" s="38">
        <f>SUMIFS(Raw_totalendusesannual!$E:$E,
        Raw_totalendusesannual!$B:$B,$A23,
        Raw_totalendusesannual!$C:$C,$B23,
        Raw_totalendusesannual!$A:$A,$C23) / $D23</f>
        <v>56.092889579864391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199994.22999999995</v>
      </c>
      <c r="E24" s="38">
        <f>SUMIFS(Raw_totalendusesannual!$D:$D,
        Raw_totalendusesannual!$B:$B,$A24,
        Raw_totalendusesannual!$C:$C,$B24,
        Raw_totalendusesannual!$A:$A,$C24) / $D24</f>
        <v>45.909554740654279</v>
      </c>
      <c r="F24" s="38">
        <f>SUMIFS(Raw_totalendusesannual!$E:$E,
        Raw_totalendusesannual!$B:$B,$A24,
        Raw_totalendusesannual!$C:$C,$B24,
        Raw_totalendusesannual!$A:$A,$C24) / $D24</f>
        <v>58.247326585372001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199994.22999999995</v>
      </c>
      <c r="E25" s="38">
        <f>SUMIFS(Raw_totalendusesannual!$D:$D,
        Raw_totalendusesannual!$B:$B,$A25,
        Raw_totalendusesannual!$C:$C,$B25,
        Raw_totalendusesannual!$A:$A,$C25) / $D25</f>
        <v>54.167600935286998</v>
      </c>
      <c r="F25" s="38">
        <f>SUMIFS(Raw_totalendusesannual!$E:$E,
        Raw_totalendusesannual!$B:$B,$A25,
        Raw_totalendusesannual!$C:$C,$B25,
        Raw_totalendusesannual!$A:$A,$C25) / $D25</f>
        <v>54.572600719530769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199994.22999999995</v>
      </c>
      <c r="E26" s="38">
        <f>SUMIFS(Raw_totalendusesannual!$D:$D,
        Raw_totalendusesannual!$B:$B,$A26,
        Raw_totalendusesannual!$C:$C,$B26,
        Raw_totalendusesannual!$A:$A,$C26) / $D26</f>
        <v>47.8998323601636</v>
      </c>
      <c r="F26" s="38">
        <f>SUMIFS(Raw_totalendusesannual!$E:$E,
        Raw_totalendusesannual!$B:$B,$A26,
        Raw_totalendusesannual!$C:$C,$B26,
        Raw_totalendusesannual!$A:$A,$C26) / $D26</f>
        <v>56.565258807716617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199994.22999999995</v>
      </c>
      <c r="E27" s="38">
        <f>SUMIFS(Raw_totalendusesannual!$D:$D,
        Raw_totalendusesannual!$B:$B,$A27,
        Raw_totalendusesannual!$C:$C,$B27,
        Raw_totalendusesannual!$A:$A,$C27) / $D27</f>
        <v>54.447344455887567</v>
      </c>
      <c r="F27" s="38">
        <f>SUMIFS(Raw_totalendusesannual!$E:$E,
        Raw_totalendusesannual!$B:$B,$A27,
        Raw_totalendusesannual!$C:$C,$B27,
        Raw_totalendusesannual!$A:$A,$C27) / $D27</f>
        <v>53.400182845275097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199994.22999999995</v>
      </c>
      <c r="E28" s="38">
        <f>SUMIFS(Raw_totalendusesannual!$D:$D,
        Raw_totalendusesannual!$B:$B,$A28,
        Raw_totalendusesannual!$C:$C,$B28,
        Raw_totalendusesannual!$A:$A,$C28) / $D28</f>
        <v>48.191623428335916</v>
      </c>
      <c r="F28" s="38">
        <f>SUMIFS(Raw_totalendusesannual!$E:$E,
        Raw_totalendusesannual!$B:$B,$A28,
        Raw_totalendusesannual!$C:$C,$B28,
        Raw_totalendusesannual!$A:$A,$C28) / $D28</f>
        <v>55.31897000228458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199994.22999999995</v>
      </c>
      <c r="E29" s="38">
        <f>SUMIFS(Raw_totalendusesannual!$D:$D,
        Raw_totalendusesannual!$B:$B,$A29,
        Raw_totalendusesannual!$C:$C,$B29,
        Raw_totalendusesannual!$A:$A,$C29) / $D29</f>
        <v>54.164321440673575</v>
      </c>
      <c r="F29" s="38">
        <f>SUMIFS(Raw_totalendusesannual!$E:$E,
        Raw_totalendusesannual!$B:$B,$A29,
        Raw_totalendusesannual!$C:$C,$B29,
        Raw_totalendusesannual!$A:$A,$C29) / $D29</f>
        <v>53.49762490647857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199994.22999999995</v>
      </c>
      <c r="E30" s="38">
        <f>SUMIFS(Raw_totalendusesannual!$D:$D,
        Raw_totalendusesannual!$B:$B,$A30,
        Raw_totalendusesannual!$C:$C,$B30,
        Raw_totalendusesannual!$A:$A,$C30) / $D30</f>
        <v>47.89117771047696</v>
      </c>
      <c r="F30" s="38">
        <f>SUMIFS(Raw_totalendusesannual!$E:$E,
        Raw_totalendusesannual!$B:$B,$A30,
        Raw_totalendusesannual!$C:$C,$B30,
        Raw_totalendusesannual!$A:$A,$C30) / $D30</f>
        <v>55.450587499449377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199994.22999999995</v>
      </c>
      <c r="E31" s="38">
        <f>SUMIFS(Raw_totalendusesannual!$D:$D,
        Raw_totalendusesannual!$B:$B,$A31,
        Raw_totalendusesannual!$C:$C,$B31,
        Raw_totalendusesannual!$A:$A,$C31) / $D31</f>
        <v>51.308949063180485</v>
      </c>
      <c r="F31" s="38">
        <f>SUMIFS(Raw_totalendusesannual!$E:$E,
        Raw_totalendusesannual!$B:$B,$A31,
        Raw_totalendusesannual!$C:$C,$B31,
        Raw_totalendusesannual!$A:$A,$C31) / $D31</f>
        <v>55.252799443263953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199994.22999999995</v>
      </c>
      <c r="E32" s="38">
        <f>SUMIFS(Raw_totalendusesannual!$D:$D,
        Raw_totalendusesannual!$B:$B,$A32,
        Raw_totalendusesannual!$C:$C,$B32,
        Raw_totalendusesannual!$A:$A,$C32) / $D32</f>
        <v>45.979449757125508</v>
      </c>
      <c r="F32" s="38">
        <f>SUMIFS(Raw_totalendusesannual!$E:$E,
        Raw_totalendusesannual!$B:$B,$A32,
        Raw_totalendusesannual!$C:$C,$B32,
        Raw_totalendusesannual!$A:$A,$C32) / $D32</f>
        <v>57.070509834208728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199994.22999999995</v>
      </c>
      <c r="E33" s="38">
        <f>SUMIFS(Raw_totalendusesannual!$D:$D,
        Raw_totalendusesannual!$B:$B,$A33,
        Raw_totalendusesannual!$C:$C,$B33,
        Raw_totalendusesannual!$A:$A,$C33) / $D33</f>
        <v>53.84440346103986</v>
      </c>
      <c r="F33" s="38">
        <f>SUMIFS(Raw_totalendusesannual!$E:$E,
        Raw_totalendusesannual!$B:$B,$A33,
        Raw_totalendusesannual!$C:$C,$B33,
        Raw_totalendusesannual!$A:$A,$C33) / $D33</f>
        <v>51.402213353855274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199994.22999999995</v>
      </c>
      <c r="E34" s="38">
        <f>SUMIFS(Raw_totalendusesannual!$D:$D,
        Raw_totalendusesannual!$B:$B,$A34,
        Raw_totalendusesannual!$C:$C,$B34,
        Raw_totalendusesannual!$A:$A,$C34) / $D34</f>
        <v>48.248451667830629</v>
      </c>
      <c r="F34" s="38">
        <f>SUMIFS(Raw_totalendusesannual!$E:$E,
        Raw_totalendusesannual!$B:$B,$A34,
        Raw_totalendusesannual!$C:$C,$B34,
        Raw_totalendusesannual!$A:$A,$C34) / $D34</f>
        <v>53.096739740941537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199994.22999999995</v>
      </c>
      <c r="E35" s="38">
        <f>SUMIFS(Raw_totalendusesannual!$D:$D,
        Raw_totalendusesannual!$B:$B,$A35,
        Raw_totalendusesannual!$C:$C,$B35,
        Raw_totalendusesannual!$A:$A,$C35) / $D35</f>
        <v>56.969934432608397</v>
      </c>
      <c r="F35" s="38">
        <f>SUMIFS(Raw_totalendusesannual!$E:$E,
        Raw_totalendusesannual!$B:$B,$A35,
        Raw_totalendusesannual!$C:$C,$B35,
        Raw_totalendusesannual!$A:$A,$C35) / $D35</f>
        <v>49.882200201475825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199994.22999999995</v>
      </c>
      <c r="E36" s="38">
        <f>SUMIFS(Raw_totalendusesannual!$D:$D,
        Raw_totalendusesannual!$B:$B,$A36,
        Raw_totalendusesannual!$C:$C,$B36,
        Raw_totalendusesannual!$A:$A,$C36) / $D36</f>
        <v>50.246776919514147</v>
      </c>
      <c r="F36" s="38">
        <f>SUMIFS(Raw_totalendusesannual!$E:$E,
        Raw_totalendusesannual!$B:$B,$A36,
        Raw_totalendusesannual!$C:$C,$B36,
        Raw_totalendusesannual!$A:$A,$C36) / $D36</f>
        <v>51.559772999451042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199994.22999999995</v>
      </c>
      <c r="E37" s="38">
        <f>SUMIFS(Raw_totalendusesannual!$D:$D,
        Raw_totalendusesannual!$B:$B,$A37,
        Raw_totalendusesannual!$C:$C,$B37,
        Raw_totalendusesannual!$A:$A,$C37) / $D37</f>
        <v>57.216639400046709</v>
      </c>
      <c r="F37" s="38">
        <f>SUMIFS(Raw_totalendusesannual!$E:$E,
        Raw_totalendusesannual!$B:$B,$A37,
        Raw_totalendusesannual!$C:$C,$B37,
        Raw_totalendusesannual!$A:$A,$C37) / $D37</f>
        <v>48.879248316313941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199994.22999999995</v>
      </c>
      <c r="E38" s="38">
        <f>SUMIFS(Raw_totalendusesannual!$D:$D,
        Raw_totalendusesannual!$B:$B,$A38,
        Raw_totalendusesannual!$C:$C,$B38,
        Raw_totalendusesannual!$A:$A,$C38) / $D38</f>
        <v>50.501545269581037</v>
      </c>
      <c r="F38" s="38">
        <f>SUMIFS(Raw_totalendusesannual!$E:$E,
        Raw_totalendusesannual!$B:$B,$A38,
        Raw_totalendusesannual!$C:$C,$B38,
        Raw_totalendusesannual!$A:$A,$C38) / $D38</f>
        <v>50.506564664390581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199994.22999999995</v>
      </c>
      <c r="E39" s="38">
        <f>SUMIFS(Raw_totalendusesannual!$D:$D,
        Raw_totalendusesannual!$B:$B,$A39,
        Raw_totalendusesannual!$C:$C,$B39,
        Raw_totalendusesannual!$A:$A,$C39) / $D39</f>
        <v>56.96565385911385</v>
      </c>
      <c r="F39" s="38">
        <f>SUMIFS(Raw_totalendusesannual!$E:$E,
        Raw_totalendusesannual!$B:$B,$A39,
        Raw_totalendusesannual!$C:$C,$B39,
        Raw_totalendusesannual!$A:$A,$C39) / $D39</f>
        <v>48.957758431330753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199994.22999999995</v>
      </c>
      <c r="E40" s="38">
        <f>SUMIFS(Raw_totalendusesannual!$D:$D,
        Raw_totalendusesannual!$B:$B,$A40,
        Raw_totalendusesannual!$C:$C,$B40,
        Raw_totalendusesannual!$A:$A,$C40) / $D40</f>
        <v>50.236069160595299</v>
      </c>
      <c r="F40" s="38">
        <f>SUMIFS(Raw_totalendusesannual!$E:$E,
        Raw_totalendusesannual!$B:$B,$A40,
        Raw_totalendusesannual!$C:$C,$B40,
        Raw_totalendusesannual!$A:$A,$C40) / $D40</f>
        <v>50.609929496465988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199994.22999999995</v>
      </c>
      <c r="E41" s="38">
        <f>SUMIFS(Raw_totalendusesannual!$D:$D,
        Raw_totalendusesannual!$B:$B,$A41,
        Raw_totalendusesannual!$C:$C,$B41,
        Raw_totalendusesannual!$A:$A,$C41) / $D41</f>
        <v>54.044025570137705</v>
      </c>
      <c r="F41" s="38">
        <f>SUMIFS(Raw_totalendusesannual!$E:$E,
        Raw_totalendusesannual!$B:$B,$A41,
        Raw_totalendusesannual!$C:$C,$B41,
        Raw_totalendusesannual!$A:$A,$C41) / $D41</f>
        <v>50.515567574124518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199994.22999999995</v>
      </c>
      <c r="E42" s="38">
        <f>SUMIFS(Raw_totalendusesannual!$D:$D,
        Raw_totalendusesannual!$B:$B,$A42,
        Raw_totalendusesannual!$C:$C,$B42,
        Raw_totalendusesannual!$A:$A,$C42) / $D42</f>
        <v>48.27984217344671</v>
      </c>
      <c r="F42" s="38">
        <f>SUMIFS(Raw_totalendusesannual!$E:$E,
        Raw_totalendusesannual!$B:$B,$A42,
        Raw_totalendusesannual!$C:$C,$B42,
        Raw_totalendusesannual!$A:$A,$C42) / $D42</f>
        <v>52.030250022713162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199994.22999999995</v>
      </c>
      <c r="E43" s="38">
        <f>SUMIFS(Raw_totalendusesannual!$D:$D,
        Raw_totalendusesannual!$B:$B,$A43,
        Raw_totalendusesannual!$C:$C,$B43,
        Raw_totalendusesannual!$A:$A,$C43) / $D43</f>
        <v>51.484007163606677</v>
      </c>
      <c r="F43" s="38">
        <f>SUMIFS(Raw_totalendusesannual!$E:$E,
        Raw_totalendusesannual!$B:$B,$A43,
        Raw_totalendusesannual!$C:$C,$B43,
        Raw_totalendusesannual!$A:$A,$C43) / $D43</f>
        <v>57.545745594760426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199994.22999999995</v>
      </c>
      <c r="E44" s="38">
        <f>SUMIFS(Raw_totalendusesannual!$D:$D,
        Raw_totalendusesannual!$B:$B,$A44,
        Raw_totalendusesannual!$C:$C,$B44,
        Raw_totalendusesannual!$A:$A,$C44) / $D44</f>
        <v>46.264182671670085</v>
      </c>
      <c r="F44" s="38">
        <f>SUMIFS(Raw_totalendusesannual!$E:$E,
        Raw_totalendusesannual!$B:$B,$A44,
        Raw_totalendusesannual!$C:$C,$B44,
        Raw_totalendusesannual!$A:$A,$C44) / $D44</f>
        <v>59.92188914650189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199994.22999999995</v>
      </c>
      <c r="E45" s="38">
        <f>SUMIFS(Raw_totalendusesannual!$D:$D,
        Raw_totalendusesannual!$B:$B,$A45,
        Raw_totalendusesannual!$C:$C,$B45,
        Raw_totalendusesannual!$A:$A,$C45) / $D45</f>
        <v>54.531734540541507</v>
      </c>
      <c r="F45" s="38">
        <f>SUMIFS(Raw_totalendusesannual!$E:$E,
        Raw_totalendusesannual!$B:$B,$A45,
        Raw_totalendusesannual!$C:$C,$B45,
        Raw_totalendusesannual!$A:$A,$C45) / $D45</f>
        <v>56.014392965237064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199994.22999999995</v>
      </c>
      <c r="E46" s="38">
        <f>SUMIFS(Raw_totalendusesannual!$D:$D,
        Raw_totalendusesannual!$B:$B,$A46,
        Raw_totalendusesannual!$C:$C,$B46,
        Raw_totalendusesannual!$A:$A,$C46) / $D46</f>
        <v>48.217400672009397</v>
      </c>
      <c r="F46" s="38">
        <f>SUMIFS(Raw_totalendusesannual!$E:$E,
        Raw_totalendusesannual!$B:$B,$A46,
        Raw_totalendusesannual!$C:$C,$B46,
        Raw_totalendusesannual!$A:$A,$C46) / $D46</f>
        <v>58.134687385731091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199994.22999999995</v>
      </c>
      <c r="E47" s="38">
        <f>SUMIFS(Raw_totalendusesannual!$D:$D,
        Raw_totalendusesannual!$B:$B,$A47,
        Raw_totalendusesannual!$C:$C,$B47,
        Raw_totalendusesannual!$A:$A,$C47) / $D47</f>
        <v>54.789257220070816</v>
      </c>
      <c r="F47" s="38">
        <f>SUMIFS(Raw_totalendusesannual!$E:$E,
        Raw_totalendusesannual!$B:$B,$A47,
        Raw_totalendusesannual!$C:$C,$B47,
        Raw_totalendusesannual!$A:$A,$C47) / $D47</f>
        <v>54.980150277335518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199994.22999999995</v>
      </c>
      <c r="E48" s="38">
        <f>SUMIFS(Raw_totalendusesannual!$D:$D,
        Raw_totalendusesannual!$B:$B,$A48,
        Raw_totalendusesannual!$C:$C,$B48,
        Raw_totalendusesannual!$A:$A,$C48) / $D48</f>
        <v>48.494601969266824</v>
      </c>
      <c r="F48" s="38">
        <f>SUMIFS(Raw_totalendusesannual!$E:$E,
        Raw_totalendusesannual!$B:$B,$A48,
        Raw_totalendusesannual!$C:$C,$B48,
        Raw_totalendusesannual!$A:$A,$C48) / $D48</f>
        <v>56.994590093924224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199994.22999999995</v>
      </c>
      <c r="E49" s="38">
        <f>SUMIFS(Raw_totalendusesannual!$D:$D,
        Raw_totalendusesannual!$B:$B,$A49,
        Raw_totalendusesannual!$C:$C,$B49,
        Raw_totalendusesannual!$A:$A,$C49) / $D49</f>
        <v>54.522817733291618</v>
      </c>
      <c r="F49" s="38">
        <f>SUMIFS(Raw_totalendusesannual!$E:$E,
        Raw_totalendusesannual!$B:$B,$A49,
        Raw_totalendusesannual!$C:$C,$B49,
        Raw_totalendusesannual!$A:$A,$C49) / $D49</f>
        <v>55.060177186111837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199994.22999999995</v>
      </c>
      <c r="E50" s="38">
        <f>SUMIFS(Raw_totalendusesannual!$D:$D,
        Raw_totalendusesannual!$B:$B,$A50,
        Raw_totalendusesannual!$C:$C,$B50,
        Raw_totalendusesannual!$A:$A,$C50) / $D50</f>
        <v>48.196396766046711</v>
      </c>
      <c r="F50" s="38">
        <f>SUMIFS(Raw_totalendusesannual!$E:$E,
        Raw_totalendusesannual!$B:$B,$A50,
        Raw_totalendusesannual!$C:$C,$B50,
        Raw_totalendusesannual!$A:$A,$C50) / $D50</f>
        <v>57.105531944596621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199994.22999999995</v>
      </c>
      <c r="E51" s="38">
        <f>SUMIFS(Raw_totalendusesannual!$D:$D,
        Raw_totalendusesannual!$B:$B,$A51,
        Raw_totalendusesannual!$C:$C,$B51,
        Raw_totalendusesannual!$A:$A,$C51) / $D51</f>
        <v>51.73141120121317</v>
      </c>
      <c r="F51" s="38">
        <f>SUMIFS(Raw_totalendusesannual!$E:$E,
        Raw_totalendusesannual!$B:$B,$A51,
        Raw_totalendusesannual!$C:$C,$B51,
        Raw_totalendusesannual!$A:$A,$C51) / $D51</f>
        <v>56.63966075421277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199994.22999999995</v>
      </c>
      <c r="E52" s="38">
        <f>SUMIFS(Raw_totalendusesannual!$D:$D,
        Raw_totalendusesannual!$B:$B,$A52,
        Raw_totalendusesannual!$C:$C,$B52,
        Raw_totalendusesannual!$A:$A,$C52) / $D52</f>
        <v>46.32719278951199</v>
      </c>
      <c r="F52" s="38">
        <f>SUMIFS(Raw_totalendusesannual!$E:$E,
        Raw_totalendusesannual!$B:$B,$A52,
        Raw_totalendusesannual!$C:$C,$B52,
        Raw_totalendusesannual!$A:$A,$C52) / $D52</f>
        <v>58.57773836775192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199994.22999999995</v>
      </c>
      <c r="E53" s="38">
        <f>SUMIFS(Raw_totalendusesannual!$D:$D,
        Raw_totalendusesannual!$B:$B,$A53,
        Raw_totalendusesannual!$C:$C,$B53,
        Raw_totalendusesannual!$A:$A,$C53) / $D53</f>
        <v>53.642005121847774</v>
      </c>
      <c r="F53" s="38">
        <f>SUMIFS(Raw_totalendusesannual!$E:$E,
        Raw_totalendusesannual!$B:$B,$A53,
        Raw_totalendusesannual!$C:$C,$B53,
        Raw_totalendusesannual!$A:$A,$C53) / $D53</f>
        <v>31.49005808817585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199994.22999999995</v>
      </c>
      <c r="E54" s="38">
        <f>SUMIFS(Raw_totalendusesannual!$D:$D,
        Raw_totalendusesannual!$B:$B,$A54,
        Raw_totalendusesannual!$C:$C,$B54,
        Raw_totalendusesannual!$A:$A,$C54) / $D54</f>
        <v>47.864608643959393</v>
      </c>
      <c r="F54" s="38">
        <f>SUMIFS(Raw_totalendusesannual!$E:$E,
        Raw_totalendusesannual!$B:$B,$A54,
        Raw_totalendusesannual!$C:$C,$B54,
        Raw_totalendusesannual!$A:$A,$C54) / $D54</f>
        <v>32.75648887470404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199994.22999999995</v>
      </c>
      <c r="E55" s="38">
        <f>SUMIFS(Raw_totalendusesannual!$D:$D,
        Raw_totalendusesannual!$B:$B,$A55,
        Raw_totalendusesannual!$C:$C,$B55,
        Raw_totalendusesannual!$A:$A,$C55) / $D55</f>
        <v>56.016877086903968</v>
      </c>
      <c r="F55" s="38">
        <f>SUMIFS(Raw_totalendusesannual!$E:$E,
        Raw_totalendusesannual!$B:$B,$A55,
        Raw_totalendusesannual!$C:$C,$B55,
        Raw_totalendusesannual!$A:$A,$C55) / $D55</f>
        <v>30.907794889882577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199994.22999999995</v>
      </c>
      <c r="E56" s="38">
        <f>SUMIFS(Raw_totalendusesannual!$D:$D,
        Raw_totalendusesannual!$B:$B,$A56,
        Raw_totalendusesannual!$C:$C,$B56,
        Raw_totalendusesannual!$A:$A,$C56) / $D56</f>
        <v>49.322136843647947</v>
      </c>
      <c r="F56" s="38">
        <f>SUMIFS(Raw_totalendusesannual!$E:$E,
        Raw_totalendusesannual!$B:$B,$A56,
        Raw_totalendusesannual!$C:$C,$B56,
        Raw_totalendusesannual!$A:$A,$C56) / $D56</f>
        <v>32.16015752054448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199994.22999999995</v>
      </c>
      <c r="E57" s="38">
        <f>SUMIFS(Raw_totalendusesannual!$D:$D,
        Raw_totalendusesannual!$B:$B,$A57,
        Raw_totalendusesannual!$C:$C,$B57,
        Raw_totalendusesannual!$A:$A,$C57) / $D57</f>
        <v>55.99637984555855</v>
      </c>
      <c r="F57" s="38">
        <f>SUMIFS(Raw_totalendusesannual!$E:$E,
        Raw_totalendusesannual!$B:$B,$A57,
        Raw_totalendusesannual!$C:$C,$B57,
        Raw_totalendusesannual!$A:$A,$C57) / $D57</f>
        <v>30.719245650237017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199994.22999999995</v>
      </c>
      <c r="E58" s="38">
        <f>SUMIFS(Raw_totalendusesannual!$D:$D,
        Raw_totalendusesannual!$B:$B,$A58,
        Raw_totalendusesannual!$C:$C,$B58,
        Raw_totalendusesannual!$A:$A,$C58) / $D58</f>
        <v>49.314371419615469</v>
      </c>
      <c r="F58" s="38">
        <f>SUMIFS(Raw_totalendusesannual!$E:$E,
        Raw_totalendusesannual!$B:$B,$A58,
        Raw_totalendusesannual!$C:$C,$B58,
        Raw_totalendusesannual!$A:$A,$C58) / $D58</f>
        <v>31.921742292265137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199994.22999999995</v>
      </c>
      <c r="E59" s="38">
        <f>SUMIFS(Raw_totalendusesannual!$D:$D,
        Raw_totalendusesannual!$B:$B,$A59,
        Raw_totalendusesannual!$C:$C,$B59,
        Raw_totalendusesannual!$A:$A,$C59) / $D59</f>
        <v>56.014740375259834</v>
      </c>
      <c r="F59" s="38">
        <f>SUMIFS(Raw_totalendusesannual!$E:$E,
        Raw_totalendusesannual!$B:$B,$A59,
        Raw_totalendusesannual!$C:$C,$B59,
        Raw_totalendusesannual!$A:$A,$C59) / $D59</f>
        <v>30.732363278680598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199994.22999999995</v>
      </c>
      <c r="E60" s="38">
        <f>SUMIFS(Raw_totalendusesannual!$D:$D,
        Raw_totalendusesannual!$B:$B,$A60,
        Raw_totalendusesannual!$C:$C,$B60,
        Raw_totalendusesannual!$A:$A,$C60) / $D60</f>
        <v>49.319377664045625</v>
      </c>
      <c r="F60" s="38">
        <f>SUMIFS(Raw_totalendusesannual!$E:$E,
        Raw_totalendusesannual!$B:$B,$A60,
        Raw_totalendusesannual!$C:$C,$B60,
        Raw_totalendusesannual!$A:$A,$C60) / $D60</f>
        <v>31.943411567423727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199994.22999999995</v>
      </c>
      <c r="E61" s="38">
        <f>SUMIFS(Raw_totalendusesannual!$D:$D,
        Raw_totalendusesannual!$B:$B,$A61,
        Raw_totalendusesannual!$C:$C,$B61,
        Raw_totalendusesannual!$A:$A,$C61) / $D61</f>
        <v>53.338472514932072</v>
      </c>
      <c r="F61" s="38">
        <f>SUMIFS(Raw_totalendusesannual!$E:$E,
        Raw_totalendusesannual!$B:$B,$A61,
        Raw_totalendusesannual!$C:$C,$B61,
        Raw_totalendusesannual!$A:$A,$C61) / $D61</f>
        <v>31.14710649402236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199994.22999999995</v>
      </c>
      <c r="E62" s="38">
        <f>SUMIFS(Raw_totalendusesannual!$D:$D,
        Raw_totalendusesannual!$B:$B,$A62,
        Raw_totalendusesannual!$C:$C,$B62,
        Raw_totalendusesannual!$A:$A,$C62) / $D62</f>
        <v>47.493195878701115</v>
      </c>
      <c r="F62" s="38">
        <f>SUMIFS(Raw_totalendusesannual!$E:$E,
        Raw_totalendusesannual!$B:$B,$A62,
        Raw_totalendusesannual!$C:$C,$B62,
        Raw_totalendusesannual!$A:$A,$C62) / $D62</f>
        <v>32.331051000821383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199994.22999999995</v>
      </c>
      <c r="E63" s="38">
        <f>SUMIFS(Raw_totalendusesannual!$D:$D,
        Raw_totalendusesannual!$B:$B,$A63,
        Raw_totalendusesannual!$C:$C,$B63,
        Raw_totalendusesannual!$A:$A,$C63) / $D63</f>
        <v>54.743263393148908</v>
      </c>
      <c r="F63" s="38">
        <f>SUMIFS(Raw_totalendusesannual!$E:$E,
        Raw_totalendusesannual!$B:$B,$A63,
        Raw_totalendusesannual!$C:$C,$B63,
        Raw_totalendusesannual!$A:$A,$C63) / $D63</f>
        <v>30.471001738400162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199994.22999999995</v>
      </c>
      <c r="E64" s="38">
        <f>SUMIFS(Raw_totalendusesannual!$D:$D,
        Raw_totalendusesannual!$B:$B,$A64,
        Raw_totalendusesannual!$C:$C,$B64,
        Raw_totalendusesannual!$A:$A,$C64) / $D64</f>
        <v>48.49544804367607</v>
      </c>
      <c r="F64" s="38">
        <f>SUMIFS(Raw_totalendusesannual!$E:$E,
        Raw_totalendusesannual!$B:$B,$A64,
        Raw_totalendusesannual!$C:$C,$B64,
        Raw_totalendusesannual!$A:$A,$C64) / $D64</f>
        <v>31.581325721247065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199994.22999999995</v>
      </c>
      <c r="E65" s="38">
        <f>SUMIFS(Raw_totalendusesannual!$D:$D,
        Raw_totalendusesannual!$B:$B,$A65,
        Raw_totalendusesannual!$C:$C,$B65,
        Raw_totalendusesannual!$A:$A,$C65) / $D65</f>
        <v>56.946018242626316</v>
      </c>
      <c r="F65" s="38">
        <f>SUMIFS(Raw_totalendusesannual!$E:$E,
        Raw_totalendusesannual!$B:$B,$A65,
        Raw_totalendusesannual!$C:$C,$B65,
        Raw_totalendusesannual!$A:$A,$C65) / $D65</f>
        <v>29.886985639535705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199994.22999999995</v>
      </c>
      <c r="E66" s="38">
        <f>SUMIFS(Raw_totalendusesannual!$D:$D,
        Raw_totalendusesannual!$B:$B,$A66,
        Raw_totalendusesannual!$C:$C,$B66,
        Raw_totalendusesannual!$A:$A,$C66) / $D66</f>
        <v>50.162319982931521</v>
      </c>
      <c r="F66" s="38">
        <f>SUMIFS(Raw_totalendusesannual!$E:$E,
        Raw_totalendusesannual!$B:$B,$A66,
        Raw_totalendusesannual!$C:$C,$B66,
        Raw_totalendusesannual!$A:$A,$C66) / $D66</f>
        <v>30.984997817187036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199994.22999999995</v>
      </c>
      <c r="E67" s="38">
        <f>SUMIFS(Raw_totalendusesannual!$D:$D,
        Raw_totalendusesannual!$B:$B,$A67,
        Raw_totalendusesannual!$C:$C,$B67,
        Raw_totalendusesannual!$A:$A,$C67) / $D67</f>
        <v>56.941629266004341</v>
      </c>
      <c r="F67" s="38">
        <f>SUMIFS(Raw_totalendusesannual!$E:$E,
        Raw_totalendusesannual!$B:$B,$A67,
        Raw_totalendusesannual!$C:$C,$B67,
        Raw_totalendusesannual!$A:$A,$C67) / $D67</f>
        <v>29.707063898793489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199994.22999999995</v>
      </c>
      <c r="E68" s="38">
        <f>SUMIFS(Raw_totalendusesannual!$D:$D,
        Raw_totalendusesannual!$B:$B,$A68,
        Raw_totalendusesannual!$C:$C,$B68,
        Raw_totalendusesannual!$A:$A,$C68) / $D68</f>
        <v>50.169491139819392</v>
      </c>
      <c r="F68" s="38">
        <f>SUMIFS(Raw_totalendusesannual!$E:$E,
        Raw_totalendusesannual!$B:$B,$A68,
        Raw_totalendusesannual!$C:$C,$B68,
        Raw_totalendusesannual!$A:$A,$C68) / $D68</f>
        <v>30.754374063691746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199994.22999999995</v>
      </c>
      <c r="E69" s="38">
        <f>SUMIFS(Raw_totalendusesannual!$D:$D,
        Raw_totalendusesannual!$B:$B,$A69,
        Raw_totalendusesannual!$C:$C,$B69,
        Raw_totalendusesannual!$A:$A,$C69) / $D69</f>
        <v>56.944244641457914</v>
      </c>
      <c r="F69" s="38">
        <f>SUMIFS(Raw_totalendusesannual!$E:$E,
        Raw_totalendusesannual!$B:$B,$A69,
        Raw_totalendusesannual!$C:$C,$B69,
        Raw_totalendusesannual!$A:$A,$C69) / $D69</f>
        <v>29.719497607505986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199994.22999999995</v>
      </c>
      <c r="E70" s="38">
        <f>SUMIFS(Raw_totalendusesannual!$D:$D,
        Raw_totalendusesannual!$B:$B,$A70,
        Raw_totalendusesannual!$C:$C,$B70,
        Raw_totalendusesannual!$A:$A,$C70) / $D70</f>
        <v>50.159586554072099</v>
      </c>
      <c r="F70" s="38">
        <f>SUMIFS(Raw_totalendusesannual!$E:$E,
        Raw_totalendusesannual!$B:$B,$A70,
        Raw_totalendusesannual!$C:$C,$B70,
        Raw_totalendusesannual!$A:$A,$C70) / $D70</f>
        <v>30.775892934511166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199994.22999999995</v>
      </c>
      <c r="E71" s="38">
        <f>SUMIFS(Raw_totalendusesannual!$D:$D,
        Raw_totalendusesannual!$B:$B,$A71,
        Raw_totalendusesannual!$C:$C,$B71,
        Raw_totalendusesannual!$A:$A,$C71) / $D71</f>
        <v>54.253606416545132</v>
      </c>
      <c r="F71" s="38">
        <f>SUMIFS(Raw_totalendusesannual!$E:$E,
        Raw_totalendusesannual!$B:$B,$A71,
        Raw_totalendusesannual!$C:$C,$B71,
        Raw_totalendusesannual!$A:$A,$C71) / $D71</f>
        <v>30.107159041538356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199994.22999999995</v>
      </c>
      <c r="E72" s="38">
        <f>SUMIFS(Raw_totalendusesannual!$D:$D,
        Raw_totalendusesannual!$B:$B,$A72,
        Raw_totalendusesannual!$C:$C,$B72,
        Raw_totalendusesannual!$A:$A,$C72) / $D72</f>
        <v>48.316797489607595</v>
      </c>
      <c r="F72" s="38">
        <f>SUMIFS(Raw_totalendusesannual!$E:$E,
        Raw_totalendusesannual!$B:$B,$A72,
        Raw_totalendusesannual!$C:$C,$B72,
        Raw_totalendusesannual!$A:$A,$C72) / $D72</f>
        <v>31.144433166896871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199994.22999999995</v>
      </c>
      <c r="E73" s="38">
        <f>SUMIFS(Raw_totalendusesannual!$D:$D,
        Raw_totalendusesannual!$B:$B,$A73,
        Raw_totalendusesannual!$C:$C,$B73,
        Raw_totalendusesannual!$A:$A,$C73) / $D73</f>
        <v>55.843444333369035</v>
      </c>
      <c r="F73" s="38">
        <f>SUMIFS(Raw_totalendusesannual!$E:$E,
        Raw_totalendusesannual!$B:$B,$A73,
        Raw_totalendusesannual!$C:$C,$B73,
        Raw_totalendusesannual!$A:$A,$C73) / $D73</f>
        <v>34.288037109870629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199994.22999999995</v>
      </c>
      <c r="E74" s="38">
        <f>SUMIFS(Raw_totalendusesannual!$D:$D,
        Raw_totalendusesannual!$B:$B,$A74,
        Raw_totalendusesannual!$C:$C,$B74,
        Raw_totalendusesannual!$A:$A,$C74) / $D74</f>
        <v>49.820349767090796</v>
      </c>
      <c r="F74" s="38">
        <f>SUMIFS(Raw_totalendusesannual!$E:$E,
        Raw_totalendusesannual!$B:$B,$A74,
        Raw_totalendusesannual!$C:$C,$B74,
        Raw_totalendusesannual!$A:$A,$C74) / $D74</f>
        <v>35.437672076839426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199994.22999999995</v>
      </c>
      <c r="E75" s="38">
        <f>SUMIFS(Raw_totalendusesannual!$D:$D,
        Raw_totalendusesannual!$B:$B,$A75,
        Raw_totalendusesannual!$C:$C,$B75,
        Raw_totalendusesannual!$A:$A,$C75) / $D75</f>
        <v>58.524480681267661</v>
      </c>
      <c r="F75" s="38">
        <f>SUMIFS(Raw_totalendusesannual!$E:$E,
        Raw_totalendusesannual!$B:$B,$A75,
        Raw_totalendusesannual!$C:$C,$B75,
        Raw_totalendusesannual!$A:$A,$C75) / $D75</f>
        <v>33.477484925440109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199994.22999999995</v>
      </c>
      <c r="E76" s="38">
        <f>SUMIFS(Raw_totalendusesannual!$D:$D,
        Raw_totalendusesannual!$B:$B,$A76,
        Raw_totalendusesannual!$C:$C,$B76,
        Raw_totalendusesannual!$A:$A,$C76) / $D76</f>
        <v>51.520569918442163</v>
      </c>
      <c r="F76" s="38">
        <f>SUMIFS(Raw_totalendusesannual!$E:$E,
        Raw_totalendusesannual!$B:$B,$A76,
        Raw_totalendusesannual!$C:$C,$B76,
        Raw_totalendusesannual!$A:$A,$C76) / $D76</f>
        <v>34.66636452461654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199994.22999999995</v>
      </c>
      <c r="E77" s="38">
        <f>SUMIFS(Raw_totalendusesannual!$D:$D,
        Raw_totalendusesannual!$B:$B,$A77,
        Raw_totalendusesannual!$C:$C,$B77,
        Raw_totalendusesannual!$A:$A,$C77) / $D77</f>
        <v>58.565300608922577</v>
      </c>
      <c r="F77" s="38">
        <f>SUMIFS(Raw_totalendusesannual!$E:$E,
        Raw_totalendusesannual!$B:$B,$A77,
        Raw_totalendusesannual!$C:$C,$B77,
        Raw_totalendusesannual!$A:$A,$C77) / $D77</f>
        <v>33.173989269590436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199994.22999999995</v>
      </c>
      <c r="E78" s="38">
        <f>SUMIFS(Raw_totalendusesannual!$D:$D,
        Raw_totalendusesannual!$B:$B,$A78,
        Raw_totalendusesannual!$C:$C,$B78,
        Raw_totalendusesannual!$A:$A,$C78) / $D78</f>
        <v>51.572881427629206</v>
      </c>
      <c r="F78" s="38">
        <f>SUMIFS(Raw_totalendusesannual!$E:$E,
        Raw_totalendusesannual!$B:$B,$A78,
        Raw_totalendusesannual!$C:$C,$B78,
        Raw_totalendusesannual!$A:$A,$C78) / $D78</f>
        <v>34.314522573976262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199994.22999999995</v>
      </c>
      <c r="E79" s="38">
        <f>SUMIFS(Raw_totalendusesannual!$D:$D,
        Raw_totalendusesannual!$B:$B,$A79,
        Raw_totalendusesannual!$C:$C,$B79,
        Raw_totalendusesannual!$A:$A,$C79) / $D79</f>
        <v>58.520524117120793</v>
      </c>
      <c r="F79" s="38">
        <f>SUMIFS(Raw_totalendusesannual!$E:$E,
        Raw_totalendusesannual!$B:$B,$A79,
        Raw_totalendusesannual!$C:$C,$B79,
        Raw_totalendusesannual!$A:$A,$C79) / $D79</f>
        <v>33.194097449711435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199994.22999999995</v>
      </c>
      <c r="E80" s="38">
        <f>SUMIFS(Raw_totalendusesannual!$D:$D,
        Raw_totalendusesannual!$B:$B,$A80,
        Raw_totalendusesannual!$C:$C,$B80,
        Raw_totalendusesannual!$A:$A,$C80) / $D80</f>
        <v>51.514274286813183</v>
      </c>
      <c r="F80" s="38">
        <f>SUMIFS(Raw_totalendusesannual!$E:$E,
        Raw_totalendusesannual!$B:$B,$A80,
        Raw_totalendusesannual!$C:$C,$B80,
        Raw_totalendusesannual!$A:$A,$C80) / $D80</f>
        <v>34.344354034613907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199994.22999999995</v>
      </c>
      <c r="E81" s="38">
        <f>SUMIFS(Raw_totalendusesannual!$D:$D,
        Raw_totalendusesannual!$B:$B,$A81,
        Raw_totalendusesannual!$C:$C,$B81,
        Raw_totalendusesannual!$A:$A,$C81) / $D81</f>
        <v>55.687641388454075</v>
      </c>
      <c r="F81" s="38">
        <f>SUMIFS(Raw_totalendusesannual!$E:$E,
        Raw_totalendusesannual!$B:$B,$A81,
        Raw_totalendusesannual!$C:$C,$B81,
        Raw_totalendusesannual!$A:$A,$C81) / $D81</f>
        <v>33.768725827740141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199994.22999999995</v>
      </c>
      <c r="E82" s="38">
        <f>SUMIFS(Raw_totalendusesannual!$D:$D,
        Raw_totalendusesannual!$B:$B,$A82,
        Raw_totalendusesannual!$C:$C,$B82,
        Raw_totalendusesannual!$A:$A,$C82) / $D82</f>
        <v>49.604323034719563</v>
      </c>
      <c r="F82" s="38">
        <f>SUMIFS(Raw_totalendusesannual!$E:$E,
        Raw_totalendusesannual!$B:$B,$A82,
        Raw_totalendusesannual!$C:$C,$B82,
        Raw_totalendusesannual!$A:$A,$C82) / $D82</f>
        <v>34.883656343485519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199994.22999999995</v>
      </c>
      <c r="E83" s="38">
        <f>SUMIFS(Raw_totalendusesannual!$D:$D,
        Raw_totalendusesannual!$B:$B,$A83,
        Raw_totalendusesannual!$C:$C,$B83,
        Raw_totalendusesannual!$A:$A,$C83) / $D83</f>
        <v>57.250260270008809</v>
      </c>
      <c r="F83" s="38">
        <f>SUMIFS(Raw_totalendusesannual!$E:$E,
        Raw_totalendusesannual!$B:$B,$A83,
        Raw_totalendusesannual!$C:$C,$B83,
        Raw_totalendusesannual!$A:$A,$C83) / $D83</f>
        <v>32.220905673128676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199994.22999999995</v>
      </c>
      <c r="E84" s="38">
        <f>SUMIFS(Raw_totalendusesannual!$D:$D,
        Raw_totalendusesannual!$B:$B,$A84,
        Raw_totalendusesannual!$C:$C,$B84,
        Raw_totalendusesannual!$A:$A,$C84) / $D84</f>
        <v>50.521130784623153</v>
      </c>
      <c r="F84" s="38">
        <f>SUMIFS(Raw_totalendusesannual!$E:$E,
        Raw_totalendusesannual!$B:$B,$A84,
        Raw_totalendusesannual!$C:$C,$B84,
        Raw_totalendusesannual!$A:$A,$C84) / $D84</f>
        <v>33.153875389304993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199994.22999999995</v>
      </c>
      <c r="E85" s="38">
        <f>SUMIFS(Raw_totalendusesannual!$D:$D,
        Raw_totalendusesannual!$B:$B,$A85,
        Raw_totalendusesannual!$C:$C,$B85,
        Raw_totalendusesannual!$A:$A,$C85) / $D85</f>
        <v>59.611008827604692</v>
      </c>
      <c r="F85" s="38">
        <f>SUMIFS(Raw_totalendusesannual!$E:$E,
        Raw_totalendusesannual!$B:$B,$A85,
        Raw_totalendusesannual!$C:$C,$B85,
        Raw_totalendusesannual!$A:$A,$C85) / $D85</f>
        <v>31.43177675675944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199994.22999999995</v>
      </c>
      <c r="E86" s="38">
        <f>SUMIFS(Raw_totalendusesannual!$D:$D,
        Raw_totalendusesannual!$B:$B,$A86,
        Raw_totalendusesannual!$C:$C,$B86,
        Raw_totalendusesannual!$A:$A,$C86) / $D86</f>
        <v>52.269122864194649</v>
      </c>
      <c r="F86" s="38">
        <f>SUMIFS(Raw_totalendusesannual!$E:$E,
        Raw_totalendusesannual!$B:$B,$A86,
        Raw_totalendusesannual!$C:$C,$B86,
        Raw_totalendusesannual!$A:$A,$C86) / $D86</f>
        <v>32.464474900100875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199994.22999999995</v>
      </c>
      <c r="E87" s="38">
        <f>SUMIFS(Raw_totalendusesannual!$D:$D,
        Raw_totalendusesannual!$B:$B,$A87,
        Raw_totalendusesannual!$C:$C,$B87,
        Raw_totalendusesannual!$A:$A,$C87) / $D87</f>
        <v>59.633442024802434</v>
      </c>
      <c r="F87" s="38">
        <f>SUMIFS(Raw_totalendusesannual!$E:$E,
        Raw_totalendusesannual!$B:$B,$A87,
        Raw_totalendusesannual!$C:$C,$B87,
        Raw_totalendusesannual!$A:$A,$C87) / $D87</f>
        <v>31.193902494086959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199994.22999999995</v>
      </c>
      <c r="E88" s="38">
        <f>SUMIFS(Raw_totalendusesannual!$D:$D,
        Raw_totalendusesannual!$B:$B,$A88,
        Raw_totalendusesannual!$C:$C,$B88,
        Raw_totalendusesannual!$A:$A,$C88) / $D88</f>
        <v>52.303925818259863</v>
      </c>
      <c r="F88" s="38">
        <f>SUMIFS(Raw_totalendusesannual!$E:$E,
        Raw_totalendusesannual!$B:$B,$A88,
        Raw_totalendusesannual!$C:$C,$B88,
        Raw_totalendusesannual!$A:$A,$C88) / $D88</f>
        <v>32.19119636601517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199994.22999999995</v>
      </c>
      <c r="E89" s="38">
        <f>SUMIFS(Raw_totalendusesannual!$D:$D,
        Raw_totalendusesannual!$B:$B,$A89,
        Raw_totalendusesannual!$C:$C,$B89,
        Raw_totalendusesannual!$A:$A,$C89) / $D89</f>
        <v>59.606752404806898</v>
      </c>
      <c r="F89" s="38">
        <f>SUMIFS(Raw_totalendusesannual!$E:$E,
        Raw_totalendusesannual!$B:$B,$A89,
        Raw_totalendusesannual!$C:$C,$B89,
        Raw_totalendusesannual!$A:$A,$C89) / $D89</f>
        <v>31.208643569366981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199994.22999999995</v>
      </c>
      <c r="E90" s="38">
        <f>SUMIFS(Raw_totalendusesannual!$D:$D,
        Raw_totalendusesannual!$B:$B,$A90,
        Raw_totalendusesannual!$C:$C,$B90,
        Raw_totalendusesannual!$A:$A,$C90) / $D90</f>
        <v>52.263195893201527</v>
      </c>
      <c r="F90" s="38">
        <f>SUMIFS(Raw_totalendusesannual!$E:$E,
        Raw_totalendusesannual!$B:$B,$A90,
        Raw_totalendusesannual!$C:$C,$B90,
        Raw_totalendusesannual!$A:$A,$C90) / $D90</f>
        <v>32.213470808632835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199994.22999999995</v>
      </c>
      <c r="E91" s="38">
        <f>SUMIFS(Raw_totalendusesannual!$D:$D,
        Raw_totalendusesannual!$B:$B,$A91,
        Raw_totalendusesannual!$C:$C,$B91,
        Raw_totalendusesannual!$A:$A,$C91) / $D91</f>
        <v>56.652214916400347</v>
      </c>
      <c r="F91" s="38">
        <f>SUMIFS(Raw_totalendusesannual!$E:$E,
        Raw_totalendusesannual!$B:$B,$A91,
        Raw_totalendusesannual!$C:$C,$B91,
        Raw_totalendusesannual!$A:$A,$C91) / $D91</f>
        <v>31.697615626210826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199994.22999999995</v>
      </c>
      <c r="E92" s="38">
        <f>SUMIFS(Raw_totalendusesannual!$D:$D,
        Raw_totalendusesannual!$B:$B,$A92,
        Raw_totalendusesannual!$C:$C,$B92,
        Raw_totalendusesannual!$A:$A,$C92) / $D92</f>
        <v>50.270768361667244</v>
      </c>
      <c r="F92" s="38">
        <f>SUMIFS(Raw_totalendusesannual!$E:$E,
        Raw_totalendusesannual!$B:$B,$A92,
        Raw_totalendusesannual!$C:$C,$B92,
        Raw_totalendusesannual!$A:$A,$C92) / $D92</f>
        <v>32.668643940377684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199994.22999999995</v>
      </c>
      <c r="E93" s="38">
        <f>SUMIFS(Raw_totalendusesannual!$D:$D,
        Raw_totalendusesannual!$B:$B,$A93,
        Raw_totalendusesannual!$C:$C,$B93,
        Raw_totalendusesannual!$A:$A,$C93) / $D93</f>
        <v>60.104552016325684</v>
      </c>
      <c r="F93" s="38">
        <f>SUMIFS(Raw_totalendusesannual!$E:$E,
        Raw_totalendusesannual!$B:$B,$A93,
        Raw_totalendusesannual!$C:$C,$B93,
        Raw_totalendusesannual!$A:$A,$C93) / $D93</f>
        <v>40.253225305550075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199994.22999999995</v>
      </c>
      <c r="E94" s="38">
        <f>SUMIFS(Raw_totalendusesannual!$D:$D,
        Raw_totalendusesannual!$B:$B,$A94,
        Raw_totalendusesannual!$C:$C,$B94,
        Raw_totalendusesannual!$A:$A,$C94) / $D94</f>
        <v>53.74181040123009</v>
      </c>
      <c r="F94" s="38">
        <f>SUMIFS(Raw_totalendusesannual!$E:$E,
        Raw_totalendusesannual!$B:$B,$A94,
        Raw_totalendusesannual!$C:$C,$B94,
        Raw_totalendusesannual!$A:$A,$C94) / $D94</f>
        <v>41.341618705699673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199994.22999999995</v>
      </c>
      <c r="E95" s="38">
        <f>SUMIFS(Raw_totalendusesannual!$D:$D,
        Raw_totalendusesannual!$B:$B,$A95,
        Raw_totalendusesannual!$C:$C,$B95,
        Raw_totalendusesannual!$A:$A,$C95) / $D95</f>
        <v>62.743482649474451</v>
      </c>
      <c r="F95" s="38">
        <f>SUMIFS(Raw_totalendusesannual!$E:$E,
        Raw_totalendusesannual!$B:$B,$A95,
        Raw_totalendusesannual!$C:$C,$B95,
        Raw_totalendusesannual!$A:$A,$C95) / $D95</f>
        <v>39.101463877232867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199994.22999999995</v>
      </c>
      <c r="E96" s="38">
        <f>SUMIFS(Raw_totalendusesannual!$D:$D,
        Raw_totalendusesannual!$B:$B,$A96,
        Raw_totalendusesannual!$C:$C,$B96,
        Raw_totalendusesannual!$A:$A,$C96) / $D96</f>
        <v>55.43798158576876</v>
      </c>
      <c r="F96" s="38">
        <f>SUMIFS(Raw_totalendusesannual!$E:$E,
        Raw_totalendusesannual!$B:$B,$A96,
        Raw_totalendusesannual!$C:$C,$B96,
        Raw_totalendusesannual!$A:$A,$C96) / $D96</f>
        <v>40.212421478359659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199994.22999999995</v>
      </c>
      <c r="E97" s="38">
        <f>SUMIFS(Raw_totalendusesannual!$D:$D,
        Raw_totalendusesannual!$B:$B,$A97,
        Raw_totalendusesannual!$C:$C,$B97,
        Raw_totalendusesannual!$A:$A,$C97) / $D97</f>
        <v>62.926817988698986</v>
      </c>
      <c r="F97" s="38">
        <f>SUMIFS(Raw_totalendusesannual!$E:$E,
        Raw_totalendusesannual!$B:$B,$A97,
        Raw_totalendusesannual!$C:$C,$B97,
        Raw_totalendusesannual!$A:$A,$C97) / $D97</f>
        <v>38.445182193506291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199994.22999999995</v>
      </c>
      <c r="E98" s="38">
        <f>SUMIFS(Raw_totalendusesannual!$D:$D,
        Raw_totalendusesannual!$B:$B,$A98,
        Raw_totalendusesannual!$C:$C,$B98,
        Raw_totalendusesannual!$A:$A,$C98) / $D98</f>
        <v>55.642725142620378</v>
      </c>
      <c r="F98" s="38">
        <f>SUMIFS(Raw_totalendusesannual!$E:$E,
        Raw_totalendusesannual!$B:$B,$A98,
        Raw_totalendusesannual!$C:$C,$B98,
        Raw_totalendusesannual!$A:$A,$C98) / $D98</f>
        <v>39.513735471268355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199994.22999999995</v>
      </c>
      <c r="E99" s="38">
        <f>SUMIFS(Raw_totalendusesannual!$D:$D,
        Raw_totalendusesannual!$B:$B,$A99,
        Raw_totalendusesannual!$C:$C,$B99,
        Raw_totalendusesannual!$A:$A,$C99) / $D99</f>
        <v>62.733061948837239</v>
      </c>
      <c r="F99" s="38">
        <f>SUMIFS(Raw_totalendusesannual!$E:$E,
        Raw_totalendusesannual!$B:$B,$A99,
        Raw_totalendusesannual!$C:$C,$B99,
        Raw_totalendusesannual!$A:$A,$C99) / $D99</f>
        <v>38.488848353275003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199994.22999999995</v>
      </c>
      <c r="E100" s="38">
        <f>SUMIFS(Raw_totalendusesannual!$D:$D,
        Raw_totalendusesannual!$B:$B,$A100,
        Raw_totalendusesannual!$C:$C,$B100,
        Raw_totalendusesannual!$A:$A,$C100) / $D100</f>
        <v>55.419982916507159</v>
      </c>
      <c r="F100" s="38">
        <f>SUMIFS(Raw_totalendusesannual!$E:$E,
        Raw_totalendusesannual!$B:$B,$A100,
        Raw_totalendusesannual!$C:$C,$B100,
        Raw_totalendusesannual!$A:$A,$C100) / $D100</f>
        <v>39.569998844466674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199994.22999999995</v>
      </c>
      <c r="E101" s="38">
        <f>SUMIFS(Raw_totalendusesannual!$D:$D,
        Raw_totalendusesannual!$B:$B,$A101,
        Raw_totalendusesannual!$C:$C,$B101,
        Raw_totalendusesannual!$A:$A,$C101) / $D101</f>
        <v>59.806122906645868</v>
      </c>
      <c r="F101" s="38">
        <f>SUMIFS(Raw_totalendusesannual!$E:$E,
        Raw_totalendusesannual!$B:$B,$A101,
        Raw_totalendusesannual!$C:$C,$B101,
        Raw_totalendusesannual!$A:$A,$C101) / $D101</f>
        <v>39.517238622334261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199994.22999999995</v>
      </c>
      <c r="E102" s="38">
        <f>SUMIFS(Raw_totalendusesannual!$D:$D,
        Raw_totalendusesannual!$B:$B,$A102,
        Raw_totalendusesannual!$C:$C,$B102,
        Raw_totalendusesannual!$A:$A,$C102) / $D102</f>
        <v>53.39518340104113</v>
      </c>
      <c r="F102" s="38">
        <f>SUMIFS(Raw_totalendusesannual!$E:$E,
        Raw_totalendusesannual!$B:$B,$A102,
        Raw_totalendusesannual!$C:$C,$B102,
        Raw_totalendusesannual!$A:$A,$C102) / $D102</f>
        <v>40.519788445896673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199994.22999999995</v>
      </c>
      <c r="E103" s="38">
        <f>SUMIFS(Raw_totalendusesannual!$D:$D,
        Raw_totalendusesannual!$B:$B,$A103,
        Raw_totalendusesannual!$C:$C,$B103,
        Raw_totalendusesannual!$A:$A,$C103) / $D103</f>
        <v>62.651569097768487</v>
      </c>
      <c r="F103" s="38">
        <f>SUMIFS(Raw_totalendusesannual!$E:$E,
        Raw_totalendusesannual!$B:$B,$A103,
        Raw_totalendusesannual!$C:$C,$B103,
        Raw_totalendusesannual!$A:$A,$C103) / $D103</f>
        <v>56.230829559432806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199994.22999999995</v>
      </c>
      <c r="E104" s="38">
        <f>SUMIFS(Raw_totalendusesannual!$D:$D,
        Raw_totalendusesannual!$B:$B,$A104,
        Raw_totalendusesannual!$C:$C,$B104,
        Raw_totalendusesannual!$A:$A,$C104) / $D104</f>
        <v>56.064719917169626</v>
      </c>
      <c r="F104" s="38">
        <f>SUMIFS(Raw_totalendusesannual!$E:$E,
        Raw_totalendusesannual!$B:$B,$A104,
        Raw_totalendusesannual!$C:$C,$B104,
        Raw_totalendusesannual!$A:$A,$C104) / $D104</f>
        <v>56.828534353216106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199994.22999999995</v>
      </c>
      <c r="E105" s="38">
        <f>SUMIFS(Raw_totalendusesannual!$D:$D,
        Raw_totalendusesannual!$B:$B,$A105,
        Raw_totalendusesannual!$C:$C,$B105,
        Raw_totalendusesannual!$A:$A,$C105) / $D105</f>
        <v>65.55343806668823</v>
      </c>
      <c r="F105" s="38">
        <f>SUMIFS(Raw_totalendusesannual!$E:$E,
        Raw_totalendusesannual!$B:$B,$A105,
        Raw_totalendusesannual!$C:$C,$B105,
        Raw_totalendusesannual!$A:$A,$C105) / $D105</f>
        <v>53.936375864443704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199994.22999999995</v>
      </c>
      <c r="E106" s="38">
        <f>SUMIFS(Raw_totalendusesannual!$D:$D,
        Raw_totalendusesannual!$B:$B,$A106,
        Raw_totalendusesannual!$C:$C,$B106,
        Raw_totalendusesannual!$A:$A,$C106) / $D106</f>
        <v>57.835643658319555</v>
      </c>
      <c r="F106" s="38">
        <f>SUMIFS(Raw_totalendusesannual!$E:$E,
        Raw_totalendusesannual!$B:$B,$A106,
        Raw_totalendusesannual!$C:$C,$B106,
        Raw_totalendusesannual!$A:$A,$C106) / $D106</f>
        <v>54.879000009150275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199994.22999999995</v>
      </c>
      <c r="E107" s="38">
        <f>SUMIFS(Raw_totalendusesannual!$D:$D,
        Raw_totalendusesannual!$B:$B,$A107,
        Raw_totalendusesannual!$C:$C,$B107,
        Raw_totalendusesannual!$A:$A,$C107) / $D107</f>
        <v>66.072171682153041</v>
      </c>
      <c r="F107" s="38">
        <f>SUMIFS(Raw_totalendusesannual!$E:$E,
        Raw_totalendusesannual!$B:$B,$A107,
        Raw_totalendusesannual!$C:$C,$B107,
        Raw_totalendusesannual!$A:$A,$C107) / $D107</f>
        <v>52.135758466631771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199994.22999999995</v>
      </c>
      <c r="E108" s="38">
        <f>SUMIFS(Raw_totalendusesannual!$D:$D,
        Raw_totalendusesannual!$B:$B,$A108,
        Raw_totalendusesannual!$C:$C,$B108,
        Raw_totalendusesannual!$A:$A,$C108) / $D108</f>
        <v>58.357937426494765</v>
      </c>
      <c r="F108" s="38">
        <f>SUMIFS(Raw_totalendusesannual!$E:$E,
        Raw_totalendusesannual!$B:$B,$A108,
        Raw_totalendusesannual!$C:$C,$B108,
        Raw_totalendusesannual!$A:$A,$C108) / $D108</f>
        <v>53.073867431075399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199994.22999999995</v>
      </c>
      <c r="E109" s="38">
        <f>SUMIFS(Raw_totalendusesannual!$D:$D,
        Raw_totalendusesannual!$B:$B,$A109,
        Raw_totalendusesannual!$C:$C,$B109,
        Raw_totalendusesannual!$A:$A,$C109) / $D109</f>
        <v>65.55028022558453</v>
      </c>
      <c r="F109" s="38">
        <f>SUMIFS(Raw_totalendusesannual!$E:$E,
        Raw_totalendusesannual!$B:$B,$A109,
        Raw_totalendusesannual!$C:$C,$B109,
        Raw_totalendusesannual!$A:$A,$C109) / $D109</f>
        <v>52.281795829809703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199994.22999999995</v>
      </c>
      <c r="E110" s="38">
        <f>SUMIFS(Raw_totalendusesannual!$D:$D,
        Raw_totalendusesannual!$B:$B,$A110,
        Raw_totalendusesannual!$C:$C,$B110,
        Raw_totalendusesannual!$A:$A,$C110) / $D110</f>
        <v>57.822011615035102</v>
      </c>
      <c r="F110" s="38">
        <f>SUMIFS(Raw_totalendusesannual!$E:$E,
        Raw_totalendusesannual!$B:$B,$A110,
        Raw_totalendusesannual!$C:$C,$B110,
        Raw_totalendusesannual!$A:$A,$C110) / $D110</f>
        <v>53.254209433942179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199994.22999999995</v>
      </c>
      <c r="E111" s="38">
        <f>SUMIFS(Raw_totalendusesannual!$D:$D,
        Raw_totalendusesannual!$B:$B,$A111,
        Raw_totalendusesannual!$C:$C,$B111,
        Raw_totalendusesannual!$A:$A,$C111) / $D111</f>
        <v>62.433047643424523</v>
      </c>
      <c r="F111" s="38">
        <f>SUMIFS(Raw_totalendusesannual!$E:$E,
        Raw_totalendusesannual!$B:$B,$A111,
        Raw_totalendusesannual!$C:$C,$B111,
        Raw_totalendusesannual!$A:$A,$C111) / $D111</f>
        <v>54.904875655662678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199994.22999999995</v>
      </c>
      <c r="E112" s="38">
        <f>SUMIFS(Raw_totalendusesannual!$D:$D,
        Raw_totalendusesannual!$B:$B,$A112,
        Raw_totalendusesannual!$C:$C,$B112,
        Raw_totalendusesannual!$A:$A,$C112) / $D112</f>
        <v>55.736493147827325</v>
      </c>
      <c r="F112" s="38">
        <f>SUMIFS(Raw_totalendusesannual!$E:$E,
        Raw_totalendusesannual!$B:$B,$A112,
        Raw_totalendusesannual!$C:$C,$B112,
        Raw_totalendusesannual!$A:$A,$C112) / $D112</f>
        <v>55.587014135357819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199994.22999999995</v>
      </c>
      <c r="E113" s="38">
        <f>SUMIFS(Raw_totalendusesannual!$D:$D,
        Raw_totalendusesannual!$B:$B,$A113,
        Raw_totalendusesannual!$C:$C,$B113,
        Raw_totalendusesannual!$A:$A,$C113) / $D113</f>
        <v>59.355035692779751</v>
      </c>
      <c r="F113" s="38">
        <f>SUMIFS(Raw_totalendusesannual!$E:$E,
        Raw_totalendusesannual!$B:$B,$A113,
        Raw_totalendusesannual!$C:$C,$B113,
        Raw_totalendusesannual!$A:$A,$C113) / $D113</f>
        <v>56.572808325520207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199994.22999999995</v>
      </c>
      <c r="E114" s="38">
        <f>SUMIFS(Raw_totalendusesannual!$D:$D,
        Raw_totalendusesannual!$B:$B,$A114,
        Raw_totalendusesannual!$C:$C,$B114,
        Raw_totalendusesannual!$A:$A,$C114) / $D114</f>
        <v>53.16407473355607</v>
      </c>
      <c r="F114" s="38">
        <f>SUMIFS(Raw_totalendusesannual!$E:$E,
        Raw_totalendusesannual!$B:$B,$A114,
        Raw_totalendusesannual!$C:$C,$B114,
        Raw_totalendusesannual!$A:$A,$C114) / $D114</f>
        <v>57.645042459474972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199994.22999999995</v>
      </c>
      <c r="E115" s="38">
        <f>SUMIFS(Raw_totalendusesannual!$D:$D,
        Raw_totalendusesannual!$B:$B,$A115,
        Raw_totalendusesannual!$C:$C,$B115,
        Raw_totalendusesannual!$A:$A,$C115) / $D115</f>
        <v>62.124988755925621</v>
      </c>
      <c r="F115" s="38">
        <f>SUMIFS(Raw_totalendusesannual!$E:$E,
        Raw_totalendusesannual!$B:$B,$A115,
        Raw_totalendusesannual!$C:$C,$B115,
        Raw_totalendusesannual!$A:$A,$C115) / $D115</f>
        <v>54.585122980798012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199994.22999999995</v>
      </c>
      <c r="E116" s="38">
        <f>SUMIFS(Raw_totalendusesannual!$D:$D,
        Raw_totalendusesannual!$B:$B,$A116,
        Raw_totalendusesannual!$C:$C,$B116,
        Raw_totalendusesannual!$A:$A,$C116) / $D116</f>
        <v>54.899195841800051</v>
      </c>
      <c r="F116" s="38">
        <f>SUMIFS(Raw_totalendusesannual!$E:$E,
        Raw_totalendusesannual!$B:$B,$A116,
        Raw_totalendusesannual!$C:$C,$B116,
        Raw_totalendusesannual!$A:$A,$C116) / $D116</f>
        <v>55.816098944454566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199994.22999999995</v>
      </c>
      <c r="E117" s="38">
        <f>SUMIFS(Raw_totalendusesannual!$D:$D,
        Raw_totalendusesannual!$B:$B,$A117,
        Raw_totalendusesannual!$C:$C,$B117,
        Raw_totalendusesannual!$A:$A,$C117) / $D117</f>
        <v>62.620253044300341</v>
      </c>
      <c r="F117" s="38">
        <f>SUMIFS(Raw_totalendusesannual!$E:$E,
        Raw_totalendusesannual!$B:$B,$A117,
        Raw_totalendusesannual!$C:$C,$B117,
        Raw_totalendusesannual!$A:$A,$C117) / $D117</f>
        <v>52.851058753045045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199994.22999999995</v>
      </c>
      <c r="E118" s="38">
        <f>SUMIFS(Raw_totalendusesannual!$D:$D,
        Raw_totalendusesannual!$B:$B,$A118,
        Raw_totalendusesannual!$C:$C,$B118,
        Raw_totalendusesannual!$A:$A,$C118) / $D118</f>
        <v>55.403066928480904</v>
      </c>
      <c r="F118" s="38">
        <f>SUMIFS(Raw_totalendusesannual!$E:$E,
        Raw_totalendusesannual!$B:$B,$A118,
        Raw_totalendusesannual!$C:$C,$B118,
        Raw_totalendusesannual!$A:$A,$C118) / $D118</f>
        <v>54.063453230625711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199994.22999999995</v>
      </c>
      <c r="E119" s="38">
        <f>SUMIFS(Raw_totalendusesannual!$D:$D,
        Raw_totalendusesannual!$B:$B,$A119,
        Raw_totalendusesannual!$C:$C,$B119,
        Raw_totalendusesannual!$A:$A,$C119) / $D119</f>
        <v>62.124113030660951</v>
      </c>
      <c r="F119" s="38">
        <f>SUMIFS(Raw_totalendusesannual!$E:$E,
        Raw_totalendusesannual!$B:$B,$A119,
        Raw_totalendusesannual!$C:$C,$B119,
        Raw_totalendusesannual!$A:$A,$C119) / $D119</f>
        <v>52.994115130221516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199994.22999999995</v>
      </c>
      <c r="E120" s="38">
        <f>SUMIFS(Raw_totalendusesannual!$D:$D,
        Raw_totalendusesannual!$B:$B,$A120,
        Raw_totalendusesannual!$C:$C,$B120,
        Raw_totalendusesannual!$A:$A,$C120) / $D120</f>
        <v>54.883814298042509</v>
      </c>
      <c r="F120" s="38">
        <f>SUMIFS(Raw_totalendusesannual!$E:$E,
        Raw_totalendusesannual!$B:$B,$A120,
        Raw_totalendusesannual!$C:$C,$B120,
        Raw_totalendusesannual!$A:$A,$C120) / $D120</f>
        <v>54.247416787974345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199994.22999999995</v>
      </c>
      <c r="E121" s="38">
        <f>SUMIFS(Raw_totalendusesannual!$D:$D,
        Raw_totalendusesannual!$B:$B,$A121,
        Raw_totalendusesannual!$C:$C,$B121,
        Raw_totalendusesannual!$A:$A,$C121) / $D121</f>
        <v>59.209031480558231</v>
      </c>
      <c r="F121" s="38">
        <f>SUMIFS(Raw_totalendusesannual!$E:$E,
        Raw_totalendusesannual!$B:$B,$A121,
        Raw_totalendusesannual!$C:$C,$B121,
        Raw_totalendusesannual!$A:$A,$C121) / $D121</f>
        <v>55.435827223615412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199994.22999999995</v>
      </c>
      <c r="E122" s="38">
        <f>SUMIFS(Raw_totalendusesannual!$D:$D,
        Raw_totalendusesannual!$B:$B,$A122,
        Raw_totalendusesannual!$C:$C,$B122,
        Raw_totalendusesannual!$A:$A,$C122) / $D122</f>
        <v>52.932058239880234</v>
      </c>
      <c r="F122" s="38">
        <f>SUMIFS(Raw_totalendusesannual!$E:$E,
        Raw_totalendusesannual!$B:$B,$A122,
        Raw_totalendusesannual!$C:$C,$B122,
        Raw_totalendusesannual!$A:$A,$C122) / $D122</f>
        <v>56.440749315617765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199994.22999999995</v>
      </c>
      <c r="E123" s="38">
        <f>SUMIFS(Raw_totalendusesannual!$D:$D,
        Raw_totalendusesannual!$B:$B,$A123,
        Raw_totalendusesannual!$C:$C,$B123,
        Raw_totalendusesannual!$A:$A,$C123) / $D123</f>
        <v>64.422913451053077</v>
      </c>
      <c r="F123" s="38">
        <f>SUMIFS(Raw_totalendusesannual!$E:$E,
        Raw_totalendusesannual!$B:$B,$A123,
        Raw_totalendusesannual!$C:$C,$B123,
        Raw_totalendusesannual!$A:$A,$C123) / $D123</f>
        <v>49.614034214887113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199994.22999999995</v>
      </c>
      <c r="E124" s="38">
        <f>SUMIFS(Raw_totalendusesannual!$D:$D,
        Raw_totalendusesannual!$B:$B,$A124,
        Raw_totalendusesannual!$C:$C,$B124,
        Raw_totalendusesannual!$A:$A,$C124) / $D124</f>
        <v>57.554127586580883</v>
      </c>
      <c r="F124" s="38">
        <f>SUMIFS(Raw_totalendusesannual!$E:$E,
        Raw_totalendusesannual!$B:$B,$A124,
        Raw_totalendusesannual!$C:$C,$B124,
        Raw_totalendusesannual!$A:$A,$C124) / $D124</f>
        <v>50.415352832929244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199994.22999999995</v>
      </c>
      <c r="E125" s="38">
        <f>SUMIFS(Raw_totalendusesannual!$D:$D,
        Raw_totalendusesannual!$B:$B,$A125,
        Raw_totalendusesannual!$C:$C,$B125,
        Raw_totalendusesannual!$A:$A,$C125) / $D125</f>
        <v>66.97351593593477</v>
      </c>
      <c r="F125" s="38">
        <f>SUMIFS(Raw_totalendusesannual!$E:$E,
        Raw_totalendusesannual!$B:$B,$A125,
        Raw_totalendusesannual!$C:$C,$B125,
        Raw_totalendusesannual!$A:$A,$C125) / $D125</f>
        <v>47.913216896307468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199994.22999999995</v>
      </c>
      <c r="E126" s="38">
        <f>SUMIFS(Raw_totalendusesannual!$D:$D,
        Raw_totalendusesannual!$B:$B,$A126,
        Raw_totalendusesannual!$C:$C,$B126,
        Raw_totalendusesannual!$A:$A,$C126) / $D126</f>
        <v>59.114141692987857</v>
      </c>
      <c r="F126" s="38">
        <f>SUMIFS(Raw_totalendusesannual!$E:$E,
        Raw_totalendusesannual!$B:$B,$A126,
        Raw_totalendusesannual!$C:$C,$B126,
        Raw_totalendusesannual!$A:$A,$C126) / $D126</f>
        <v>48.866972912168521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199994.22999999995</v>
      </c>
      <c r="E127" s="38">
        <f>SUMIFS(Raw_totalendusesannual!$D:$D,
        Raw_totalendusesannual!$B:$B,$A127,
        Raw_totalendusesannual!$C:$C,$B127,
        Raw_totalendusesannual!$A:$A,$C127) / $D127</f>
        <v>67.365971958291013</v>
      </c>
      <c r="F127" s="38">
        <f>SUMIFS(Raw_totalendusesannual!$E:$E,
        Raw_totalendusesannual!$B:$B,$A127,
        Raw_totalendusesannual!$C:$C,$B127,
        Raw_totalendusesannual!$A:$A,$C127) / $D127</f>
        <v>46.527258561409511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199994.22999999995</v>
      </c>
      <c r="E128" s="38">
        <f>SUMIFS(Raw_totalendusesannual!$D:$D,
        Raw_totalendusesannual!$B:$B,$A128,
        Raw_totalendusesannual!$C:$C,$B128,
        Raw_totalendusesannual!$A:$A,$C128) / $D128</f>
        <v>59.521330640388989</v>
      </c>
      <c r="F128" s="38">
        <f>SUMIFS(Raw_totalendusesannual!$E:$E,
        Raw_totalendusesannual!$B:$B,$A128,
        Raw_totalendusesannual!$C:$C,$B128,
        Raw_totalendusesannual!$A:$A,$C128) / $D128</f>
        <v>47.440584760870365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199994.22999999995</v>
      </c>
      <c r="E129" s="38">
        <f>SUMIFS(Raw_totalendusesannual!$D:$D,
        Raw_totalendusesannual!$B:$B,$A129,
        Raw_totalendusesannual!$C:$C,$B129,
        Raw_totalendusesannual!$A:$A,$C129) / $D129</f>
        <v>66.974121953418361</v>
      </c>
      <c r="F129" s="38">
        <f>SUMIFS(Raw_totalendusesannual!$E:$E,
        Raw_totalendusesannual!$B:$B,$A129,
        Raw_totalendusesannual!$C:$C,$B129,
        Raw_totalendusesannual!$A:$A,$C129) / $D129</f>
        <v>46.64070778441959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199994.22999999995</v>
      </c>
      <c r="E130" s="38">
        <f>SUMIFS(Raw_totalendusesannual!$D:$D,
        Raw_totalendusesannual!$B:$B,$A130,
        Raw_totalendusesannual!$C:$C,$B130,
        Raw_totalendusesannual!$A:$A,$C130) / $D130</f>
        <v>59.103758343428225</v>
      </c>
      <c r="F130" s="38">
        <f>SUMIFS(Raw_totalendusesannual!$E:$E,
        Raw_totalendusesannual!$B:$B,$A130,
        Raw_totalendusesannual!$C:$C,$B130,
        Raw_totalendusesannual!$A:$A,$C130) / $D130</f>
        <v>47.589477706431836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199994.22999999995</v>
      </c>
      <c r="E131" s="38">
        <f>SUMIFS(Raw_totalendusesannual!$D:$D,
        Raw_totalendusesannual!$B:$B,$A131,
        Raw_totalendusesannual!$C:$C,$B131,
        Raw_totalendusesannual!$A:$A,$C131) / $D131</f>
        <v>63.975452491804404</v>
      </c>
      <c r="F131" s="38">
        <f>SUMIFS(Raw_totalendusesannual!$E:$E,
        Raw_totalendusesannual!$B:$B,$A131,
        Raw_totalendusesannual!$C:$C,$B131,
        Raw_totalendusesannual!$A:$A,$C131) / $D131</f>
        <v>48.661377430738895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199994.22999999995</v>
      </c>
      <c r="E132" s="38">
        <f>SUMIFS(Raw_totalendusesannual!$D:$D,
        Raw_totalendusesannual!$B:$B,$A132,
        Raw_totalendusesannual!$C:$C,$B132,
        Raw_totalendusesannual!$A:$A,$C132) / $D132</f>
        <v>57.076219098921015</v>
      </c>
      <c r="F132" s="38">
        <f>SUMIFS(Raw_totalendusesannual!$E:$E,
        Raw_totalendusesannual!$B:$B,$A132,
        Raw_totalendusesannual!$C:$C,$B132,
        Raw_totalendusesannual!$A:$A,$C132) / $D132</f>
        <v>49.44446717287795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199994.22999999995</v>
      </c>
      <c r="E133" s="38">
        <f>SUMIFS(Raw_totalendusesannual!$D:$D,
        Raw_totalendusesannual!$B:$B,$A133,
        Raw_totalendusesannual!$C:$C,$B133,
        Raw_totalendusesannual!$A:$A,$C133) / $D133</f>
        <v>68.974511864667321</v>
      </c>
      <c r="F133" s="38">
        <f>SUMIFS(Raw_totalendusesannual!$E:$E,
        Raw_totalendusesannual!$B:$B,$A133,
        Raw_totalendusesannual!$C:$C,$B133,
        Raw_totalendusesannual!$A:$A,$C133) / $D133</f>
        <v>42.278171425245631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199994.22999999995</v>
      </c>
      <c r="E134" s="38">
        <f>SUMIFS(Raw_totalendusesannual!$D:$D,
        Raw_totalendusesannual!$B:$B,$A134,
        Raw_totalendusesannual!$C:$C,$B134,
        Raw_totalendusesannual!$A:$A,$C134) / $D134</f>
        <v>61.227048950362231</v>
      </c>
      <c r="F134" s="38">
        <f>SUMIFS(Raw_totalendusesannual!$E:$E,
        Raw_totalendusesannual!$B:$B,$A134,
        Raw_totalendusesannual!$C:$C,$B134,
        Raw_totalendusesannual!$A:$A,$C134) / $D134</f>
        <v>42.955535017185255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199994.22999999995</v>
      </c>
      <c r="E135" s="38">
        <f>SUMIFS(Raw_totalendusesannual!$D:$D,
        Raw_totalendusesannual!$B:$B,$A135,
        Raw_totalendusesannual!$C:$C,$B135,
        Raw_totalendusesannual!$A:$A,$C135) / $D135</f>
        <v>71.274847129339705</v>
      </c>
      <c r="F135" s="38">
        <f>SUMIFS(Raw_totalendusesannual!$E:$E,
        Raw_totalendusesannual!$B:$B,$A135,
        Raw_totalendusesannual!$C:$C,$B135,
        Raw_totalendusesannual!$A:$A,$C135) / $D135</f>
        <v>40.813477268819213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199994.22999999995</v>
      </c>
      <c r="E136" s="38">
        <f>SUMIFS(Raw_totalendusesannual!$D:$D,
        Raw_totalendusesannual!$B:$B,$A136,
        Raw_totalendusesannual!$C:$C,$B136,
        Raw_totalendusesannual!$A:$A,$C136) / $D136</f>
        <v>62.889251554907375</v>
      </c>
      <c r="F136" s="38">
        <f>SUMIFS(Raw_totalendusesannual!$E:$E,
        Raw_totalendusesannual!$B:$B,$A136,
        Raw_totalendusesannual!$C:$C,$B136,
        Raw_totalendusesannual!$A:$A,$C136) / $D136</f>
        <v>41.668308080688142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199994.22999999995</v>
      </c>
      <c r="E137" s="38">
        <f>SUMIFS(Raw_totalendusesannual!$D:$D,
        Raw_totalendusesannual!$B:$B,$A137,
        Raw_totalendusesannual!$C:$C,$B137,
        Raw_totalendusesannual!$A:$A,$C137) / $D137</f>
        <v>71.565432162717912</v>
      </c>
      <c r="F137" s="38">
        <f>SUMIFS(Raw_totalendusesannual!$E:$E,
        Raw_totalendusesannual!$B:$B,$A137,
        Raw_totalendusesannual!$C:$C,$B137,
        Raw_totalendusesannual!$A:$A,$C137) / $D137</f>
        <v>39.907274224861396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199994.22999999995</v>
      </c>
      <c r="E138" s="38">
        <f>SUMIFS(Raw_totalendusesannual!$D:$D,
        Raw_totalendusesannual!$B:$B,$A138,
        Raw_totalendusesannual!$C:$C,$B138,
        Raw_totalendusesannual!$A:$A,$C138) / $D138</f>
        <v>63.210405720205046</v>
      </c>
      <c r="F138" s="38">
        <f>SUMIFS(Raw_totalendusesannual!$E:$E,
        Raw_totalendusesannual!$B:$B,$A138,
        Raw_totalendusesannual!$C:$C,$B138,
        Raw_totalendusesannual!$A:$A,$C138) / $D138</f>
        <v>40.717820959134684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199994.22999999995</v>
      </c>
      <c r="E139" s="38">
        <f>SUMIFS(Raw_totalendusesannual!$D:$D,
        Raw_totalendusesannual!$B:$B,$A139,
        Raw_totalendusesannual!$C:$C,$B139,
        Raw_totalendusesannual!$A:$A,$C139) / $D139</f>
        <v>71.268252389081439</v>
      </c>
      <c r="F139" s="38">
        <f>SUMIFS(Raw_totalendusesannual!$E:$E,
        Raw_totalendusesannual!$B:$B,$A139,
        Raw_totalendusesannual!$C:$C,$B139,
        Raw_totalendusesannual!$A:$A,$C139) / $D139</f>
        <v>39.974255157261297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199994.22999999995</v>
      </c>
      <c r="E140" s="38">
        <f>SUMIFS(Raw_totalendusesannual!$D:$D,
        Raw_totalendusesannual!$B:$B,$A140,
        Raw_totalendusesannual!$C:$C,$B140,
        Raw_totalendusesannual!$A:$A,$C140) / $D140</f>
        <v>62.875644862354292</v>
      </c>
      <c r="F140" s="38">
        <f>SUMIFS(Raw_totalendusesannual!$E:$E,
        Raw_totalendusesannual!$B:$B,$A140,
        Raw_totalendusesannual!$C:$C,$B140,
        Raw_totalendusesannual!$A:$A,$C140) / $D140</f>
        <v>40.806268260839339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199994.22999999995</v>
      </c>
      <c r="E141" s="38">
        <f>SUMIFS(Raw_totalendusesannual!$D:$D,
        Raw_totalendusesannual!$B:$B,$A141,
        Raw_totalendusesannual!$C:$C,$B141,
        Raw_totalendusesannual!$A:$A,$C141) / $D141</f>
        <v>68.080960485710023</v>
      </c>
      <c r="F141" s="38">
        <f>SUMIFS(Raw_totalendusesannual!$E:$E,
        Raw_totalendusesannual!$B:$B,$A141,
        Raw_totalendusesannual!$C:$C,$B141,
        Raw_totalendusesannual!$A:$A,$C141) / $D141</f>
        <v>41.404681775069221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199994.22999999995</v>
      </c>
      <c r="E142" s="38">
        <f>SUMIFS(Raw_totalendusesannual!$D:$D,
        Raw_totalendusesannual!$B:$B,$A142,
        Raw_totalendusesannual!$C:$C,$B142,
        Raw_totalendusesannual!$A:$A,$C142) / $D142</f>
        <v>60.739477133915329</v>
      </c>
      <c r="F142" s="38">
        <f>SUMIFS(Raw_totalendusesannual!$E:$E,
        Raw_totalendusesannual!$B:$B,$A142,
        Raw_totalendusesannual!$C:$C,$B142,
        Raw_totalendusesannual!$A:$A,$C142) / $D142</f>
        <v>42.170622922471324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199994.22999999995</v>
      </c>
      <c r="E143" s="38">
        <f>SUMIFS(Raw_totalendusesannual!$D:$D,
        Raw_totalendusesannual!$B:$B,$A143,
        Raw_totalendusesannual!$C:$C,$B143,
        Raw_totalendusesannual!$A:$A,$C143) / $D143</f>
        <v>78.265703165536337</v>
      </c>
      <c r="F143" s="38">
        <f>SUMIFS(Raw_totalendusesannual!$E:$E,
        Raw_totalendusesannual!$B:$B,$A143,
        Raw_totalendusesannual!$C:$C,$B143,
        Raw_totalendusesannual!$A:$A,$C143) / $D143</f>
        <v>29.645521273288743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199994.22999999995</v>
      </c>
      <c r="E144" s="38">
        <f>SUMIFS(Raw_totalendusesannual!$D:$D,
        Raw_totalendusesannual!$B:$B,$A144,
        Raw_totalendusesannual!$C:$C,$B144,
        Raw_totalendusesannual!$A:$A,$C144) / $D144</f>
        <v>70.336362454056811</v>
      </c>
      <c r="F144" s="38">
        <f>SUMIFS(Raw_totalendusesannual!$E:$E,
        Raw_totalendusesannual!$B:$B,$A144,
        Raw_totalendusesannual!$C:$C,$B144,
        Raw_totalendusesannual!$A:$A,$C144) / $D144</f>
        <v>30.389036223695062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199994.22999999995</v>
      </c>
      <c r="E145" s="38">
        <f>SUMIFS(Raw_totalendusesannual!$D:$D,
        Raw_totalendusesannual!$B:$B,$A145,
        Raw_totalendusesannual!$C:$C,$B145,
        Raw_totalendusesannual!$A:$A,$C145) / $D145</f>
        <v>79.95915947175078</v>
      </c>
      <c r="F145" s="38">
        <f>SUMIFS(Raw_totalendusesannual!$E:$E,
        Raw_totalendusesannual!$B:$B,$A145,
        Raw_totalendusesannual!$C:$C,$B145,
        Raw_totalendusesannual!$A:$A,$C145) / $D145</f>
        <v>28.833083434457091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199994.22999999995</v>
      </c>
      <c r="E146" s="38">
        <f>SUMIFS(Raw_totalendusesannual!$D:$D,
        Raw_totalendusesannual!$B:$B,$A146,
        Raw_totalendusesannual!$C:$C,$B146,
        Raw_totalendusesannual!$A:$A,$C146) / $D146</f>
        <v>71.045536113716892</v>
      </c>
      <c r="F146" s="38">
        <f>SUMIFS(Raw_totalendusesannual!$E:$E,
        Raw_totalendusesannual!$B:$B,$A146,
        Raw_totalendusesannual!$C:$C,$B146,
        Raw_totalendusesannual!$A:$A,$C146) / $D146</f>
        <v>29.663433140046095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199994.22999999995</v>
      </c>
      <c r="E147" s="38">
        <f>SUMIFS(Raw_totalendusesannual!$D:$D,
        Raw_totalendusesannual!$B:$B,$A147,
        Raw_totalendusesannual!$C:$C,$B147,
        Raw_totalendusesannual!$A:$A,$C147) / $D147</f>
        <v>80.018640087766556</v>
      </c>
      <c r="F147" s="38">
        <f>SUMIFS(Raw_totalendusesannual!$E:$E,
        Raw_totalendusesannual!$B:$B,$A147,
        Raw_totalendusesannual!$C:$C,$B147,
        Raw_totalendusesannual!$A:$A,$C147) / $D147</f>
        <v>28.639036936215614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199994.22999999995</v>
      </c>
      <c r="E148" s="38">
        <f>SUMIFS(Raw_totalendusesannual!$D:$D,
        Raw_totalendusesannual!$B:$B,$A148,
        Raw_totalendusesannual!$C:$C,$B148,
        Raw_totalendusesannual!$A:$A,$C148) / $D148</f>
        <v>71.130207606489464</v>
      </c>
      <c r="F148" s="38">
        <f>SUMIFS(Raw_totalendusesannual!$E:$E,
        Raw_totalendusesannual!$B:$B,$A148,
        Raw_totalendusesannual!$C:$C,$B148,
        Raw_totalendusesannual!$A:$A,$C148) / $D148</f>
        <v>29.403816250098821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199994.22999999995</v>
      </c>
      <c r="E149" s="38">
        <f>SUMIFS(Raw_totalendusesannual!$D:$D,
        Raw_totalendusesannual!$B:$B,$A149,
        Raw_totalendusesannual!$C:$C,$B149,
        Raw_totalendusesannual!$A:$A,$C149) / $D149</f>
        <v>79.953311003022449</v>
      </c>
      <c r="F149" s="38">
        <f>SUMIFS(Raw_totalendusesannual!$E:$E,
        Raw_totalendusesannual!$B:$B,$A149,
        Raw_totalendusesannual!$C:$C,$B149,
        Raw_totalendusesannual!$A:$A,$C149) / $D149</f>
        <v>28.648777967244364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199994.22999999995</v>
      </c>
      <c r="E150" s="38">
        <f>SUMIFS(Raw_totalendusesannual!$D:$D,
        Raw_totalendusesannual!$B:$B,$A150,
        Raw_totalendusesannual!$C:$C,$B150,
        Raw_totalendusesannual!$A:$A,$C150) / $D150</f>
        <v>71.031598161606979</v>
      </c>
      <c r="F150" s="38">
        <f>SUMIFS(Raw_totalendusesannual!$E:$E,
        Raw_totalendusesannual!$B:$B,$A150,
        Raw_totalendusesannual!$C:$C,$B150,
        Raw_totalendusesannual!$A:$A,$C150) / $D150</f>
        <v>29.41861367700459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199994.22999999995</v>
      </c>
      <c r="E151" s="38">
        <f>SUMIFS(Raw_totalendusesannual!$D:$D,
        Raw_totalendusesannual!$B:$B,$A151,
        Raw_totalendusesannual!$C:$C,$B151,
        Raw_totalendusesannual!$A:$A,$C151) / $D151</f>
        <v>76.980844547365209</v>
      </c>
      <c r="F151" s="38">
        <f>SUMIFS(Raw_totalendusesannual!$E:$E,
        Raw_totalendusesannual!$B:$B,$A151,
        Raw_totalendusesannual!$C:$C,$B151,
        Raw_totalendusesannual!$A:$A,$C151) / $D151</f>
        <v>29.033514916905361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199994.22999999995</v>
      </c>
      <c r="E152" s="38">
        <f>SUMIFS(Raw_totalendusesannual!$D:$D,
        Raw_totalendusesannual!$B:$B,$A152,
        Raw_totalendusesannual!$C:$C,$B152,
        Raw_totalendusesannual!$A:$A,$C152) / $D152</f>
        <v>69.081469700400874</v>
      </c>
      <c r="F152" s="38">
        <f>SUMIFS(Raw_totalendusesannual!$E:$E,
        Raw_totalendusesannual!$B:$B,$A152,
        Raw_totalendusesannual!$C:$C,$B152,
        Raw_totalendusesannual!$A:$A,$C152) / $D152</f>
        <v>29.838918302793044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199994.22999999995</v>
      </c>
      <c r="E153" s="38">
        <f>SUMIFS(Raw_totalendusesannual!$D:$D,
        Raw_totalendusesannual!$B:$B,$A153,
        Raw_totalendusesannual!$C:$C,$B153,
        Raw_totalendusesannual!$A:$A,$C153) / $D153</f>
        <v>58.079526694345148</v>
      </c>
      <c r="F153" s="38">
        <f>SUMIFS(Raw_totalendusesannual!$E:$E,
        Raw_totalendusesannual!$B:$B,$A153,
        Raw_totalendusesannual!$C:$C,$B153,
        Raw_totalendusesannual!$A:$A,$C153) / $D153</f>
        <v>65.787376865822594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199994.22999999995</v>
      </c>
      <c r="E154" s="38">
        <f>SUMIFS(Raw_totalendusesannual!$D:$D,
        Raw_totalendusesannual!$B:$B,$A154,
        Raw_totalendusesannual!$C:$C,$B154,
        Raw_totalendusesannual!$A:$A,$C154) / $D154</f>
        <v>51.814797706913858</v>
      </c>
      <c r="F154" s="38">
        <f>SUMIFS(Raw_totalendusesannual!$E:$E,
        Raw_totalendusesannual!$B:$B,$A154,
        Raw_totalendusesannual!$C:$C,$B154,
        Raw_totalendusesannual!$A:$A,$C154) / $D154</f>
        <v>66.300921631589091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199994.22999999995</v>
      </c>
      <c r="E155" s="38">
        <f>SUMIFS(Raw_totalendusesannual!$D:$D,
        Raw_totalendusesannual!$B:$B,$A155,
        Raw_totalendusesannual!$C:$C,$B155,
        Raw_totalendusesannual!$A:$A,$C155) / $D155</f>
        <v>61.422478238497199</v>
      </c>
      <c r="F155" s="38">
        <f>SUMIFS(Raw_totalendusesannual!$E:$E,
        Raw_totalendusesannual!$B:$B,$A155,
        Raw_totalendusesannual!$C:$C,$B155,
        Raw_totalendusesannual!$A:$A,$C155) / $D155</f>
        <v>62.966958346748314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199994.22999999995</v>
      </c>
      <c r="E156" s="38">
        <f>SUMIFS(Raw_totalendusesannual!$D:$D,
        Raw_totalendusesannual!$B:$B,$A156,
        Raw_totalendusesannual!$C:$C,$B156,
        Raw_totalendusesannual!$A:$A,$C156) / $D156</f>
        <v>54.055482450668713</v>
      </c>
      <c r="F156" s="38">
        <f>SUMIFS(Raw_totalendusesannual!$E:$E,
        Raw_totalendusesannual!$B:$B,$A156,
        Raw_totalendusesannual!$C:$C,$B156,
        Raw_totalendusesannual!$A:$A,$C156) / $D156</f>
        <v>63.831511639110801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199994.22999999995</v>
      </c>
      <c r="E157" s="38">
        <f>SUMIFS(Raw_totalendusesannual!$D:$D,
        Raw_totalendusesannual!$B:$B,$A157,
        Raw_totalendusesannual!$C:$C,$B157,
        Raw_totalendusesannual!$A:$A,$C157) / $D157</f>
        <v>62.442096054471186</v>
      </c>
      <c r="F157" s="38">
        <f>SUMIFS(Raw_totalendusesannual!$E:$E,
        Raw_totalendusesannual!$B:$B,$A157,
        Raw_totalendusesannual!$C:$C,$B157,
        Raw_totalendusesannual!$A:$A,$C157) / $D157</f>
        <v>60.019542763808751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199994.22999999995</v>
      </c>
      <c r="E158" s="38">
        <f>SUMIFS(Raw_totalendusesannual!$D:$D,
        Raw_totalendusesannual!$B:$B,$A158,
        Raw_totalendusesannual!$C:$C,$B158,
        Raw_totalendusesannual!$A:$A,$C158) / $D158</f>
        <v>55.044391630698563</v>
      </c>
      <c r="F158" s="38">
        <f>SUMIFS(Raw_totalendusesannual!$E:$E,
        Raw_totalendusesannual!$B:$B,$A158,
        Raw_totalendusesannual!$C:$C,$B158,
        Raw_totalendusesannual!$A:$A,$C158) / $D158</f>
        <v>60.918975512443545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199994.22999999995</v>
      </c>
      <c r="E159" s="38">
        <f>SUMIFS(Raw_totalendusesannual!$D:$D,
        Raw_totalendusesannual!$B:$B,$A159,
        Raw_totalendusesannual!$C:$C,$B159,
        Raw_totalendusesannual!$A:$A,$C159) / $D159</f>
        <v>61.50406284221301</v>
      </c>
      <c r="F159" s="38">
        <f>SUMIFS(Raw_totalendusesannual!$E:$E,
        Raw_totalendusesannual!$B:$B,$A159,
        Raw_totalendusesannual!$C:$C,$B159,
        Raw_totalendusesannual!$A:$A,$C159) / $D159</f>
        <v>60.266910550369388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199994.22999999995</v>
      </c>
      <c r="E160" s="38">
        <f>SUMIFS(Raw_totalendusesannual!$D:$D,
        Raw_totalendusesannual!$B:$B,$A160,
        Raw_totalendusesannual!$C:$C,$B160,
        Raw_totalendusesannual!$A:$A,$C160) / $D160</f>
        <v>54.053736350293725</v>
      </c>
      <c r="F160" s="38">
        <f>SUMIFS(Raw_totalendusesannual!$E:$E,
        Raw_totalendusesannual!$B:$B,$A160,
        Raw_totalendusesannual!$C:$C,$B160,
        Raw_totalendusesannual!$A:$A,$C160) / $D160</f>
        <v>61.235834603828337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199994.22999999995</v>
      </c>
      <c r="E161" s="38">
        <f>SUMIFS(Raw_totalendusesannual!$D:$D,
        Raw_totalendusesannual!$B:$B,$A161,
        Raw_totalendusesannual!$C:$C,$B161,
        Raw_totalendusesannual!$A:$A,$C161) / $D161</f>
        <v>58.094443924707242</v>
      </c>
      <c r="F161" s="38">
        <f>SUMIFS(Raw_totalendusesannual!$E:$E,
        Raw_totalendusesannual!$B:$B,$A161,
        Raw_totalendusesannual!$C:$C,$B161,
        Raw_totalendusesannual!$A:$A,$C161) / $D161</f>
        <v>64.194868771964082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199994.22999999995</v>
      </c>
      <c r="E162" s="38">
        <f>SUMIFS(Raw_totalendusesannual!$D:$D,
        Raw_totalendusesannual!$B:$B,$A162,
        Raw_totalendusesannual!$C:$C,$B162,
        Raw_totalendusesannual!$A:$A,$C162) / $D162</f>
        <v>51.71756270168396</v>
      </c>
      <c r="F162" s="38">
        <f>SUMIFS(Raw_totalendusesannual!$E:$E,
        Raw_totalendusesannual!$B:$B,$A162,
        Raw_totalendusesannual!$C:$C,$B162,
        Raw_totalendusesannual!$A:$A,$C162) / $D162</f>
        <v>64.82280763800037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9096D-10E0-44FC-9072-FB3D1ABA997F}">
  <dimension ref="A1:H140"/>
  <sheetViews>
    <sheetView workbookViewId="0"/>
  </sheetViews>
  <sheetFormatPr defaultRowHeight="15" x14ac:dyDescent="0.25"/>
  <sheetData>
    <row r="1" spans="1:8" x14ac:dyDescent="0.25">
      <c r="A1" t="s">
        <v>491</v>
      </c>
    </row>
    <row r="3" spans="1:8" x14ac:dyDescent="0.25">
      <c r="A3" s="110" t="s">
        <v>492</v>
      </c>
      <c r="B3" s="110"/>
      <c r="C3" s="110"/>
      <c r="F3" s="110" t="s">
        <v>493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49.347375921795354</v>
      </c>
      <c r="C5" s="110">
        <v>44.475524118870837</v>
      </c>
      <c r="F5" s="110" t="s">
        <v>73</v>
      </c>
      <c r="G5" s="110">
        <v>90.566064080948763</v>
      </c>
      <c r="H5" s="110">
        <v>92.684665102588241</v>
      </c>
    </row>
    <row r="6" spans="1:8" x14ac:dyDescent="0.25">
      <c r="A6" s="110" t="s">
        <v>74</v>
      </c>
      <c r="B6" s="110">
        <v>52.921537986370922</v>
      </c>
      <c r="C6" s="110">
        <v>47.522598726973278</v>
      </c>
      <c r="F6" s="110" t="s">
        <v>74</v>
      </c>
      <c r="G6" s="110">
        <v>65.494867876938258</v>
      </c>
      <c r="H6" s="110">
        <v>67.188947751142635</v>
      </c>
    </row>
    <row r="7" spans="1:8" x14ac:dyDescent="0.25">
      <c r="A7" s="110" t="s">
        <v>75</v>
      </c>
      <c r="B7" s="110">
        <v>51.069655559562904</v>
      </c>
      <c r="C7" s="110">
        <v>45.909554740654279</v>
      </c>
      <c r="F7" s="110" t="s">
        <v>75</v>
      </c>
      <c r="G7" s="110">
        <v>56.092889579864391</v>
      </c>
      <c r="H7" s="110">
        <v>58.247326585372001</v>
      </c>
    </row>
    <row r="8" spans="1:8" x14ac:dyDescent="0.25">
      <c r="A8" s="110" t="s">
        <v>76</v>
      </c>
      <c r="B8" s="110">
        <v>53.84440346103986</v>
      </c>
      <c r="C8" s="110">
        <v>48.248451667830629</v>
      </c>
      <c r="F8" s="110" t="s">
        <v>76</v>
      </c>
      <c r="G8" s="110">
        <v>51.402213353855274</v>
      </c>
      <c r="H8" s="110">
        <v>53.096739740941537</v>
      </c>
    </row>
    <row r="9" spans="1:8" x14ac:dyDescent="0.25">
      <c r="A9" s="110" t="s">
        <v>77</v>
      </c>
      <c r="B9" s="110">
        <v>51.484007163606677</v>
      </c>
      <c r="C9" s="110">
        <v>46.264182671670085</v>
      </c>
      <c r="F9" s="110" t="s">
        <v>77</v>
      </c>
      <c r="G9" s="110">
        <v>57.545745594760426</v>
      </c>
      <c r="H9" s="110">
        <v>59.92188914650189</v>
      </c>
    </row>
    <row r="10" spans="1:8" x14ac:dyDescent="0.25">
      <c r="A10" s="110" t="s">
        <v>78</v>
      </c>
      <c r="B10" s="110">
        <v>53.642005121847774</v>
      </c>
      <c r="C10" s="110">
        <v>47.864608643959393</v>
      </c>
      <c r="F10" s="110" t="s">
        <v>78</v>
      </c>
      <c r="G10" s="110">
        <v>31.49005808817585</v>
      </c>
      <c r="H10" s="110">
        <v>32.75648887470404</v>
      </c>
    </row>
    <row r="11" spans="1:8" x14ac:dyDescent="0.25">
      <c r="A11" s="110" t="s">
        <v>79</v>
      </c>
      <c r="B11" s="110">
        <v>54.743263393148908</v>
      </c>
      <c r="C11" s="110">
        <v>48.49544804367607</v>
      </c>
      <c r="F11" s="110" t="s">
        <v>79</v>
      </c>
      <c r="G11" s="110">
        <v>30.471001738400162</v>
      </c>
      <c r="H11" s="110">
        <v>31.581325721247065</v>
      </c>
    </row>
    <row r="12" spans="1:8" x14ac:dyDescent="0.25">
      <c r="A12" s="110" t="s">
        <v>80</v>
      </c>
      <c r="B12" s="110">
        <v>55.843444333369035</v>
      </c>
      <c r="C12" s="110">
        <v>49.820349767090796</v>
      </c>
      <c r="F12" s="110" t="s">
        <v>80</v>
      </c>
      <c r="G12" s="110">
        <v>34.288037109870629</v>
      </c>
      <c r="H12" s="110">
        <v>35.437672076839426</v>
      </c>
    </row>
    <row r="13" spans="1:8" x14ac:dyDescent="0.25">
      <c r="A13" s="110" t="s">
        <v>81</v>
      </c>
      <c r="B13" s="110">
        <v>57.250260270008809</v>
      </c>
      <c r="C13" s="110">
        <v>50.521130784623153</v>
      </c>
      <c r="F13" s="110" t="s">
        <v>81</v>
      </c>
      <c r="G13" s="110">
        <v>32.220905673128676</v>
      </c>
      <c r="H13" s="110">
        <v>33.153875389304993</v>
      </c>
    </row>
    <row r="14" spans="1:8" x14ac:dyDescent="0.25">
      <c r="A14" s="110" t="s">
        <v>20</v>
      </c>
      <c r="B14" s="110">
        <v>60.104552016325684</v>
      </c>
      <c r="C14" s="110">
        <v>53.74181040123009</v>
      </c>
      <c r="F14" s="110" t="s">
        <v>20</v>
      </c>
      <c r="G14" s="110">
        <v>40.253225305550075</v>
      </c>
      <c r="H14" s="110">
        <v>41.341618705699673</v>
      </c>
    </row>
    <row r="15" spans="1:8" x14ac:dyDescent="0.25">
      <c r="A15" s="110" t="s">
        <v>21</v>
      </c>
      <c r="B15" s="110">
        <v>62.651569097768487</v>
      </c>
      <c r="C15" s="110">
        <v>56.064719917169626</v>
      </c>
      <c r="F15" s="110" t="s">
        <v>21</v>
      </c>
      <c r="G15" s="110">
        <v>56.230829559432806</v>
      </c>
      <c r="H15" s="110">
        <v>56.828534353216106</v>
      </c>
    </row>
    <row r="16" spans="1:8" x14ac:dyDescent="0.25">
      <c r="A16" s="110" t="s">
        <v>22</v>
      </c>
      <c r="B16" s="110">
        <v>59.355035692779751</v>
      </c>
      <c r="C16" s="110">
        <v>53.16407473355607</v>
      </c>
      <c r="F16" s="110" t="s">
        <v>22</v>
      </c>
      <c r="G16" s="110">
        <v>56.572808325520207</v>
      </c>
      <c r="H16" s="110">
        <v>57.645042459474972</v>
      </c>
    </row>
    <row r="17" spans="1:8" x14ac:dyDescent="0.25">
      <c r="A17" s="110" t="s">
        <v>23</v>
      </c>
      <c r="B17" s="110">
        <v>64.422913451053077</v>
      </c>
      <c r="C17" s="110">
        <v>57.554127586580883</v>
      </c>
      <c r="F17" s="110" t="s">
        <v>23</v>
      </c>
      <c r="G17" s="110">
        <v>49.614034214887113</v>
      </c>
      <c r="H17" s="110">
        <v>50.415352832929244</v>
      </c>
    </row>
    <row r="18" spans="1:8" x14ac:dyDescent="0.25">
      <c r="A18" s="110" t="s">
        <v>24</v>
      </c>
      <c r="B18" s="110">
        <v>68.974511864667321</v>
      </c>
      <c r="C18" s="110">
        <v>61.227048950362231</v>
      </c>
      <c r="F18" s="110" t="s">
        <v>24</v>
      </c>
      <c r="G18" s="110">
        <v>42.278171425245631</v>
      </c>
      <c r="H18" s="110">
        <v>42.955535017185255</v>
      </c>
    </row>
    <row r="19" spans="1:8" x14ac:dyDescent="0.25">
      <c r="A19" s="110" t="s">
        <v>25</v>
      </c>
      <c r="B19" s="110">
        <v>78.265703165536337</v>
      </c>
      <c r="C19" s="110">
        <v>70.336362454056811</v>
      </c>
      <c r="F19" s="110" t="s">
        <v>25</v>
      </c>
      <c r="G19" s="110">
        <v>29.645521273288743</v>
      </c>
      <c r="H19" s="110">
        <v>30.389036223695062</v>
      </c>
    </row>
    <row r="20" spans="1:8" x14ac:dyDescent="0.25">
      <c r="A20" s="110" t="s">
        <v>26</v>
      </c>
      <c r="B20" s="110">
        <v>58.079526694345148</v>
      </c>
      <c r="C20" s="110">
        <v>51.814797706913858</v>
      </c>
      <c r="F20" s="110" t="s">
        <v>26</v>
      </c>
      <c r="G20" s="110">
        <v>65.787376865822594</v>
      </c>
      <c r="H20" s="110">
        <v>66.300921631589091</v>
      </c>
    </row>
    <row r="33" spans="1:8" x14ac:dyDescent="0.25">
      <c r="A33" s="110" t="s">
        <v>494</v>
      </c>
      <c r="B33" s="110"/>
      <c r="C33" s="110"/>
      <c r="F33" s="110" t="s">
        <v>495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52.340273166880884</v>
      </c>
      <c r="C35" s="110">
        <v>46.528600450122994</v>
      </c>
      <c r="F35" s="110" t="s">
        <v>73</v>
      </c>
      <c r="G35" s="110">
        <v>87.348738311100291</v>
      </c>
      <c r="H35" s="110">
        <v>89.164958759060212</v>
      </c>
    </row>
    <row r="36" spans="1:8" x14ac:dyDescent="0.25">
      <c r="A36" s="110" t="s">
        <v>74</v>
      </c>
      <c r="B36" s="110">
        <v>56.117483139388582</v>
      </c>
      <c r="C36" s="110">
        <v>49.557958947115637</v>
      </c>
      <c r="F36" s="110" t="s">
        <v>74</v>
      </c>
      <c r="G36" s="110">
        <v>63.24825681220905</v>
      </c>
      <c r="H36" s="110">
        <v>64.951533251734332</v>
      </c>
    </row>
    <row r="37" spans="1:8" x14ac:dyDescent="0.25">
      <c r="A37" s="110" t="s">
        <v>75</v>
      </c>
      <c r="B37" s="110">
        <v>54.167600935286998</v>
      </c>
      <c r="C37" s="110">
        <v>47.8998323601636</v>
      </c>
      <c r="F37" s="110" t="s">
        <v>75</v>
      </c>
      <c r="G37" s="110">
        <v>54.572600719530769</v>
      </c>
      <c r="H37" s="110">
        <v>56.565258807716617</v>
      </c>
    </row>
    <row r="38" spans="1:8" x14ac:dyDescent="0.25">
      <c r="A38" s="110" t="s">
        <v>76</v>
      </c>
      <c r="B38" s="110">
        <v>56.969934432608397</v>
      </c>
      <c r="C38" s="110">
        <v>50.246776919514147</v>
      </c>
      <c r="F38" s="110" t="s">
        <v>76</v>
      </c>
      <c r="G38" s="110">
        <v>49.882200201475825</v>
      </c>
      <c r="H38" s="110">
        <v>51.559772999451042</v>
      </c>
    </row>
    <row r="39" spans="1:8" x14ac:dyDescent="0.25">
      <c r="A39" s="110" t="s">
        <v>77</v>
      </c>
      <c r="B39" s="110">
        <v>54.531734540541507</v>
      </c>
      <c r="C39" s="110">
        <v>48.217400672009397</v>
      </c>
      <c r="F39" s="110" t="s">
        <v>77</v>
      </c>
      <c r="G39" s="110">
        <v>56.014392965237064</v>
      </c>
      <c r="H39" s="110">
        <v>58.134687385731091</v>
      </c>
    </row>
    <row r="40" spans="1:8" x14ac:dyDescent="0.25">
      <c r="A40" s="110" t="s">
        <v>78</v>
      </c>
      <c r="B40" s="110">
        <v>56.016877086903968</v>
      </c>
      <c r="C40" s="110">
        <v>49.322136843647947</v>
      </c>
      <c r="F40" s="110" t="s">
        <v>78</v>
      </c>
      <c r="G40" s="110">
        <v>30.907794889882577</v>
      </c>
      <c r="H40" s="110">
        <v>32.16015752054448</v>
      </c>
    </row>
    <row r="41" spans="1:8" x14ac:dyDescent="0.25">
      <c r="A41" s="110" t="s">
        <v>79</v>
      </c>
      <c r="B41" s="110">
        <v>56.946018242626316</v>
      </c>
      <c r="C41" s="110">
        <v>50.162319982931521</v>
      </c>
      <c r="F41" s="110" t="s">
        <v>79</v>
      </c>
      <c r="G41" s="110">
        <v>29.886985639535705</v>
      </c>
      <c r="H41" s="110">
        <v>30.984997817187036</v>
      </c>
    </row>
    <row r="42" spans="1:8" x14ac:dyDescent="0.25">
      <c r="A42" s="110" t="s">
        <v>80</v>
      </c>
      <c r="B42" s="110">
        <v>58.524480681267661</v>
      </c>
      <c r="C42" s="110">
        <v>51.520569918442163</v>
      </c>
      <c r="F42" s="110" t="s">
        <v>80</v>
      </c>
      <c r="G42" s="110">
        <v>33.477484925440109</v>
      </c>
      <c r="H42" s="110">
        <v>34.66636452461654</v>
      </c>
    </row>
    <row r="43" spans="1:8" x14ac:dyDescent="0.25">
      <c r="A43" s="110" t="s">
        <v>81</v>
      </c>
      <c r="B43" s="110">
        <v>59.611008827604692</v>
      </c>
      <c r="C43" s="110">
        <v>52.269122864194649</v>
      </c>
      <c r="F43" s="110" t="s">
        <v>81</v>
      </c>
      <c r="G43" s="110">
        <v>31.43177675675944</v>
      </c>
      <c r="H43" s="110">
        <v>32.464474900100875</v>
      </c>
    </row>
    <row r="44" spans="1:8" x14ac:dyDescent="0.25">
      <c r="A44" s="110" t="s">
        <v>20</v>
      </c>
      <c r="B44" s="110">
        <v>62.743482649474451</v>
      </c>
      <c r="C44" s="110">
        <v>55.43798158576876</v>
      </c>
      <c r="F44" s="110" t="s">
        <v>20</v>
      </c>
      <c r="G44" s="110">
        <v>39.101463877232867</v>
      </c>
      <c r="H44" s="110">
        <v>40.212421478359659</v>
      </c>
    </row>
    <row r="45" spans="1:8" x14ac:dyDescent="0.25">
      <c r="A45" s="110" t="s">
        <v>21</v>
      </c>
      <c r="B45" s="110">
        <v>65.55343806668823</v>
      </c>
      <c r="C45" s="110">
        <v>57.835643658319555</v>
      </c>
      <c r="F45" s="110" t="s">
        <v>21</v>
      </c>
      <c r="G45" s="110">
        <v>53.936375864443704</v>
      </c>
      <c r="H45" s="110">
        <v>54.879000009150275</v>
      </c>
    </row>
    <row r="46" spans="1:8" x14ac:dyDescent="0.25">
      <c r="A46" s="110" t="s">
        <v>22</v>
      </c>
      <c r="B46" s="110">
        <v>62.124988755925621</v>
      </c>
      <c r="C46" s="110">
        <v>54.899195841800051</v>
      </c>
      <c r="F46" s="110" t="s">
        <v>22</v>
      </c>
      <c r="G46" s="110">
        <v>54.585122980798012</v>
      </c>
      <c r="H46" s="110">
        <v>55.816098944454566</v>
      </c>
    </row>
    <row r="47" spans="1:8" x14ac:dyDescent="0.25">
      <c r="A47" s="110" t="s">
        <v>23</v>
      </c>
      <c r="B47" s="110">
        <v>66.97351593593477</v>
      </c>
      <c r="C47" s="110">
        <v>59.114141692987857</v>
      </c>
      <c r="F47" s="110" t="s">
        <v>23</v>
      </c>
      <c r="G47" s="110">
        <v>47.913216896307468</v>
      </c>
      <c r="H47" s="110">
        <v>48.866972912168521</v>
      </c>
    </row>
    <row r="48" spans="1:8" x14ac:dyDescent="0.25">
      <c r="A48" s="110" t="s">
        <v>24</v>
      </c>
      <c r="B48" s="110">
        <v>71.274847129339705</v>
      </c>
      <c r="C48" s="110">
        <v>62.889251554907375</v>
      </c>
      <c r="F48" s="110" t="s">
        <v>24</v>
      </c>
      <c r="G48" s="110">
        <v>40.813477268819213</v>
      </c>
      <c r="H48" s="110">
        <v>41.668308080688142</v>
      </c>
    </row>
    <row r="49" spans="1:8" x14ac:dyDescent="0.25">
      <c r="A49" s="110" t="s">
        <v>25</v>
      </c>
      <c r="B49" s="110">
        <v>79.95915947175078</v>
      </c>
      <c r="C49" s="110">
        <v>71.045536113716892</v>
      </c>
      <c r="F49" s="110" t="s">
        <v>25</v>
      </c>
      <c r="G49" s="110">
        <v>28.833083434457091</v>
      </c>
      <c r="H49" s="110">
        <v>29.663433140046095</v>
      </c>
    </row>
    <row r="50" spans="1:8" x14ac:dyDescent="0.25">
      <c r="A50" s="110" t="s">
        <v>26</v>
      </c>
      <c r="B50" s="110">
        <v>61.422478238497199</v>
      </c>
      <c r="C50" s="110">
        <v>54.055482450668713</v>
      </c>
      <c r="F50" s="110" t="s">
        <v>26</v>
      </c>
      <c r="G50" s="110">
        <v>62.966958346748314</v>
      </c>
      <c r="H50" s="110">
        <v>63.831511639110801</v>
      </c>
    </row>
    <row r="63" spans="1:8" x14ac:dyDescent="0.25">
      <c r="A63" s="110" t="s">
        <v>496</v>
      </c>
      <c r="B63" s="110"/>
      <c r="C63" s="110"/>
      <c r="F63" s="110" t="s">
        <v>497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53.137738823765076</v>
      </c>
      <c r="C65" s="110">
        <v>47.325129329981188</v>
      </c>
      <c r="F65" s="110" t="s">
        <v>73</v>
      </c>
      <c r="G65" s="110">
        <v>84.038234753072643</v>
      </c>
      <c r="H65" s="110">
        <v>85.81892862609088</v>
      </c>
    </row>
    <row r="66" spans="1:8" x14ac:dyDescent="0.25">
      <c r="A66" s="110" t="s">
        <v>74</v>
      </c>
      <c r="B66" s="110">
        <v>56.621220822220742</v>
      </c>
      <c r="C66" s="110">
        <v>50.055071088800929</v>
      </c>
      <c r="F66" s="110" t="s">
        <v>74</v>
      </c>
      <c r="G66" s="110">
        <v>61.344145028584094</v>
      </c>
      <c r="H66" s="110">
        <v>63.029324096000188</v>
      </c>
    </row>
    <row r="67" spans="1:8" x14ac:dyDescent="0.25">
      <c r="A67" s="110" t="s">
        <v>75</v>
      </c>
      <c r="B67" s="110">
        <v>54.447344455887567</v>
      </c>
      <c r="C67" s="110">
        <v>48.191623428335916</v>
      </c>
      <c r="F67" s="110" t="s">
        <v>75</v>
      </c>
      <c r="G67" s="110">
        <v>53.400182845275097</v>
      </c>
      <c r="H67" s="110">
        <v>55.31897000228458</v>
      </c>
    </row>
    <row r="68" spans="1:8" x14ac:dyDescent="0.25">
      <c r="A68" s="110" t="s">
        <v>76</v>
      </c>
      <c r="B68" s="110">
        <v>57.216639400046709</v>
      </c>
      <c r="C68" s="110">
        <v>50.501545269581037</v>
      </c>
      <c r="F68" s="110" t="s">
        <v>76</v>
      </c>
      <c r="G68" s="110">
        <v>48.879248316313941</v>
      </c>
      <c r="H68" s="110">
        <v>50.506564664390581</v>
      </c>
    </row>
    <row r="69" spans="1:8" x14ac:dyDescent="0.25">
      <c r="A69" s="110" t="s">
        <v>77</v>
      </c>
      <c r="B69" s="110">
        <v>54.789257220070816</v>
      </c>
      <c r="C69" s="110">
        <v>48.494601969266824</v>
      </c>
      <c r="F69" s="110" t="s">
        <v>77</v>
      </c>
      <c r="G69" s="110">
        <v>54.980150277335518</v>
      </c>
      <c r="H69" s="110">
        <v>56.994590093924224</v>
      </c>
    </row>
    <row r="70" spans="1:8" x14ac:dyDescent="0.25">
      <c r="A70" s="110" t="s">
        <v>78</v>
      </c>
      <c r="B70" s="110">
        <v>55.99637984555855</v>
      </c>
      <c r="C70" s="110">
        <v>49.314371419615469</v>
      </c>
      <c r="F70" s="110" t="s">
        <v>78</v>
      </c>
      <c r="G70" s="110">
        <v>30.719245650237017</v>
      </c>
      <c r="H70" s="110">
        <v>31.921742292265137</v>
      </c>
    </row>
    <row r="71" spans="1:8" x14ac:dyDescent="0.25">
      <c r="A71" s="110" t="s">
        <v>79</v>
      </c>
      <c r="B71" s="110">
        <v>56.941629266004341</v>
      </c>
      <c r="C71" s="110">
        <v>50.169491139819392</v>
      </c>
      <c r="F71" s="110" t="s">
        <v>79</v>
      </c>
      <c r="G71" s="110">
        <v>29.707063898793489</v>
      </c>
      <c r="H71" s="110">
        <v>30.754374063691746</v>
      </c>
    </row>
    <row r="72" spans="1:8" x14ac:dyDescent="0.25">
      <c r="A72" s="110" t="s">
        <v>80</v>
      </c>
      <c r="B72" s="110">
        <v>58.565300608922577</v>
      </c>
      <c r="C72" s="110">
        <v>51.572881427629206</v>
      </c>
      <c r="F72" s="110" t="s">
        <v>80</v>
      </c>
      <c r="G72" s="110">
        <v>33.173989269590436</v>
      </c>
      <c r="H72" s="110">
        <v>34.314522573976262</v>
      </c>
    </row>
    <row r="73" spans="1:8" x14ac:dyDescent="0.25">
      <c r="A73" s="110" t="s">
        <v>81</v>
      </c>
      <c r="B73" s="110">
        <v>59.633442024802434</v>
      </c>
      <c r="C73" s="110">
        <v>52.303925818259863</v>
      </c>
      <c r="F73" s="110" t="s">
        <v>81</v>
      </c>
      <c r="G73" s="110">
        <v>31.193902494086959</v>
      </c>
      <c r="H73" s="110">
        <v>32.19119636601517</v>
      </c>
    </row>
    <row r="74" spans="1:8" x14ac:dyDescent="0.25">
      <c r="A74" s="110" t="s">
        <v>20</v>
      </c>
      <c r="B74" s="110">
        <v>62.926817988698986</v>
      </c>
      <c r="C74" s="110">
        <v>55.642725142620378</v>
      </c>
      <c r="F74" s="110" t="s">
        <v>20</v>
      </c>
      <c r="G74" s="110">
        <v>38.445182193506291</v>
      </c>
      <c r="H74" s="110">
        <v>39.513735471268355</v>
      </c>
    </row>
    <row r="75" spans="1:8" x14ac:dyDescent="0.25">
      <c r="A75" s="110" t="s">
        <v>21</v>
      </c>
      <c r="B75" s="110">
        <v>66.072171682153041</v>
      </c>
      <c r="C75" s="110">
        <v>58.357937426494765</v>
      </c>
      <c r="F75" s="110" t="s">
        <v>21</v>
      </c>
      <c r="G75" s="110">
        <v>52.135758466631771</v>
      </c>
      <c r="H75" s="110">
        <v>53.073867431075399</v>
      </c>
    </row>
    <row r="76" spans="1:8" x14ac:dyDescent="0.25">
      <c r="A76" s="110" t="s">
        <v>22</v>
      </c>
      <c r="B76" s="110">
        <v>62.620253044300341</v>
      </c>
      <c r="C76" s="110">
        <v>55.403066928480904</v>
      </c>
      <c r="F76" s="110" t="s">
        <v>22</v>
      </c>
      <c r="G76" s="110">
        <v>52.851058753045045</v>
      </c>
      <c r="H76" s="110">
        <v>54.063453230625711</v>
      </c>
    </row>
    <row r="77" spans="1:8" x14ac:dyDescent="0.25">
      <c r="A77" s="110" t="s">
        <v>23</v>
      </c>
      <c r="B77" s="110">
        <v>67.365971958291013</v>
      </c>
      <c r="C77" s="110">
        <v>59.521330640388989</v>
      </c>
      <c r="F77" s="110" t="s">
        <v>23</v>
      </c>
      <c r="G77" s="110">
        <v>46.527258561409511</v>
      </c>
      <c r="H77" s="110">
        <v>47.440584760870365</v>
      </c>
    </row>
    <row r="78" spans="1:8" x14ac:dyDescent="0.25">
      <c r="A78" s="110" t="s">
        <v>24</v>
      </c>
      <c r="B78" s="110">
        <v>71.565432162717912</v>
      </c>
      <c r="C78" s="110">
        <v>63.210405720205046</v>
      </c>
      <c r="F78" s="110" t="s">
        <v>24</v>
      </c>
      <c r="G78" s="110">
        <v>39.907274224861396</v>
      </c>
      <c r="H78" s="110">
        <v>40.717820959134684</v>
      </c>
    </row>
    <row r="79" spans="1:8" x14ac:dyDescent="0.25">
      <c r="A79" s="110" t="s">
        <v>25</v>
      </c>
      <c r="B79" s="110">
        <v>80.018640087766556</v>
      </c>
      <c r="C79" s="110">
        <v>71.130207606489464</v>
      </c>
      <c r="F79" s="110" t="s">
        <v>25</v>
      </c>
      <c r="G79" s="110">
        <v>28.639036936215614</v>
      </c>
      <c r="H79" s="110">
        <v>29.403816250098821</v>
      </c>
    </row>
    <row r="80" spans="1:8" x14ac:dyDescent="0.25">
      <c r="A80" s="110" t="s">
        <v>26</v>
      </c>
      <c r="B80" s="110">
        <v>62.442096054471186</v>
      </c>
      <c r="C80" s="110">
        <v>55.044391630698563</v>
      </c>
      <c r="F80" s="110" t="s">
        <v>26</v>
      </c>
      <c r="G80" s="110">
        <v>60.019542763808751</v>
      </c>
      <c r="H80" s="110">
        <v>60.918975512443545</v>
      </c>
    </row>
    <row r="93" spans="1:8" x14ac:dyDescent="0.25">
      <c r="A93" s="110" t="s">
        <v>498</v>
      </c>
      <c r="B93" s="110"/>
      <c r="C93" s="110"/>
      <c r="F93" s="110" t="s">
        <v>499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52.340631577221018</v>
      </c>
      <c r="C95" s="110">
        <v>46.520920678561595</v>
      </c>
      <c r="F95" s="110" t="s">
        <v>73</v>
      </c>
      <c r="G95" s="110">
        <v>84.335773387062233</v>
      </c>
      <c r="H95" s="110">
        <v>86.205893390024315</v>
      </c>
    </row>
    <row r="96" spans="1:8" x14ac:dyDescent="0.25">
      <c r="A96" s="110" t="s">
        <v>74</v>
      </c>
      <c r="B96" s="110">
        <v>56.111045453661355</v>
      </c>
      <c r="C96" s="110">
        <v>49.535053986307517</v>
      </c>
      <c r="F96" s="110" t="s">
        <v>74</v>
      </c>
      <c r="G96" s="110">
        <v>61.498406579029826</v>
      </c>
      <c r="H96" s="110">
        <v>63.226137324061817</v>
      </c>
    </row>
    <row r="97" spans="1:8" x14ac:dyDescent="0.25">
      <c r="A97" s="110" t="s">
        <v>75</v>
      </c>
      <c r="B97" s="110">
        <v>54.164321440673575</v>
      </c>
      <c r="C97" s="110">
        <v>47.89117771047696</v>
      </c>
      <c r="F97" s="110" t="s">
        <v>75</v>
      </c>
      <c r="G97" s="110">
        <v>53.49762490647857</v>
      </c>
      <c r="H97" s="110">
        <v>55.450587499449377</v>
      </c>
    </row>
    <row r="98" spans="1:8" x14ac:dyDescent="0.25">
      <c r="A98" s="110" t="s">
        <v>76</v>
      </c>
      <c r="B98" s="110">
        <v>56.96565385911385</v>
      </c>
      <c r="C98" s="110">
        <v>50.236069160595299</v>
      </c>
      <c r="F98" s="110" t="s">
        <v>76</v>
      </c>
      <c r="G98" s="110">
        <v>48.957758431330753</v>
      </c>
      <c r="H98" s="110">
        <v>50.609929496465988</v>
      </c>
    </row>
    <row r="99" spans="1:8" x14ac:dyDescent="0.25">
      <c r="A99" s="110" t="s">
        <v>77</v>
      </c>
      <c r="B99" s="110">
        <v>54.522817733291618</v>
      </c>
      <c r="C99" s="110">
        <v>48.196396766046711</v>
      </c>
      <c r="F99" s="110" t="s">
        <v>77</v>
      </c>
      <c r="G99" s="110">
        <v>55.060177186111837</v>
      </c>
      <c r="H99" s="110">
        <v>57.105531944596621</v>
      </c>
    </row>
    <row r="100" spans="1:8" x14ac:dyDescent="0.25">
      <c r="A100" s="110" t="s">
        <v>78</v>
      </c>
      <c r="B100" s="110">
        <v>56.014740375259834</v>
      </c>
      <c r="C100" s="110">
        <v>49.319377664045625</v>
      </c>
      <c r="F100" s="110" t="s">
        <v>78</v>
      </c>
      <c r="G100" s="110">
        <v>30.732363278680598</v>
      </c>
      <c r="H100" s="110">
        <v>31.943411567423727</v>
      </c>
    </row>
    <row r="101" spans="1:8" x14ac:dyDescent="0.25">
      <c r="A101" s="110" t="s">
        <v>79</v>
      </c>
      <c r="B101" s="110">
        <v>56.944244641457914</v>
      </c>
      <c r="C101" s="110">
        <v>50.159586554072099</v>
      </c>
      <c r="F101" s="110" t="s">
        <v>79</v>
      </c>
      <c r="G101" s="110">
        <v>29.719497607505986</v>
      </c>
      <c r="H101" s="110">
        <v>30.775892934511166</v>
      </c>
    </row>
    <row r="102" spans="1:8" x14ac:dyDescent="0.25">
      <c r="A102" s="110" t="s">
        <v>80</v>
      </c>
      <c r="B102" s="110">
        <v>58.520524117120793</v>
      </c>
      <c r="C102" s="110">
        <v>51.514274286813183</v>
      </c>
      <c r="F102" s="110" t="s">
        <v>80</v>
      </c>
      <c r="G102" s="110">
        <v>33.194097449711435</v>
      </c>
      <c r="H102" s="110">
        <v>34.344354034613907</v>
      </c>
    </row>
    <row r="103" spans="1:8" x14ac:dyDescent="0.25">
      <c r="A103" s="110" t="s">
        <v>81</v>
      </c>
      <c r="B103" s="110">
        <v>59.606752404806898</v>
      </c>
      <c r="C103" s="110">
        <v>52.263195893201527</v>
      </c>
      <c r="F103" s="110" t="s">
        <v>81</v>
      </c>
      <c r="G103" s="110">
        <v>31.208643569366981</v>
      </c>
      <c r="H103" s="110">
        <v>32.213470808632835</v>
      </c>
    </row>
    <row r="104" spans="1:8" x14ac:dyDescent="0.25">
      <c r="A104" s="110" t="s">
        <v>20</v>
      </c>
      <c r="B104" s="110">
        <v>62.733061948837239</v>
      </c>
      <c r="C104" s="110">
        <v>55.419982916507159</v>
      </c>
      <c r="F104" s="110" t="s">
        <v>20</v>
      </c>
      <c r="G104" s="110">
        <v>38.488848353275003</v>
      </c>
      <c r="H104" s="110">
        <v>39.569998844466674</v>
      </c>
    </row>
    <row r="105" spans="1:8" x14ac:dyDescent="0.25">
      <c r="A105" s="110" t="s">
        <v>21</v>
      </c>
      <c r="B105" s="110">
        <v>65.55028022558453</v>
      </c>
      <c r="C105" s="110">
        <v>57.822011615035102</v>
      </c>
      <c r="F105" s="110" t="s">
        <v>21</v>
      </c>
      <c r="G105" s="110">
        <v>52.281795829809703</v>
      </c>
      <c r="H105" s="110">
        <v>53.254209433942179</v>
      </c>
    </row>
    <row r="106" spans="1:8" x14ac:dyDescent="0.25">
      <c r="A106" s="110" t="s">
        <v>22</v>
      </c>
      <c r="B106" s="110">
        <v>62.124113030660951</v>
      </c>
      <c r="C106" s="110">
        <v>54.883814298042509</v>
      </c>
      <c r="F106" s="110" t="s">
        <v>22</v>
      </c>
      <c r="G106" s="110">
        <v>52.994115130221516</v>
      </c>
      <c r="H106" s="110">
        <v>54.247416787974345</v>
      </c>
    </row>
    <row r="107" spans="1:8" x14ac:dyDescent="0.25">
      <c r="A107" s="110" t="s">
        <v>23</v>
      </c>
      <c r="B107" s="110">
        <v>66.974121953418361</v>
      </c>
      <c r="C107" s="110">
        <v>59.103758343428225</v>
      </c>
      <c r="F107" s="110" t="s">
        <v>23</v>
      </c>
      <c r="G107" s="110">
        <v>46.64070778441959</v>
      </c>
      <c r="H107" s="110">
        <v>47.589477706431836</v>
      </c>
    </row>
    <row r="108" spans="1:8" x14ac:dyDescent="0.25">
      <c r="A108" s="110" t="s">
        <v>24</v>
      </c>
      <c r="B108" s="110">
        <v>71.268252389081439</v>
      </c>
      <c r="C108" s="110">
        <v>62.875644862354292</v>
      </c>
      <c r="F108" s="110" t="s">
        <v>24</v>
      </c>
      <c r="G108" s="110">
        <v>39.974255157261297</v>
      </c>
      <c r="H108" s="110">
        <v>40.806268260839339</v>
      </c>
    </row>
    <row r="109" spans="1:8" x14ac:dyDescent="0.25">
      <c r="A109" s="110" t="s">
        <v>25</v>
      </c>
      <c r="B109" s="110">
        <v>79.953311003022449</v>
      </c>
      <c r="C109" s="110">
        <v>71.031598161606979</v>
      </c>
      <c r="F109" s="110" t="s">
        <v>25</v>
      </c>
      <c r="G109" s="110">
        <v>28.648777967244364</v>
      </c>
      <c r="H109" s="110">
        <v>29.41861367700459</v>
      </c>
    </row>
    <row r="110" spans="1:8" x14ac:dyDescent="0.25">
      <c r="A110" s="110" t="s">
        <v>26</v>
      </c>
      <c r="B110" s="110">
        <v>61.50406284221301</v>
      </c>
      <c r="C110" s="110">
        <v>54.053736350293725</v>
      </c>
      <c r="F110" s="110" t="s">
        <v>26</v>
      </c>
      <c r="G110" s="110">
        <v>60.266910550369388</v>
      </c>
      <c r="H110" s="110">
        <v>61.235834603828337</v>
      </c>
    </row>
    <row r="123" spans="1:8" x14ac:dyDescent="0.25">
      <c r="A123" s="110" t="s">
        <v>500</v>
      </c>
      <c r="B123" s="110"/>
      <c r="C123" s="110"/>
      <c r="F123" s="110" t="s">
        <v>501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49.741610445461362</v>
      </c>
      <c r="C125" s="110">
        <v>44.808004060917163</v>
      </c>
      <c r="F125" s="110" t="s">
        <v>73</v>
      </c>
      <c r="G125" s="110">
        <v>88.648583161624231</v>
      </c>
      <c r="H125" s="110">
        <v>90.082909041925888</v>
      </c>
    </row>
    <row r="126" spans="1:8" x14ac:dyDescent="0.25">
      <c r="A126" s="110" t="s">
        <v>74</v>
      </c>
      <c r="B126" s="110">
        <v>53.166047190461455</v>
      </c>
      <c r="C126" s="110">
        <v>47.588818337409045</v>
      </c>
      <c r="F126" s="110" t="s">
        <v>74</v>
      </c>
      <c r="G126" s="110">
        <v>64.169020976255183</v>
      </c>
      <c r="H126" s="110">
        <v>65.602681687366697</v>
      </c>
    </row>
    <row r="127" spans="1:8" x14ac:dyDescent="0.25">
      <c r="A127" s="110" t="s">
        <v>75</v>
      </c>
      <c r="B127" s="110">
        <v>51.308949063180485</v>
      </c>
      <c r="C127" s="110">
        <v>45.979449757125508</v>
      </c>
      <c r="F127" s="110" t="s">
        <v>75</v>
      </c>
      <c r="G127" s="110">
        <v>55.252799443263953</v>
      </c>
      <c r="H127" s="110">
        <v>57.070509834208728</v>
      </c>
    </row>
    <row r="128" spans="1:8" x14ac:dyDescent="0.25">
      <c r="A128" s="110" t="s">
        <v>76</v>
      </c>
      <c r="B128" s="110">
        <v>54.044025570137705</v>
      </c>
      <c r="C128" s="110">
        <v>48.27984217344671</v>
      </c>
      <c r="F128" s="110" t="s">
        <v>76</v>
      </c>
      <c r="G128" s="110">
        <v>50.515567574124518</v>
      </c>
      <c r="H128" s="110">
        <v>52.030250022713162</v>
      </c>
    </row>
    <row r="129" spans="1:8" x14ac:dyDescent="0.25">
      <c r="A129" s="110" t="s">
        <v>77</v>
      </c>
      <c r="B129" s="110">
        <v>51.73141120121317</v>
      </c>
      <c r="C129" s="110">
        <v>46.32719278951199</v>
      </c>
      <c r="F129" s="110" t="s">
        <v>77</v>
      </c>
      <c r="G129" s="110">
        <v>56.63966075421277</v>
      </c>
      <c r="H129" s="110">
        <v>58.57773836775192</v>
      </c>
    </row>
    <row r="130" spans="1:8" x14ac:dyDescent="0.25">
      <c r="A130" s="110" t="s">
        <v>78</v>
      </c>
      <c r="B130" s="110">
        <v>53.338472514932072</v>
      </c>
      <c r="C130" s="110">
        <v>47.493195878701115</v>
      </c>
      <c r="F130" s="110" t="s">
        <v>78</v>
      </c>
      <c r="G130" s="110">
        <v>31.14710649402236</v>
      </c>
      <c r="H130" s="110">
        <v>32.331051000821383</v>
      </c>
    </row>
    <row r="131" spans="1:8" x14ac:dyDescent="0.25">
      <c r="A131" s="110" t="s">
        <v>79</v>
      </c>
      <c r="B131" s="110">
        <v>54.253606416545132</v>
      </c>
      <c r="C131" s="110">
        <v>48.316797489607595</v>
      </c>
      <c r="F131" s="110" t="s">
        <v>79</v>
      </c>
      <c r="G131" s="110">
        <v>30.107159041538356</v>
      </c>
      <c r="H131" s="110">
        <v>31.144433166896871</v>
      </c>
    </row>
    <row r="132" spans="1:8" x14ac:dyDescent="0.25">
      <c r="A132" s="110" t="s">
        <v>80</v>
      </c>
      <c r="B132" s="110">
        <v>55.687641388454075</v>
      </c>
      <c r="C132" s="110">
        <v>49.604323034719563</v>
      </c>
      <c r="F132" s="110" t="s">
        <v>80</v>
      </c>
      <c r="G132" s="110">
        <v>33.768725827740141</v>
      </c>
      <c r="H132" s="110">
        <v>34.883656343485519</v>
      </c>
    </row>
    <row r="133" spans="1:8" x14ac:dyDescent="0.25">
      <c r="A133" s="110" t="s">
        <v>81</v>
      </c>
      <c r="B133" s="110">
        <v>56.652214916400347</v>
      </c>
      <c r="C133" s="110">
        <v>50.270768361667244</v>
      </c>
      <c r="F133" s="110" t="s">
        <v>81</v>
      </c>
      <c r="G133" s="110">
        <v>31.697615626210826</v>
      </c>
      <c r="H133" s="110">
        <v>32.668643940377684</v>
      </c>
    </row>
    <row r="134" spans="1:8" x14ac:dyDescent="0.25">
      <c r="A134" s="110" t="s">
        <v>20</v>
      </c>
      <c r="B134" s="110">
        <v>59.806122906645868</v>
      </c>
      <c r="C134" s="110">
        <v>53.39518340104113</v>
      </c>
      <c r="F134" s="110" t="s">
        <v>20</v>
      </c>
      <c r="G134" s="110">
        <v>39.517238622334261</v>
      </c>
      <c r="H134" s="110">
        <v>40.519788445896673</v>
      </c>
    </row>
    <row r="135" spans="1:8" x14ac:dyDescent="0.25">
      <c r="A135" s="110" t="s">
        <v>21</v>
      </c>
      <c r="B135" s="110">
        <v>62.433047643424523</v>
      </c>
      <c r="C135" s="110">
        <v>55.736493147827325</v>
      </c>
      <c r="F135" s="110" t="s">
        <v>21</v>
      </c>
      <c r="G135" s="110">
        <v>54.904875655662678</v>
      </c>
      <c r="H135" s="110">
        <v>55.587014135357819</v>
      </c>
    </row>
    <row r="136" spans="1:8" x14ac:dyDescent="0.25">
      <c r="A136" s="110" t="s">
        <v>22</v>
      </c>
      <c r="B136" s="110">
        <v>59.209031480558231</v>
      </c>
      <c r="C136" s="110">
        <v>52.932058239880234</v>
      </c>
      <c r="F136" s="110" t="s">
        <v>22</v>
      </c>
      <c r="G136" s="110">
        <v>55.435827223615412</v>
      </c>
      <c r="H136" s="110">
        <v>56.440749315617765</v>
      </c>
    </row>
    <row r="137" spans="1:8" x14ac:dyDescent="0.25">
      <c r="A137" s="110" t="s">
        <v>23</v>
      </c>
      <c r="B137" s="110">
        <v>63.975452491804404</v>
      </c>
      <c r="C137" s="110">
        <v>57.076219098921015</v>
      </c>
      <c r="F137" s="110" t="s">
        <v>23</v>
      </c>
      <c r="G137" s="110">
        <v>48.661377430738895</v>
      </c>
      <c r="H137" s="110">
        <v>49.44446717287795</v>
      </c>
    </row>
    <row r="138" spans="1:8" x14ac:dyDescent="0.25">
      <c r="A138" s="110" t="s">
        <v>24</v>
      </c>
      <c r="B138" s="110">
        <v>68.080960485710023</v>
      </c>
      <c r="C138" s="110">
        <v>60.739477133915329</v>
      </c>
      <c r="F138" s="110" t="s">
        <v>24</v>
      </c>
      <c r="G138" s="110">
        <v>41.404681775069221</v>
      </c>
      <c r="H138" s="110">
        <v>42.170622922471324</v>
      </c>
    </row>
    <row r="139" spans="1:8" x14ac:dyDescent="0.25">
      <c r="A139" s="110" t="s">
        <v>25</v>
      </c>
      <c r="B139" s="110">
        <v>76.980844547365209</v>
      </c>
      <c r="C139" s="110">
        <v>69.081469700400874</v>
      </c>
      <c r="F139" s="110" t="s">
        <v>25</v>
      </c>
      <c r="G139" s="110">
        <v>29.033514916905361</v>
      </c>
      <c r="H139" s="110">
        <v>29.838918302793044</v>
      </c>
    </row>
    <row r="140" spans="1:8" x14ac:dyDescent="0.25">
      <c r="A140" s="110" t="s">
        <v>26</v>
      </c>
      <c r="B140" s="110">
        <v>58.094443924707242</v>
      </c>
      <c r="C140" s="110">
        <v>51.71756270168396</v>
      </c>
      <c r="F140" s="110" t="s">
        <v>26</v>
      </c>
      <c r="G140" s="110">
        <v>64.194868771964082</v>
      </c>
      <c r="H140" s="110">
        <v>64.82280763800037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9869190.4499999993</v>
      </c>
      <c r="E2">
        <v>18112690.25</v>
      </c>
    </row>
    <row r="3" spans="1:5" x14ac:dyDescent="0.25">
      <c r="A3" t="s">
        <v>39</v>
      </c>
      <c r="B3" t="s">
        <v>74</v>
      </c>
      <c r="C3" t="s">
        <v>67</v>
      </c>
      <c r="D3">
        <v>10584002.24</v>
      </c>
      <c r="E3">
        <v>13098595.67</v>
      </c>
    </row>
    <row r="4" spans="1:5" x14ac:dyDescent="0.25">
      <c r="A4" t="s">
        <v>39</v>
      </c>
      <c r="B4" t="s">
        <v>75</v>
      </c>
      <c r="C4" t="s">
        <v>67</v>
      </c>
      <c r="D4">
        <v>10213636.439999999</v>
      </c>
      <c r="E4">
        <v>11218254.26</v>
      </c>
    </row>
    <row r="5" spans="1:5" x14ac:dyDescent="0.25">
      <c r="A5" t="s">
        <v>39</v>
      </c>
      <c r="B5" t="s">
        <v>76</v>
      </c>
      <c r="C5" t="s">
        <v>67</v>
      </c>
      <c r="D5">
        <v>10768570.01</v>
      </c>
      <c r="E5">
        <v>10280146.08</v>
      </c>
    </row>
    <row r="6" spans="1:5" x14ac:dyDescent="0.25">
      <c r="A6" t="s">
        <v>39</v>
      </c>
      <c r="B6" t="s">
        <v>77</v>
      </c>
      <c r="C6" t="s">
        <v>67</v>
      </c>
      <c r="D6">
        <v>10296504.369999999</v>
      </c>
      <c r="E6">
        <v>11508817.08</v>
      </c>
    </row>
    <row r="7" spans="1:5" x14ac:dyDescent="0.25">
      <c r="A7" t="s">
        <v>39</v>
      </c>
      <c r="B7" t="s">
        <v>78</v>
      </c>
      <c r="C7" t="s">
        <v>67</v>
      </c>
      <c r="D7">
        <v>10728091.51</v>
      </c>
      <c r="E7">
        <v>6297829.9199999999</v>
      </c>
    </row>
    <row r="8" spans="1:5" x14ac:dyDescent="0.25">
      <c r="A8" t="s">
        <v>39</v>
      </c>
      <c r="B8" t="s">
        <v>79</v>
      </c>
      <c r="C8" t="s">
        <v>67</v>
      </c>
      <c r="D8">
        <v>10948336.810000001</v>
      </c>
      <c r="E8">
        <v>6094024.5300000003</v>
      </c>
    </row>
    <row r="9" spans="1:5" x14ac:dyDescent="0.25">
      <c r="A9" t="s">
        <v>39</v>
      </c>
      <c r="B9" t="s">
        <v>80</v>
      </c>
      <c r="C9" t="s">
        <v>67</v>
      </c>
      <c r="D9">
        <v>11168366.65</v>
      </c>
      <c r="E9">
        <v>6857409.5800000001</v>
      </c>
    </row>
    <row r="10" spans="1:5" x14ac:dyDescent="0.25">
      <c r="A10" t="s">
        <v>39</v>
      </c>
      <c r="B10" t="s">
        <v>81</v>
      </c>
      <c r="C10" t="s">
        <v>67</v>
      </c>
      <c r="D10">
        <v>11449721.720000001</v>
      </c>
      <c r="E10">
        <v>6443995.2199999997</v>
      </c>
    </row>
    <row r="11" spans="1:5" x14ac:dyDescent="0.25">
      <c r="A11" t="s">
        <v>39</v>
      </c>
      <c r="B11" t="s">
        <v>20</v>
      </c>
      <c r="C11" t="s">
        <v>67</v>
      </c>
      <c r="D11">
        <v>12020563.6</v>
      </c>
      <c r="E11">
        <v>8050412.7999999998</v>
      </c>
    </row>
    <row r="12" spans="1:5" x14ac:dyDescent="0.25">
      <c r="A12" t="s">
        <v>39</v>
      </c>
      <c r="B12" t="s">
        <v>21</v>
      </c>
      <c r="C12" t="s">
        <v>67</v>
      </c>
      <c r="D12">
        <v>12529952.32</v>
      </c>
      <c r="E12">
        <v>11245841.460000001</v>
      </c>
    </row>
    <row r="13" spans="1:5" x14ac:dyDescent="0.25">
      <c r="A13" t="s">
        <v>39</v>
      </c>
      <c r="B13" t="s">
        <v>22</v>
      </c>
      <c r="C13" t="s">
        <v>67</v>
      </c>
      <c r="D13">
        <v>11870664.66</v>
      </c>
      <c r="E13">
        <v>11314235.24</v>
      </c>
    </row>
    <row r="14" spans="1:5" x14ac:dyDescent="0.25">
      <c r="A14" t="s">
        <v>39</v>
      </c>
      <c r="B14" t="s">
        <v>23</v>
      </c>
      <c r="C14" t="s">
        <v>67</v>
      </c>
      <c r="D14">
        <v>12884210.970000001</v>
      </c>
      <c r="E14">
        <v>9922520.5700000003</v>
      </c>
    </row>
    <row r="15" spans="1:5" x14ac:dyDescent="0.25">
      <c r="A15" t="s">
        <v>39</v>
      </c>
      <c r="B15" t="s">
        <v>24</v>
      </c>
      <c r="C15" t="s">
        <v>67</v>
      </c>
      <c r="D15">
        <v>13794504.390000001</v>
      </c>
      <c r="E15">
        <v>8455390.3399999999</v>
      </c>
    </row>
    <row r="16" spans="1:5" x14ac:dyDescent="0.25">
      <c r="A16" t="s">
        <v>39</v>
      </c>
      <c r="B16" t="s">
        <v>25</v>
      </c>
      <c r="C16" t="s">
        <v>67</v>
      </c>
      <c r="D16">
        <v>15652689.039999999</v>
      </c>
      <c r="E16">
        <v>5928933.2000000002</v>
      </c>
    </row>
    <row r="17" spans="1:5" x14ac:dyDescent="0.25">
      <c r="A17" t="s">
        <v>39</v>
      </c>
      <c r="B17" t="s">
        <v>26</v>
      </c>
      <c r="C17" t="s">
        <v>67</v>
      </c>
      <c r="D17">
        <v>11615570.220000001</v>
      </c>
      <c r="E17">
        <v>13157095.779999999</v>
      </c>
    </row>
    <row r="18" spans="1:5" x14ac:dyDescent="0.25">
      <c r="A18" t="s">
        <v>40</v>
      </c>
      <c r="B18" t="s">
        <v>73</v>
      </c>
      <c r="C18" t="s">
        <v>67</v>
      </c>
      <c r="D18">
        <v>8894848.1999999993</v>
      </c>
      <c r="E18">
        <v>18536398.23</v>
      </c>
    </row>
    <row r="19" spans="1:5" x14ac:dyDescent="0.25">
      <c r="A19" t="s">
        <v>40</v>
      </c>
      <c r="B19" t="s">
        <v>74</v>
      </c>
      <c r="C19" t="s">
        <v>67</v>
      </c>
      <c r="D19">
        <v>9504245.5399999991</v>
      </c>
      <c r="E19">
        <v>13437401.869999999</v>
      </c>
    </row>
    <row r="20" spans="1:5" x14ac:dyDescent="0.25">
      <c r="A20" t="s">
        <v>40</v>
      </c>
      <c r="B20" t="s">
        <v>75</v>
      </c>
      <c r="C20" t="s">
        <v>67</v>
      </c>
      <c r="D20">
        <v>9181646.0500000007</v>
      </c>
      <c r="E20">
        <v>11649129.23</v>
      </c>
    </row>
    <row r="21" spans="1:5" x14ac:dyDescent="0.25">
      <c r="A21" t="s">
        <v>40</v>
      </c>
      <c r="B21" t="s">
        <v>76</v>
      </c>
      <c r="C21" t="s">
        <v>67</v>
      </c>
      <c r="D21">
        <v>9649411.9399999995</v>
      </c>
      <c r="E21">
        <v>10619041.58</v>
      </c>
    </row>
    <row r="22" spans="1:5" x14ac:dyDescent="0.25">
      <c r="A22" t="s">
        <v>40</v>
      </c>
      <c r="B22" t="s">
        <v>77</v>
      </c>
      <c r="C22" t="s">
        <v>67</v>
      </c>
      <c r="D22">
        <v>9252569.5899999999</v>
      </c>
      <c r="E22">
        <v>11984032.08</v>
      </c>
    </row>
    <row r="23" spans="1:5" x14ac:dyDescent="0.25">
      <c r="A23" t="s">
        <v>40</v>
      </c>
      <c r="B23" t="s">
        <v>78</v>
      </c>
      <c r="C23" t="s">
        <v>67</v>
      </c>
      <c r="D23">
        <v>9572645.5500000007</v>
      </c>
      <c r="E23">
        <v>6551108.7699999996</v>
      </c>
    </row>
    <row r="24" spans="1:5" x14ac:dyDescent="0.25">
      <c r="A24" t="s">
        <v>40</v>
      </c>
      <c r="B24" t="s">
        <v>79</v>
      </c>
      <c r="C24" t="s">
        <v>67</v>
      </c>
      <c r="D24">
        <v>9698809.7899999991</v>
      </c>
      <c r="E24">
        <v>6316082.9199999999</v>
      </c>
    </row>
    <row r="25" spans="1:5" x14ac:dyDescent="0.25">
      <c r="A25" t="s">
        <v>40</v>
      </c>
      <c r="B25" t="s">
        <v>80</v>
      </c>
      <c r="C25" t="s">
        <v>67</v>
      </c>
      <c r="D25">
        <v>9963782.4900000002</v>
      </c>
      <c r="E25">
        <v>7087329.9400000004</v>
      </c>
    </row>
    <row r="26" spans="1:5" x14ac:dyDescent="0.25">
      <c r="A26" t="s">
        <v>40</v>
      </c>
      <c r="B26" t="s">
        <v>81</v>
      </c>
      <c r="C26" t="s">
        <v>67</v>
      </c>
      <c r="D26">
        <v>10103934.65</v>
      </c>
      <c r="E26">
        <v>6630583.7800000003</v>
      </c>
    </row>
    <row r="27" spans="1:5" x14ac:dyDescent="0.25">
      <c r="A27" t="s">
        <v>40</v>
      </c>
      <c r="B27" t="s">
        <v>20</v>
      </c>
      <c r="C27" t="s">
        <v>67</v>
      </c>
      <c r="D27">
        <v>10748051.99</v>
      </c>
      <c r="E27">
        <v>8268085.2000000002</v>
      </c>
    </row>
    <row r="28" spans="1:5" x14ac:dyDescent="0.25">
      <c r="A28" t="s">
        <v>40</v>
      </c>
      <c r="B28" t="s">
        <v>21</v>
      </c>
      <c r="C28" t="s">
        <v>67</v>
      </c>
      <c r="D28">
        <v>11212620.49</v>
      </c>
      <c r="E28">
        <v>11365378.970000001</v>
      </c>
    </row>
    <row r="29" spans="1:5" x14ac:dyDescent="0.25">
      <c r="A29" t="s">
        <v>40</v>
      </c>
      <c r="B29" t="s">
        <v>22</v>
      </c>
      <c r="C29" t="s">
        <v>67</v>
      </c>
      <c r="D29">
        <v>10632508.189999999</v>
      </c>
      <c r="E29">
        <v>11528675.880000001</v>
      </c>
    </row>
    <row r="30" spans="1:5" x14ac:dyDescent="0.25">
      <c r="A30" t="s">
        <v>40</v>
      </c>
      <c r="B30" t="s">
        <v>23</v>
      </c>
      <c r="C30" t="s">
        <v>67</v>
      </c>
      <c r="D30">
        <v>11510493.43</v>
      </c>
      <c r="E30">
        <v>10082779.67</v>
      </c>
    </row>
    <row r="31" spans="1:5" x14ac:dyDescent="0.25">
      <c r="A31" t="s">
        <v>40</v>
      </c>
      <c r="B31" t="s">
        <v>24</v>
      </c>
      <c r="C31" t="s">
        <v>67</v>
      </c>
      <c r="D31">
        <v>12245056.51</v>
      </c>
      <c r="E31">
        <v>8590859.1500000004</v>
      </c>
    </row>
    <row r="32" spans="1:5" x14ac:dyDescent="0.25">
      <c r="A32" t="s">
        <v>40</v>
      </c>
      <c r="B32" t="s">
        <v>25</v>
      </c>
      <c r="C32" t="s">
        <v>67</v>
      </c>
      <c r="D32">
        <v>14066866.65</v>
      </c>
      <c r="E32">
        <v>6077631.9000000004</v>
      </c>
    </row>
    <row r="33" spans="1:5" x14ac:dyDescent="0.25">
      <c r="A33" t="s">
        <v>40</v>
      </c>
      <c r="B33" t="s">
        <v>26</v>
      </c>
      <c r="C33" t="s">
        <v>67</v>
      </c>
      <c r="D33">
        <v>10362660.57</v>
      </c>
      <c r="E33">
        <v>13259801.77</v>
      </c>
    </row>
    <row r="34" spans="1:5" x14ac:dyDescent="0.25">
      <c r="A34" t="s">
        <v>39</v>
      </c>
      <c r="B34" t="s">
        <v>73</v>
      </c>
      <c r="C34" t="s">
        <v>48</v>
      </c>
      <c r="D34">
        <v>10467752.630000001</v>
      </c>
      <c r="E34">
        <v>17469243.66</v>
      </c>
    </row>
    <row r="35" spans="1:5" x14ac:dyDescent="0.25">
      <c r="A35" t="s">
        <v>39</v>
      </c>
      <c r="B35" t="s">
        <v>74</v>
      </c>
      <c r="C35" t="s">
        <v>48</v>
      </c>
      <c r="D35">
        <v>11223172.83</v>
      </c>
      <c r="E35">
        <v>12649286.42</v>
      </c>
    </row>
    <row r="36" spans="1:5" x14ac:dyDescent="0.25">
      <c r="A36" t="s">
        <v>39</v>
      </c>
      <c r="B36" t="s">
        <v>75</v>
      </c>
      <c r="C36" t="s">
        <v>48</v>
      </c>
      <c r="D36">
        <v>10833207.640000001</v>
      </c>
      <c r="E36">
        <v>10914205.26</v>
      </c>
    </row>
    <row r="37" spans="1:5" x14ac:dyDescent="0.25">
      <c r="A37" t="s">
        <v>39</v>
      </c>
      <c r="B37" t="s">
        <v>76</v>
      </c>
      <c r="C37" t="s">
        <v>48</v>
      </c>
      <c r="D37">
        <v>11393658.17</v>
      </c>
      <c r="E37">
        <v>9976152.2200000007</v>
      </c>
    </row>
    <row r="38" spans="1:5" x14ac:dyDescent="0.25">
      <c r="A38" t="s">
        <v>39</v>
      </c>
      <c r="B38" t="s">
        <v>77</v>
      </c>
      <c r="C38" t="s">
        <v>48</v>
      </c>
      <c r="D38">
        <v>10906032.26</v>
      </c>
      <c r="E38">
        <v>11202555.390000001</v>
      </c>
    </row>
    <row r="39" spans="1:5" x14ac:dyDescent="0.25">
      <c r="A39" t="s">
        <v>39</v>
      </c>
      <c r="B39" t="s">
        <v>78</v>
      </c>
      <c r="C39" t="s">
        <v>48</v>
      </c>
      <c r="D39">
        <v>11203052.199999999</v>
      </c>
      <c r="E39">
        <v>6181380.6399999997</v>
      </c>
    </row>
    <row r="40" spans="1:5" x14ac:dyDescent="0.25">
      <c r="A40" t="s">
        <v>39</v>
      </c>
      <c r="B40" t="s">
        <v>79</v>
      </c>
      <c r="C40" t="s">
        <v>48</v>
      </c>
      <c r="D40">
        <v>11388875.07</v>
      </c>
      <c r="E40">
        <v>5977224.6799999997</v>
      </c>
    </row>
    <row r="41" spans="1:5" x14ac:dyDescent="0.25">
      <c r="A41" t="s">
        <v>39</v>
      </c>
      <c r="B41" t="s">
        <v>80</v>
      </c>
      <c r="C41" t="s">
        <v>48</v>
      </c>
      <c r="D41">
        <v>11704558.449999999</v>
      </c>
      <c r="E41">
        <v>6695303.8200000003</v>
      </c>
    </row>
    <row r="42" spans="1:5" x14ac:dyDescent="0.25">
      <c r="A42" t="s">
        <v>39</v>
      </c>
      <c r="B42" t="s">
        <v>81</v>
      </c>
      <c r="C42" t="s">
        <v>48</v>
      </c>
      <c r="D42">
        <v>11921857.810000001</v>
      </c>
      <c r="E42">
        <v>6286173.9900000002</v>
      </c>
    </row>
    <row r="43" spans="1:5" x14ac:dyDescent="0.25">
      <c r="A43" t="s">
        <v>39</v>
      </c>
      <c r="B43" t="s">
        <v>20</v>
      </c>
      <c r="C43" t="s">
        <v>48</v>
      </c>
      <c r="D43">
        <v>12548334.5</v>
      </c>
      <c r="E43">
        <v>7820067.1600000001</v>
      </c>
    </row>
    <row r="44" spans="1:5" x14ac:dyDescent="0.25">
      <c r="A44" t="s">
        <v>39</v>
      </c>
      <c r="B44" t="s">
        <v>21</v>
      </c>
      <c r="C44" t="s">
        <v>48</v>
      </c>
      <c r="D44">
        <v>13110309.369999999</v>
      </c>
      <c r="E44">
        <v>10786963.960000001</v>
      </c>
    </row>
    <row r="45" spans="1:5" x14ac:dyDescent="0.25">
      <c r="A45" t="s">
        <v>39</v>
      </c>
      <c r="B45" t="s">
        <v>22</v>
      </c>
      <c r="C45" t="s">
        <v>48</v>
      </c>
      <c r="D45">
        <v>12424639.289999999</v>
      </c>
      <c r="E45">
        <v>10916709.640000001</v>
      </c>
    </row>
    <row r="46" spans="1:5" x14ac:dyDescent="0.25">
      <c r="A46" t="s">
        <v>39</v>
      </c>
      <c r="B46" t="s">
        <v>23</v>
      </c>
      <c r="C46" t="s">
        <v>48</v>
      </c>
      <c r="D46">
        <v>13394316.75</v>
      </c>
      <c r="E46">
        <v>9582366.9199999999</v>
      </c>
    </row>
    <row r="47" spans="1:5" x14ac:dyDescent="0.25">
      <c r="A47" t="s">
        <v>39</v>
      </c>
      <c r="B47" t="s">
        <v>24</v>
      </c>
      <c r="C47" t="s">
        <v>48</v>
      </c>
      <c r="D47">
        <v>14254558.17</v>
      </c>
      <c r="E47">
        <v>8162459.96</v>
      </c>
    </row>
    <row r="48" spans="1:5" x14ac:dyDescent="0.25">
      <c r="A48" t="s">
        <v>39</v>
      </c>
      <c r="B48" t="s">
        <v>25</v>
      </c>
      <c r="C48" t="s">
        <v>48</v>
      </c>
      <c r="D48">
        <v>15991370.529999999</v>
      </c>
      <c r="E48">
        <v>5766450.3200000003</v>
      </c>
    </row>
    <row r="49" spans="1:5" x14ac:dyDescent="0.25">
      <c r="A49" t="s">
        <v>39</v>
      </c>
      <c r="B49" t="s">
        <v>26</v>
      </c>
      <c r="C49" t="s">
        <v>48</v>
      </c>
      <c r="D49">
        <v>12284141.24</v>
      </c>
      <c r="E49">
        <v>12593028.35</v>
      </c>
    </row>
    <row r="50" spans="1:5" x14ac:dyDescent="0.25">
      <c r="A50" t="s">
        <v>40</v>
      </c>
      <c r="B50" t="s">
        <v>73</v>
      </c>
      <c r="C50" t="s">
        <v>48</v>
      </c>
      <c r="D50">
        <v>9305451.6199999992</v>
      </c>
      <c r="E50">
        <v>17832477.27</v>
      </c>
    </row>
    <row r="51" spans="1:5" x14ac:dyDescent="0.25">
      <c r="A51" t="s">
        <v>40</v>
      </c>
      <c r="B51" t="s">
        <v>74</v>
      </c>
      <c r="C51" t="s">
        <v>48</v>
      </c>
      <c r="D51">
        <v>9911305.8399999999</v>
      </c>
      <c r="E51">
        <v>12989931.880000001</v>
      </c>
    </row>
    <row r="52" spans="1:5" x14ac:dyDescent="0.25">
      <c r="A52" t="s">
        <v>40</v>
      </c>
      <c r="B52" t="s">
        <v>75</v>
      </c>
      <c r="C52" t="s">
        <v>48</v>
      </c>
      <c r="D52">
        <v>9579690.0899999999</v>
      </c>
      <c r="E52">
        <v>11312725.380000001</v>
      </c>
    </row>
    <row r="53" spans="1:5" x14ac:dyDescent="0.25">
      <c r="A53" t="s">
        <v>40</v>
      </c>
      <c r="B53" t="s">
        <v>76</v>
      </c>
      <c r="C53" t="s">
        <v>48</v>
      </c>
      <c r="D53">
        <v>10049065.460000001</v>
      </c>
      <c r="E53">
        <v>10311657.1</v>
      </c>
    </row>
    <row r="54" spans="1:5" x14ac:dyDescent="0.25">
      <c r="A54" t="s">
        <v>40</v>
      </c>
      <c r="B54" t="s">
        <v>77</v>
      </c>
      <c r="C54" t="s">
        <v>48</v>
      </c>
      <c r="D54">
        <v>9643201.9199999999</v>
      </c>
      <c r="E54">
        <v>11626602.039999999</v>
      </c>
    </row>
    <row r="55" spans="1:5" x14ac:dyDescent="0.25">
      <c r="A55" t="s">
        <v>40</v>
      </c>
      <c r="B55" t="s">
        <v>78</v>
      </c>
      <c r="C55" t="s">
        <v>48</v>
      </c>
      <c r="D55">
        <v>9864142.7799999993</v>
      </c>
      <c r="E55">
        <v>6431845.9400000004</v>
      </c>
    </row>
    <row r="56" spans="1:5" x14ac:dyDescent="0.25">
      <c r="A56" t="s">
        <v>40</v>
      </c>
      <c r="B56" t="s">
        <v>79</v>
      </c>
      <c r="C56" t="s">
        <v>48</v>
      </c>
      <c r="D56">
        <v>10032174.560000001</v>
      </c>
      <c r="E56">
        <v>6196820.7800000003</v>
      </c>
    </row>
    <row r="57" spans="1:5" x14ac:dyDescent="0.25">
      <c r="A57" t="s">
        <v>40</v>
      </c>
      <c r="B57" t="s">
        <v>80</v>
      </c>
      <c r="C57" t="s">
        <v>48</v>
      </c>
      <c r="D57">
        <v>10303816.710000001</v>
      </c>
      <c r="E57">
        <v>6933072.8799999999</v>
      </c>
    </row>
    <row r="58" spans="1:5" x14ac:dyDescent="0.25">
      <c r="A58" t="s">
        <v>40</v>
      </c>
      <c r="B58" t="s">
        <v>81</v>
      </c>
      <c r="C58" t="s">
        <v>48</v>
      </c>
      <c r="D58">
        <v>10453522.98</v>
      </c>
      <c r="E58">
        <v>6492707.6600000001</v>
      </c>
    </row>
    <row r="59" spans="1:5" x14ac:dyDescent="0.25">
      <c r="A59" t="s">
        <v>40</v>
      </c>
      <c r="B59" t="s">
        <v>20</v>
      </c>
      <c r="C59" t="s">
        <v>48</v>
      </c>
      <c r="D59">
        <v>11087276.439999999</v>
      </c>
      <c r="E59">
        <v>8042252.2699999996</v>
      </c>
    </row>
    <row r="60" spans="1:5" x14ac:dyDescent="0.25">
      <c r="A60" t="s">
        <v>40</v>
      </c>
      <c r="B60" t="s">
        <v>21</v>
      </c>
      <c r="C60" t="s">
        <v>48</v>
      </c>
      <c r="D60">
        <v>11566795.02</v>
      </c>
      <c r="E60">
        <v>10975483.35</v>
      </c>
    </row>
    <row r="61" spans="1:5" x14ac:dyDescent="0.25">
      <c r="A61" t="s">
        <v>40</v>
      </c>
      <c r="B61" t="s">
        <v>22</v>
      </c>
      <c r="C61" t="s">
        <v>48</v>
      </c>
      <c r="D61">
        <v>10979522.4</v>
      </c>
      <c r="E61">
        <v>11162897.73</v>
      </c>
    </row>
    <row r="62" spans="1:5" x14ac:dyDescent="0.25">
      <c r="A62" t="s">
        <v>40</v>
      </c>
      <c r="B62" t="s">
        <v>23</v>
      </c>
      <c r="C62" t="s">
        <v>48</v>
      </c>
      <c r="D62">
        <v>11822487.25</v>
      </c>
      <c r="E62">
        <v>9773112.6199999992</v>
      </c>
    </row>
    <row r="63" spans="1:5" x14ac:dyDescent="0.25">
      <c r="A63" t="s">
        <v>40</v>
      </c>
      <c r="B63" t="s">
        <v>24</v>
      </c>
      <c r="C63" t="s">
        <v>48</v>
      </c>
      <c r="D63">
        <v>12577487.439999999</v>
      </c>
      <c r="E63">
        <v>8333421.1900000004</v>
      </c>
    </row>
    <row r="64" spans="1:5" x14ac:dyDescent="0.25">
      <c r="A64" t="s">
        <v>40</v>
      </c>
      <c r="B64" t="s">
        <v>25</v>
      </c>
      <c r="C64" t="s">
        <v>48</v>
      </c>
      <c r="D64">
        <v>14208697.289999999</v>
      </c>
      <c r="E64">
        <v>5932515.4699999997</v>
      </c>
    </row>
    <row r="65" spans="1:5" x14ac:dyDescent="0.25">
      <c r="A65" t="s">
        <v>40</v>
      </c>
      <c r="B65" t="s">
        <v>26</v>
      </c>
      <c r="C65" t="s">
        <v>48</v>
      </c>
      <c r="D65">
        <v>10810784.59</v>
      </c>
      <c r="E65">
        <v>12765934.02</v>
      </c>
    </row>
    <row r="66" spans="1:5" x14ac:dyDescent="0.25">
      <c r="A66" t="s">
        <v>39</v>
      </c>
      <c r="B66" t="s">
        <v>73</v>
      </c>
      <c r="C66" t="s">
        <v>65</v>
      </c>
      <c r="D66">
        <v>10627241.16</v>
      </c>
      <c r="E66">
        <v>16807162.050000001</v>
      </c>
    </row>
    <row r="67" spans="1:5" x14ac:dyDescent="0.25">
      <c r="A67" t="s">
        <v>39</v>
      </c>
      <c r="B67" t="s">
        <v>74</v>
      </c>
      <c r="C67" t="s">
        <v>65</v>
      </c>
      <c r="D67">
        <v>11323917.460000001</v>
      </c>
      <c r="E67">
        <v>12268475.050000001</v>
      </c>
    </row>
    <row r="68" spans="1:5" x14ac:dyDescent="0.25">
      <c r="A68" t="s">
        <v>39</v>
      </c>
      <c r="B68" t="s">
        <v>75</v>
      </c>
      <c r="C68" t="s">
        <v>65</v>
      </c>
      <c r="D68">
        <v>10889154.73</v>
      </c>
      <c r="E68">
        <v>10679728.449999999</v>
      </c>
    </row>
    <row r="69" spans="1:5" x14ac:dyDescent="0.25">
      <c r="A69" t="s">
        <v>39</v>
      </c>
      <c r="B69" t="s">
        <v>76</v>
      </c>
      <c r="C69" t="s">
        <v>65</v>
      </c>
      <c r="D69">
        <v>11442997.74</v>
      </c>
      <c r="E69">
        <v>9775567.6300000008</v>
      </c>
    </row>
    <row r="70" spans="1:5" x14ac:dyDescent="0.25">
      <c r="A70" t="s">
        <v>39</v>
      </c>
      <c r="B70" t="s">
        <v>77</v>
      </c>
      <c r="C70" t="s">
        <v>65</v>
      </c>
      <c r="D70">
        <v>10957535.310000001</v>
      </c>
      <c r="E70">
        <v>10995712.82</v>
      </c>
    </row>
    <row r="71" spans="1:5" x14ac:dyDescent="0.25">
      <c r="A71" t="s">
        <v>39</v>
      </c>
      <c r="B71" t="s">
        <v>78</v>
      </c>
      <c r="C71" t="s">
        <v>65</v>
      </c>
      <c r="D71">
        <v>11198952.869999999</v>
      </c>
      <c r="E71">
        <v>6143671.8799999999</v>
      </c>
    </row>
    <row r="72" spans="1:5" x14ac:dyDescent="0.25">
      <c r="A72" t="s">
        <v>39</v>
      </c>
      <c r="B72" t="s">
        <v>79</v>
      </c>
      <c r="C72" t="s">
        <v>65</v>
      </c>
      <c r="D72">
        <v>11387997.300000001</v>
      </c>
      <c r="E72">
        <v>5941241.3700000001</v>
      </c>
    </row>
    <row r="73" spans="1:5" x14ac:dyDescent="0.25">
      <c r="A73" t="s">
        <v>39</v>
      </c>
      <c r="B73" t="s">
        <v>80</v>
      </c>
      <c r="C73" t="s">
        <v>65</v>
      </c>
      <c r="D73">
        <v>11712722.199999999</v>
      </c>
      <c r="E73">
        <v>6634606.4400000004</v>
      </c>
    </row>
    <row r="74" spans="1:5" x14ac:dyDescent="0.25">
      <c r="A74" t="s">
        <v>39</v>
      </c>
      <c r="B74" t="s">
        <v>81</v>
      </c>
      <c r="C74" t="s">
        <v>65</v>
      </c>
      <c r="D74">
        <v>11926344.32</v>
      </c>
      <c r="E74">
        <v>6238600.5099999998</v>
      </c>
    </row>
    <row r="75" spans="1:5" x14ac:dyDescent="0.25">
      <c r="A75" t="s">
        <v>39</v>
      </c>
      <c r="B75" t="s">
        <v>20</v>
      </c>
      <c r="C75" t="s">
        <v>65</v>
      </c>
      <c r="D75">
        <v>12585000.51</v>
      </c>
      <c r="E75">
        <v>7688814.6100000003</v>
      </c>
    </row>
    <row r="76" spans="1:5" x14ac:dyDescent="0.25">
      <c r="A76" t="s">
        <v>39</v>
      </c>
      <c r="B76" t="s">
        <v>21</v>
      </c>
      <c r="C76" t="s">
        <v>65</v>
      </c>
      <c r="D76">
        <v>13214053.1</v>
      </c>
      <c r="E76">
        <v>10426850.869999999</v>
      </c>
    </row>
    <row r="77" spans="1:5" x14ac:dyDescent="0.25">
      <c r="A77" t="s">
        <v>39</v>
      </c>
      <c r="B77" t="s">
        <v>22</v>
      </c>
      <c r="C77" t="s">
        <v>65</v>
      </c>
      <c r="D77">
        <v>12523689.289999999</v>
      </c>
      <c r="E77">
        <v>10569906.800000001</v>
      </c>
    </row>
    <row r="78" spans="1:5" x14ac:dyDescent="0.25">
      <c r="A78" t="s">
        <v>39</v>
      </c>
      <c r="B78" t="s">
        <v>23</v>
      </c>
      <c r="C78" t="s">
        <v>65</v>
      </c>
      <c r="D78">
        <v>13472805.689999999</v>
      </c>
      <c r="E78">
        <v>9305183.25</v>
      </c>
    </row>
    <row r="79" spans="1:5" x14ac:dyDescent="0.25">
      <c r="A79" t="s">
        <v>39</v>
      </c>
      <c r="B79" t="s">
        <v>24</v>
      </c>
      <c r="C79" t="s">
        <v>65</v>
      </c>
      <c r="D79">
        <v>14312673.5</v>
      </c>
      <c r="E79">
        <v>7981224.5800000001</v>
      </c>
    </row>
    <row r="80" spans="1:5" x14ac:dyDescent="0.25">
      <c r="A80" t="s">
        <v>39</v>
      </c>
      <c r="B80" t="s">
        <v>25</v>
      </c>
      <c r="C80" t="s">
        <v>65</v>
      </c>
      <c r="D80">
        <v>16003266.310000001</v>
      </c>
      <c r="E80">
        <v>5727642.1399999997</v>
      </c>
    </row>
    <row r="81" spans="1:5" x14ac:dyDescent="0.25">
      <c r="A81" t="s">
        <v>39</v>
      </c>
      <c r="B81" t="s">
        <v>26</v>
      </c>
      <c r="C81" t="s">
        <v>65</v>
      </c>
      <c r="D81">
        <v>12488058.92</v>
      </c>
      <c r="E81">
        <v>12003562.24</v>
      </c>
    </row>
    <row r="82" spans="1:5" x14ac:dyDescent="0.25">
      <c r="A82" t="s">
        <v>40</v>
      </c>
      <c r="B82" t="s">
        <v>73</v>
      </c>
      <c r="C82" t="s">
        <v>65</v>
      </c>
      <c r="D82">
        <v>9464752.8000000007</v>
      </c>
      <c r="E82">
        <v>17163290.550000001</v>
      </c>
    </row>
    <row r="83" spans="1:5" x14ac:dyDescent="0.25">
      <c r="A83" t="s">
        <v>40</v>
      </c>
      <c r="B83" t="s">
        <v>74</v>
      </c>
      <c r="C83" t="s">
        <v>65</v>
      </c>
      <c r="D83">
        <v>10010725.4</v>
      </c>
      <c r="E83">
        <v>12605501.140000001</v>
      </c>
    </row>
    <row r="84" spans="1:5" x14ac:dyDescent="0.25">
      <c r="A84" t="s">
        <v>40</v>
      </c>
      <c r="B84" t="s">
        <v>75</v>
      </c>
      <c r="C84" t="s">
        <v>65</v>
      </c>
      <c r="D84">
        <v>9638046.6199999992</v>
      </c>
      <c r="E84">
        <v>11063474.810000001</v>
      </c>
    </row>
    <row r="85" spans="1:5" x14ac:dyDescent="0.25">
      <c r="A85" t="s">
        <v>40</v>
      </c>
      <c r="B85" t="s">
        <v>76</v>
      </c>
      <c r="C85" t="s">
        <v>65</v>
      </c>
      <c r="D85">
        <v>10100017.66</v>
      </c>
      <c r="E85">
        <v>10101021.51</v>
      </c>
    </row>
    <row r="86" spans="1:5" x14ac:dyDescent="0.25">
      <c r="A86" t="s">
        <v>40</v>
      </c>
      <c r="B86" t="s">
        <v>77</v>
      </c>
      <c r="C86" t="s">
        <v>65</v>
      </c>
      <c r="D86">
        <v>9698640.5800000001</v>
      </c>
      <c r="E86">
        <v>11398589.16</v>
      </c>
    </row>
    <row r="87" spans="1:5" x14ac:dyDescent="0.25">
      <c r="A87" t="s">
        <v>40</v>
      </c>
      <c r="B87" t="s">
        <v>78</v>
      </c>
      <c r="C87" t="s">
        <v>65</v>
      </c>
      <c r="D87">
        <v>9862589.7400000002</v>
      </c>
      <c r="E87">
        <v>6384164.2699999996</v>
      </c>
    </row>
    <row r="88" spans="1:5" x14ac:dyDescent="0.25">
      <c r="A88" t="s">
        <v>40</v>
      </c>
      <c r="B88" t="s">
        <v>79</v>
      </c>
      <c r="C88" t="s">
        <v>65</v>
      </c>
      <c r="D88">
        <v>10033608.75</v>
      </c>
      <c r="E88">
        <v>6150697.3600000003</v>
      </c>
    </row>
    <row r="89" spans="1:5" x14ac:dyDescent="0.25">
      <c r="A89" t="s">
        <v>40</v>
      </c>
      <c r="B89" t="s">
        <v>80</v>
      </c>
      <c r="C89" t="s">
        <v>65</v>
      </c>
      <c r="D89">
        <v>10314278.710000001</v>
      </c>
      <c r="E89">
        <v>6862706.5199999996</v>
      </c>
    </row>
    <row r="90" spans="1:5" x14ac:dyDescent="0.25">
      <c r="A90" t="s">
        <v>40</v>
      </c>
      <c r="B90" t="s">
        <v>81</v>
      </c>
      <c r="C90" t="s">
        <v>65</v>
      </c>
      <c r="D90">
        <v>10460483.369999999</v>
      </c>
      <c r="E90">
        <v>6438053.5300000003</v>
      </c>
    </row>
    <row r="91" spans="1:5" x14ac:dyDescent="0.25">
      <c r="A91" t="s">
        <v>40</v>
      </c>
      <c r="B91" t="s">
        <v>20</v>
      </c>
      <c r="C91" t="s">
        <v>65</v>
      </c>
      <c r="D91">
        <v>11128223.970000001</v>
      </c>
      <c r="E91">
        <v>7902519.0999999996</v>
      </c>
    </row>
    <row r="92" spans="1:5" x14ac:dyDescent="0.25">
      <c r="A92" t="s">
        <v>40</v>
      </c>
      <c r="B92" t="s">
        <v>21</v>
      </c>
      <c r="C92" t="s">
        <v>65</v>
      </c>
      <c r="D92">
        <v>11671250.76</v>
      </c>
      <c r="E92">
        <v>10614467.25</v>
      </c>
    </row>
    <row r="93" spans="1:5" x14ac:dyDescent="0.25">
      <c r="A93" t="s">
        <v>40</v>
      </c>
      <c r="B93" t="s">
        <v>22</v>
      </c>
      <c r="C93" t="s">
        <v>65</v>
      </c>
      <c r="D93">
        <v>11080293.710000001</v>
      </c>
      <c r="E93">
        <v>10812378.699999999</v>
      </c>
    </row>
    <row r="94" spans="1:5" x14ac:dyDescent="0.25">
      <c r="A94" t="s">
        <v>40</v>
      </c>
      <c r="B94" t="s">
        <v>23</v>
      </c>
      <c r="C94" t="s">
        <v>65</v>
      </c>
      <c r="D94">
        <v>11903922.689999999</v>
      </c>
      <c r="E94">
        <v>9487843.2200000007</v>
      </c>
    </row>
    <row r="95" spans="1:5" x14ac:dyDescent="0.25">
      <c r="A95" t="s">
        <v>40</v>
      </c>
      <c r="B95" t="s">
        <v>24</v>
      </c>
      <c r="C95" t="s">
        <v>65</v>
      </c>
      <c r="D95">
        <v>12641716.42</v>
      </c>
      <c r="E95">
        <v>8143329.25</v>
      </c>
    </row>
    <row r="96" spans="1:5" x14ac:dyDescent="0.25">
      <c r="A96" t="s">
        <v>40</v>
      </c>
      <c r="B96" t="s">
        <v>25</v>
      </c>
      <c r="C96" t="s">
        <v>65</v>
      </c>
      <c r="D96">
        <v>14225631.1</v>
      </c>
      <c r="E96">
        <v>5880593.5899999999</v>
      </c>
    </row>
    <row r="97" spans="1:5" x14ac:dyDescent="0.25">
      <c r="A97" t="s">
        <v>40</v>
      </c>
      <c r="B97" t="s">
        <v>26</v>
      </c>
      <c r="C97" t="s">
        <v>65</v>
      </c>
      <c r="D97">
        <v>11008560.720000001</v>
      </c>
      <c r="E97">
        <v>12183443.6</v>
      </c>
    </row>
    <row r="98" spans="1:5" x14ac:dyDescent="0.25">
      <c r="A98" t="s">
        <v>39</v>
      </c>
      <c r="B98" t="s">
        <v>73</v>
      </c>
      <c r="C98" t="s">
        <v>68</v>
      </c>
      <c r="D98">
        <v>10467824.310000001</v>
      </c>
      <c r="E98">
        <v>16866668.059999999</v>
      </c>
    </row>
    <row r="99" spans="1:5" x14ac:dyDescent="0.25">
      <c r="A99" t="s">
        <v>39</v>
      </c>
      <c r="B99" t="s">
        <v>74</v>
      </c>
      <c r="C99" t="s">
        <v>68</v>
      </c>
      <c r="D99">
        <v>11221885.33</v>
      </c>
      <c r="E99">
        <v>12299326.470000001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10832551.76</v>
      </c>
      <c r="E100">
        <v>10699216.300000001</v>
      </c>
    </row>
    <row r="101" spans="1:5" x14ac:dyDescent="0.25">
      <c r="A101" t="s">
        <v>39</v>
      </c>
      <c r="B101" t="s">
        <v>76</v>
      </c>
      <c r="C101" t="s">
        <v>68</v>
      </c>
      <c r="D101">
        <v>11392802.08</v>
      </c>
      <c r="E101">
        <v>9791269.1999999993</v>
      </c>
    </row>
    <row r="102" spans="1:5" x14ac:dyDescent="0.25">
      <c r="A102" t="s">
        <v>39</v>
      </c>
      <c r="B102" t="s">
        <v>77</v>
      </c>
      <c r="C102" t="s">
        <v>68</v>
      </c>
      <c r="D102">
        <v>10904248.949999999</v>
      </c>
      <c r="E102">
        <v>11011717.74</v>
      </c>
    </row>
    <row r="103" spans="1:5" x14ac:dyDescent="0.25">
      <c r="A103" t="s">
        <v>39</v>
      </c>
      <c r="B103" t="s">
        <v>78</v>
      </c>
      <c r="C103" t="s">
        <v>68</v>
      </c>
      <c r="D103">
        <v>11202624.869999999</v>
      </c>
      <c r="E103">
        <v>6146295.3300000001</v>
      </c>
    </row>
    <row r="104" spans="1:5" x14ac:dyDescent="0.25">
      <c r="A104" t="s">
        <v>39</v>
      </c>
      <c r="B104" t="s">
        <v>79</v>
      </c>
      <c r="C104" t="s">
        <v>68</v>
      </c>
      <c r="D104">
        <v>11388520.359999999</v>
      </c>
      <c r="E104">
        <v>5943728.04</v>
      </c>
    </row>
    <row r="105" spans="1:5" x14ac:dyDescent="0.25">
      <c r="A105" t="s">
        <v>39</v>
      </c>
      <c r="B105" t="s">
        <v>80</v>
      </c>
      <c r="C105" t="s">
        <v>68</v>
      </c>
      <c r="D105">
        <v>11703767.16</v>
      </c>
      <c r="E105">
        <v>6638627.96</v>
      </c>
    </row>
    <row r="106" spans="1:5" x14ac:dyDescent="0.25">
      <c r="A106" t="s">
        <v>39</v>
      </c>
      <c r="B106" t="s">
        <v>81</v>
      </c>
      <c r="C106" t="s">
        <v>68</v>
      </c>
      <c r="D106">
        <v>11921006.550000001</v>
      </c>
      <c r="E106">
        <v>6241548.6399999997</v>
      </c>
    </row>
    <row r="107" spans="1:5" x14ac:dyDescent="0.25">
      <c r="A107" t="s">
        <v>39</v>
      </c>
      <c r="B107" t="s">
        <v>20</v>
      </c>
      <c r="C107" t="s">
        <v>68</v>
      </c>
      <c r="D107">
        <v>12546250.42</v>
      </c>
      <c r="E107">
        <v>7697547.5899999999</v>
      </c>
    </row>
    <row r="108" spans="1:5" x14ac:dyDescent="0.25">
      <c r="A108" t="s">
        <v>39</v>
      </c>
      <c r="B108" t="s">
        <v>21</v>
      </c>
      <c r="C108" t="s">
        <v>68</v>
      </c>
      <c r="D108">
        <v>13109677.82</v>
      </c>
      <c r="E108">
        <v>10456057.5</v>
      </c>
    </row>
    <row r="109" spans="1:5" x14ac:dyDescent="0.25">
      <c r="A109" t="s">
        <v>39</v>
      </c>
      <c r="B109" t="s">
        <v>22</v>
      </c>
      <c r="C109" t="s">
        <v>68</v>
      </c>
      <c r="D109">
        <v>12424464.15</v>
      </c>
      <c r="E109">
        <v>10598517.25</v>
      </c>
    </row>
    <row r="110" spans="1:5" x14ac:dyDescent="0.25">
      <c r="A110" t="s">
        <v>39</v>
      </c>
      <c r="B110" t="s">
        <v>23</v>
      </c>
      <c r="C110" t="s">
        <v>68</v>
      </c>
      <c r="D110">
        <v>13394437.949999999</v>
      </c>
      <c r="E110">
        <v>9327872.4399999995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14253239.26</v>
      </c>
      <c r="E111">
        <v>7994620.3799999999</v>
      </c>
    </row>
    <row r="112" spans="1:5" x14ac:dyDescent="0.25">
      <c r="A112" t="s">
        <v>39</v>
      </c>
      <c r="B112" t="s">
        <v>25</v>
      </c>
      <c r="C112" t="s">
        <v>68</v>
      </c>
      <c r="D112">
        <v>15990200.869999999</v>
      </c>
      <c r="E112">
        <v>5729590.29</v>
      </c>
    </row>
    <row r="113" spans="1:5" x14ac:dyDescent="0.25">
      <c r="A113" t="s">
        <v>39</v>
      </c>
      <c r="B113" t="s">
        <v>26</v>
      </c>
      <c r="C113" t="s">
        <v>68</v>
      </c>
      <c r="D113">
        <v>12300457.689999999</v>
      </c>
      <c r="E113">
        <v>12053034.369999999</v>
      </c>
    </row>
    <row r="114" spans="1:5" x14ac:dyDescent="0.25">
      <c r="A114" t="s">
        <v>40</v>
      </c>
      <c r="B114" t="s">
        <v>73</v>
      </c>
      <c r="C114" t="s">
        <v>68</v>
      </c>
      <c r="D114">
        <v>9303915.7100000009</v>
      </c>
      <c r="E114">
        <v>17240681.27</v>
      </c>
    </row>
    <row r="115" spans="1:5" x14ac:dyDescent="0.25">
      <c r="A115" t="s">
        <v>40</v>
      </c>
      <c r="B115" t="s">
        <v>74</v>
      </c>
      <c r="C115" t="s">
        <v>68</v>
      </c>
      <c r="D115">
        <v>9906724.9800000004</v>
      </c>
      <c r="E115">
        <v>12644862.65</v>
      </c>
    </row>
    <row r="116" spans="1:5" x14ac:dyDescent="0.25">
      <c r="A116" t="s">
        <v>40</v>
      </c>
      <c r="B116" t="s">
        <v>75</v>
      </c>
      <c r="C116" t="s">
        <v>68</v>
      </c>
      <c r="D116">
        <v>9577959.2100000009</v>
      </c>
      <c r="E116">
        <v>11089797.550000001</v>
      </c>
    </row>
    <row r="117" spans="1:5" x14ac:dyDescent="0.25">
      <c r="A117" t="s">
        <v>40</v>
      </c>
      <c r="B117" t="s">
        <v>76</v>
      </c>
      <c r="C117" t="s">
        <v>68</v>
      </c>
      <c r="D117">
        <v>10046923.970000001</v>
      </c>
      <c r="E117">
        <v>10121693.880000001</v>
      </c>
    </row>
    <row r="118" spans="1:5" x14ac:dyDescent="0.25">
      <c r="A118" t="s">
        <v>40</v>
      </c>
      <c r="B118" t="s">
        <v>77</v>
      </c>
      <c r="C118" t="s">
        <v>68</v>
      </c>
      <c r="D118">
        <v>9639001.2599999998</v>
      </c>
      <c r="E118">
        <v>11420776.890000001</v>
      </c>
    </row>
    <row r="119" spans="1:5" x14ac:dyDescent="0.25">
      <c r="A119" t="s">
        <v>40</v>
      </c>
      <c r="B119" t="s">
        <v>78</v>
      </c>
      <c r="C119" t="s">
        <v>68</v>
      </c>
      <c r="D119">
        <v>9863590.9600000009</v>
      </c>
      <c r="E119">
        <v>6388498</v>
      </c>
    </row>
    <row r="120" spans="1:5" x14ac:dyDescent="0.25">
      <c r="A120" t="s">
        <v>40</v>
      </c>
      <c r="B120" t="s">
        <v>79</v>
      </c>
      <c r="C120" t="s">
        <v>68</v>
      </c>
      <c r="D120">
        <v>10031627.890000001</v>
      </c>
      <c r="E120">
        <v>6155001.0099999998</v>
      </c>
    </row>
    <row r="121" spans="1:5" x14ac:dyDescent="0.25">
      <c r="A121" t="s">
        <v>40</v>
      </c>
      <c r="B121" t="s">
        <v>80</v>
      </c>
      <c r="C121" t="s">
        <v>68</v>
      </c>
      <c r="D121">
        <v>10302557.619999999</v>
      </c>
      <c r="E121">
        <v>6868672.6399999997</v>
      </c>
    </row>
    <row r="122" spans="1:5" x14ac:dyDescent="0.25">
      <c r="A122" t="s">
        <v>40</v>
      </c>
      <c r="B122" t="s">
        <v>81</v>
      </c>
      <c r="C122" t="s">
        <v>68</v>
      </c>
      <c r="D122">
        <v>10452337.619999999</v>
      </c>
      <c r="E122">
        <v>6442508.29</v>
      </c>
    </row>
    <row r="123" spans="1:5" x14ac:dyDescent="0.25">
      <c r="A123" t="s">
        <v>40</v>
      </c>
      <c r="B123" t="s">
        <v>20</v>
      </c>
      <c r="C123" t="s">
        <v>68</v>
      </c>
      <c r="D123">
        <v>11083676.810000001</v>
      </c>
      <c r="E123">
        <v>7913771.4500000002</v>
      </c>
    </row>
    <row r="124" spans="1:5" x14ac:dyDescent="0.25">
      <c r="A124" t="s">
        <v>40</v>
      </c>
      <c r="B124" t="s">
        <v>21</v>
      </c>
      <c r="C124" t="s">
        <v>68</v>
      </c>
      <c r="D124">
        <v>11564068.689999999</v>
      </c>
      <c r="E124">
        <v>10650534.609999999</v>
      </c>
    </row>
    <row r="125" spans="1:5" x14ac:dyDescent="0.25">
      <c r="A125" t="s">
        <v>40</v>
      </c>
      <c r="B125" t="s">
        <v>22</v>
      </c>
      <c r="C125" t="s">
        <v>68</v>
      </c>
      <c r="D125">
        <v>10976446.18</v>
      </c>
      <c r="E125">
        <v>10849170.35</v>
      </c>
    </row>
    <row r="126" spans="1:5" x14ac:dyDescent="0.25">
      <c r="A126" t="s">
        <v>40</v>
      </c>
      <c r="B126" t="s">
        <v>23</v>
      </c>
      <c r="C126" t="s">
        <v>68</v>
      </c>
      <c r="D126">
        <v>11820410.640000001</v>
      </c>
      <c r="E126">
        <v>9517620.9499999993</v>
      </c>
    </row>
    <row r="127" spans="1:5" x14ac:dyDescent="0.25">
      <c r="A127" t="s">
        <v>40</v>
      </c>
      <c r="B127" t="s">
        <v>24</v>
      </c>
      <c r="C127" t="s">
        <v>68</v>
      </c>
      <c r="D127">
        <v>12574766.18</v>
      </c>
      <c r="E127">
        <v>8161018.2000000002</v>
      </c>
    </row>
    <row r="128" spans="1:5" x14ac:dyDescent="0.25">
      <c r="A128" t="s">
        <v>40</v>
      </c>
      <c r="B128" t="s">
        <v>25</v>
      </c>
      <c r="C128" t="s">
        <v>68</v>
      </c>
      <c r="D128">
        <v>14205909.779999999</v>
      </c>
      <c r="E128">
        <v>5883552.9900000002</v>
      </c>
    </row>
    <row r="129" spans="1:5" x14ac:dyDescent="0.25">
      <c r="A129" t="s">
        <v>40</v>
      </c>
      <c r="B129" t="s">
        <v>26</v>
      </c>
      <c r="C129" t="s">
        <v>68</v>
      </c>
      <c r="D129">
        <v>10810435.380000001</v>
      </c>
      <c r="E129">
        <v>12246813.59</v>
      </c>
    </row>
    <row r="130" spans="1:5" x14ac:dyDescent="0.25">
      <c r="A130" t="s">
        <v>39</v>
      </c>
      <c r="B130" t="s">
        <v>73</v>
      </c>
      <c r="C130" t="s">
        <v>69</v>
      </c>
      <c r="D130">
        <v>9948035.0800000001</v>
      </c>
      <c r="E130">
        <v>17729205.129999999</v>
      </c>
    </row>
    <row r="131" spans="1:5" x14ac:dyDescent="0.25">
      <c r="A131" t="s">
        <v>39</v>
      </c>
      <c r="B131" t="s">
        <v>74</v>
      </c>
      <c r="C131" t="s">
        <v>69</v>
      </c>
      <c r="D131">
        <v>10632902.67</v>
      </c>
      <c r="E131">
        <v>12833433.939999999</v>
      </c>
    </row>
    <row r="132" spans="1:5" x14ac:dyDescent="0.25">
      <c r="A132" t="s">
        <v>39</v>
      </c>
      <c r="B132" t="s">
        <v>75</v>
      </c>
      <c r="C132" t="s">
        <v>69</v>
      </c>
      <c r="D132">
        <v>10261493.76</v>
      </c>
      <c r="E132">
        <v>11050241.08</v>
      </c>
    </row>
    <row r="133" spans="1:5" x14ac:dyDescent="0.25">
      <c r="A133" t="s">
        <v>39</v>
      </c>
      <c r="B133" t="s">
        <v>76</v>
      </c>
      <c r="C133" t="s">
        <v>69</v>
      </c>
      <c r="D133">
        <v>10808493.279999999</v>
      </c>
      <c r="E133">
        <v>10102822.039999999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10345983.75</v>
      </c>
      <c r="E134">
        <v>11327605.34</v>
      </c>
    </row>
    <row r="135" spans="1:5" x14ac:dyDescent="0.25">
      <c r="A135" t="s">
        <v>39</v>
      </c>
      <c r="B135" t="s">
        <v>78</v>
      </c>
      <c r="C135" t="s">
        <v>69</v>
      </c>
      <c r="D135">
        <v>10667386.74</v>
      </c>
      <c r="E135">
        <v>6229241.5800000001</v>
      </c>
    </row>
    <row r="136" spans="1:5" x14ac:dyDescent="0.25">
      <c r="A136" t="s">
        <v>39</v>
      </c>
      <c r="B136" t="s">
        <v>79</v>
      </c>
      <c r="C136" t="s">
        <v>69</v>
      </c>
      <c r="D136">
        <v>10850408.24</v>
      </c>
      <c r="E136">
        <v>6021258.0899999999</v>
      </c>
    </row>
    <row r="137" spans="1:5" x14ac:dyDescent="0.25">
      <c r="A137" t="s">
        <v>39</v>
      </c>
      <c r="B137" t="s">
        <v>80</v>
      </c>
      <c r="C137" t="s">
        <v>69</v>
      </c>
      <c r="D137">
        <v>11137206.960000001</v>
      </c>
      <c r="E137">
        <v>6753550.3200000003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11330116.1</v>
      </c>
      <c r="E138">
        <v>6339340.2300000004</v>
      </c>
    </row>
    <row r="139" spans="1:5" x14ac:dyDescent="0.25">
      <c r="A139" t="s">
        <v>39</v>
      </c>
      <c r="B139" t="s">
        <v>20</v>
      </c>
      <c r="C139" t="s">
        <v>69</v>
      </c>
      <c r="D139">
        <v>11960879.5</v>
      </c>
      <c r="E139">
        <v>7903219.71</v>
      </c>
    </row>
    <row r="140" spans="1:5" x14ac:dyDescent="0.25">
      <c r="A140" t="s">
        <v>39</v>
      </c>
      <c r="B140" t="s">
        <v>21</v>
      </c>
      <c r="C140" t="s">
        <v>69</v>
      </c>
      <c r="D140">
        <v>12486249.289999999</v>
      </c>
      <c r="E140">
        <v>10980658.33</v>
      </c>
    </row>
    <row r="141" spans="1:5" x14ac:dyDescent="0.25">
      <c r="A141" t="s">
        <v>39</v>
      </c>
      <c r="B141" t="s">
        <v>22</v>
      </c>
      <c r="C141" t="s">
        <v>69</v>
      </c>
      <c r="D141">
        <v>11841464.66</v>
      </c>
      <c r="E141">
        <v>11086845.58</v>
      </c>
    </row>
    <row r="142" spans="1:5" x14ac:dyDescent="0.25">
      <c r="A142" t="s">
        <v>39</v>
      </c>
      <c r="B142" t="s">
        <v>23</v>
      </c>
      <c r="C142" t="s">
        <v>69</v>
      </c>
      <c r="D142">
        <v>12794721.359999999</v>
      </c>
      <c r="E142">
        <v>9731994.7100000009</v>
      </c>
    </row>
    <row r="143" spans="1:5" x14ac:dyDescent="0.25">
      <c r="A143" t="s">
        <v>39</v>
      </c>
      <c r="B143" t="s">
        <v>24</v>
      </c>
      <c r="C143" t="s">
        <v>69</v>
      </c>
      <c r="D143">
        <v>13615799.27</v>
      </c>
      <c r="E143">
        <v>8280697.4500000002</v>
      </c>
    </row>
    <row r="144" spans="1:5" x14ac:dyDescent="0.25">
      <c r="A144" t="s">
        <v>39</v>
      </c>
      <c r="B144" t="s">
        <v>25</v>
      </c>
      <c r="C144" t="s">
        <v>69</v>
      </c>
      <c r="D144">
        <v>15395724.73</v>
      </c>
      <c r="E144">
        <v>5806535.46</v>
      </c>
    </row>
    <row r="145" spans="1:5" x14ac:dyDescent="0.25">
      <c r="A145" t="s">
        <v>39</v>
      </c>
      <c r="B145" t="s">
        <v>26</v>
      </c>
      <c r="C145" t="s">
        <v>69</v>
      </c>
      <c r="D145">
        <v>11618553.58</v>
      </c>
      <c r="E145">
        <v>12838603.35</v>
      </c>
    </row>
    <row r="146" spans="1:5" x14ac:dyDescent="0.25">
      <c r="A146" t="s">
        <v>40</v>
      </c>
      <c r="B146" t="s">
        <v>73</v>
      </c>
      <c r="C146" t="s">
        <v>69</v>
      </c>
      <c r="D146">
        <v>8961342.2699999996</v>
      </c>
      <c r="E146">
        <v>18016062.030000001</v>
      </c>
    </row>
    <row r="147" spans="1:5" x14ac:dyDescent="0.25">
      <c r="A147" t="s">
        <v>40</v>
      </c>
      <c r="B147" t="s">
        <v>74</v>
      </c>
      <c r="C147" t="s">
        <v>69</v>
      </c>
      <c r="D147">
        <v>9517489.0800000001</v>
      </c>
      <c r="E147">
        <v>13120157.810000001</v>
      </c>
    </row>
    <row r="148" spans="1:5" x14ac:dyDescent="0.25">
      <c r="A148" t="s">
        <v>40</v>
      </c>
      <c r="B148" t="s">
        <v>75</v>
      </c>
      <c r="C148" t="s">
        <v>69</v>
      </c>
      <c r="D148">
        <v>9195624.6500000004</v>
      </c>
      <c r="E148">
        <v>11413772.67</v>
      </c>
    </row>
    <row r="149" spans="1:5" x14ac:dyDescent="0.25">
      <c r="A149" t="s">
        <v>40</v>
      </c>
      <c r="B149" t="s">
        <v>76</v>
      </c>
      <c r="C149" t="s">
        <v>69</v>
      </c>
      <c r="D149">
        <v>9655689.8599999994</v>
      </c>
      <c r="E149">
        <v>10405749.789999999</v>
      </c>
    </row>
    <row r="150" spans="1:5" x14ac:dyDescent="0.25">
      <c r="A150" t="s">
        <v>40</v>
      </c>
      <c r="B150" t="s">
        <v>77</v>
      </c>
      <c r="C150" t="s">
        <v>69</v>
      </c>
      <c r="D150">
        <v>9265171.25</v>
      </c>
      <c r="E150">
        <v>11715209.68</v>
      </c>
    </row>
    <row r="151" spans="1:5" x14ac:dyDescent="0.25">
      <c r="A151" t="s">
        <v>40</v>
      </c>
      <c r="B151" t="s">
        <v>78</v>
      </c>
      <c r="C151" t="s">
        <v>69</v>
      </c>
      <c r="D151">
        <v>9498365.1400000006</v>
      </c>
      <c r="E151">
        <v>6466023.6500000004</v>
      </c>
    </row>
    <row r="152" spans="1:5" x14ac:dyDescent="0.25">
      <c r="A152" t="s">
        <v>40</v>
      </c>
      <c r="B152" t="s">
        <v>79</v>
      </c>
      <c r="C152" t="s">
        <v>69</v>
      </c>
      <c r="D152">
        <v>9663080.7100000009</v>
      </c>
      <c r="E152">
        <v>6228706.9299999997</v>
      </c>
    </row>
    <row r="153" spans="1:5" x14ac:dyDescent="0.25">
      <c r="A153" t="s">
        <v>40</v>
      </c>
      <c r="B153" t="s">
        <v>80</v>
      </c>
      <c r="C153" t="s">
        <v>69</v>
      </c>
      <c r="D153">
        <v>9920578.3900000006</v>
      </c>
      <c r="E153">
        <v>6976529.9900000002</v>
      </c>
    </row>
    <row r="154" spans="1:5" x14ac:dyDescent="0.25">
      <c r="A154" t="s">
        <v>40</v>
      </c>
      <c r="B154" t="s">
        <v>81</v>
      </c>
      <c r="C154" t="s">
        <v>69</v>
      </c>
      <c r="D154">
        <v>10053863.609999999</v>
      </c>
      <c r="E154">
        <v>6533540.29</v>
      </c>
    </row>
    <row r="155" spans="1:5" x14ac:dyDescent="0.25">
      <c r="A155" t="s">
        <v>40</v>
      </c>
      <c r="B155" t="s">
        <v>20</v>
      </c>
      <c r="C155" t="s">
        <v>69</v>
      </c>
      <c r="D155">
        <v>10678728.59</v>
      </c>
      <c r="E155">
        <v>8103723.8899999997</v>
      </c>
    </row>
    <row r="156" spans="1:5" x14ac:dyDescent="0.25">
      <c r="A156" t="s">
        <v>40</v>
      </c>
      <c r="B156" t="s">
        <v>21</v>
      </c>
      <c r="C156" t="s">
        <v>69</v>
      </c>
      <c r="D156">
        <v>11146977.029999999</v>
      </c>
      <c r="E156">
        <v>11117082.09</v>
      </c>
    </row>
    <row r="157" spans="1:5" x14ac:dyDescent="0.25">
      <c r="A157" t="s">
        <v>40</v>
      </c>
      <c r="B157" t="s">
        <v>22</v>
      </c>
      <c r="C157" t="s">
        <v>69</v>
      </c>
      <c r="D157">
        <v>10586106.23</v>
      </c>
      <c r="E157">
        <v>11287824.199999999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11414914.49</v>
      </c>
      <c r="E158">
        <v>9888608.1400000006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12147544.960000001</v>
      </c>
      <c r="E159">
        <v>8433881.2599999998</v>
      </c>
    </row>
    <row r="160" spans="1:5" x14ac:dyDescent="0.25">
      <c r="A160" t="s">
        <v>40</v>
      </c>
      <c r="B160" t="s">
        <v>25</v>
      </c>
      <c r="C160" t="s">
        <v>69</v>
      </c>
      <c r="D160">
        <v>13815895.34</v>
      </c>
      <c r="E160">
        <v>5967611.4900000002</v>
      </c>
    </row>
    <row r="161" spans="1:5" x14ac:dyDescent="0.25">
      <c r="A161" t="s">
        <v>40</v>
      </c>
      <c r="B161" t="s">
        <v>26</v>
      </c>
      <c r="C161" t="s">
        <v>69</v>
      </c>
      <c r="D161">
        <v>10343214.130000001</v>
      </c>
      <c r="E161">
        <v>12964187.5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Manufacturing Biotech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14803653.51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80746.899999999994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2428283.52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4768138.62</v>
      </c>
      <c r="F7" s="65">
        <f>Raw_endusebreakdownannual!F6</f>
        <v>2648040.41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2581957.48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10063.94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660996.32999999996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9869190.4499999993</v>
      </c>
      <c r="F17" s="65">
        <f>Raw_endusebreakdownannual!F16</f>
        <v>18112690.25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9843179.9399999995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732770.81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2428283.52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4768138.62</v>
      </c>
      <c r="F22" s="65">
        <f>Raw_endusebreakdownannual!F21</f>
        <v>2648040.41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2631707.63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23101.67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607375.31999999995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10584002.24</v>
      </c>
      <c r="F32" s="65">
        <f>Raw_endusebreakdownannual!F31</f>
        <v>13098595.67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7965218.9800000004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395971.24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2428283.52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4768138.62</v>
      </c>
      <c r="F37" s="65">
        <f>Raw_endusebreakdownannual!F36</f>
        <v>2648040.41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2598689.54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22553.53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604994.87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10213636.439999999</v>
      </c>
      <c r="F47" s="65">
        <f>Raw_endusebreakdownannual!F46</f>
        <v>11218254.26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7047886.4299999997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891925.54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2428283.52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4768138.62</v>
      </c>
      <c r="F52" s="65">
        <f>Raw_endusebreakdownannual!F51</f>
        <v>2648040.41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2654841.1800000002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25381.16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584219.24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10768570.01</v>
      </c>
      <c r="F62" s="65">
        <f>Raw_endusebreakdownannual!F61</f>
        <v>10280146.08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8255729.6900000004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498060.47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2428283.52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4768138.62</v>
      </c>
      <c r="F67" s="65">
        <f>Raw_endusebreakdownannual!F66</f>
        <v>2648040.41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2580499.2200000002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21522.55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605046.98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10296504.369999999</v>
      </c>
      <c r="F77" s="65">
        <f>Raw_endusebreakdownannual!F76</f>
        <v>11508817.08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3092473.26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847222.41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2428283.52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4768138.62</v>
      </c>
      <c r="F82" s="65">
        <f>Raw_endusebreakdownannual!F81</f>
        <v>2648040.41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2651118.86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33328.120000000003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557316.25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10728091.51</v>
      </c>
      <c r="F92" s="65">
        <f>Raw_endusebreakdownannual!F91</f>
        <v>6297829.9199999999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2895792.23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988452.61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2428283.52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4768138.62</v>
      </c>
      <c r="F97" s="65">
        <f>Raw_endusebreakdownannual!F96</f>
        <v>2648040.41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2727334.29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36127.78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550191.89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10948336.810000001</v>
      </c>
      <c r="F107" s="65">
        <f>Raw_endusebreakdownannual!F106</f>
        <v>6094024.5300000003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3659940.42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1236213.67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2428283.52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4768138.62</v>
      </c>
      <c r="F112" s="65">
        <f>Raw_endusebreakdownannual!F111</f>
        <v>2648040.41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2703721.65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32009.19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549428.74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11168366.65</v>
      </c>
      <c r="F122" s="65">
        <f>Raw_endusebreakdownannual!F121</f>
        <v>6857409.5800000001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3254143.09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1473191.78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2428283.52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4768138.62</v>
      </c>
      <c r="F127" s="65">
        <f>Raw_endusebreakdownannual!F126</f>
        <v>2648040.41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2739838.63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40269.18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541811.71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11449721.720000001</v>
      </c>
      <c r="F137" s="65">
        <f>Raw_endusebreakdownannual!F136</f>
        <v>6443995.2199999997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4864908.63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2150137.9700000002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2428283.52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4768138.62</v>
      </c>
      <c r="F142" s="65">
        <f>Raw_endusebreakdownannual!F141</f>
        <v>2648040.41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2640119.52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33883.980000000003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537463.77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12020563.6</v>
      </c>
      <c r="F152" s="65">
        <f>Raw_endusebreakdownannual!F151</f>
        <v>8050412.7999999998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8048333.2999999998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2553081.65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2428283.52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4768138.62</v>
      </c>
      <c r="F157" s="65">
        <f>Raw_endusebreakdownannual!F156</f>
        <v>2648040.41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2748090.94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32357.599999999999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549467.74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12529952.32</v>
      </c>
      <c r="F167" s="65">
        <f>Raw_endusebreakdownannual!F166</f>
        <v>11245841.460000001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8101253.3499999996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1902582.69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2428283.52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4768138.62</v>
      </c>
      <c r="F172" s="65">
        <f>Raw_endusebreakdownannual!F171</f>
        <v>2648040.41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2740270.62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31389.22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564941.48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11870664.66</v>
      </c>
      <c r="F182" s="65">
        <f>Raw_endusebreakdownannual!F181</f>
        <v>11314235.24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6740982.3899999997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2860986.99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2428283.52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4768138.62</v>
      </c>
      <c r="F187" s="65">
        <f>Raw_endusebreakdownannual!F186</f>
        <v>2648040.41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2790956.7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35845.14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533497.77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12884210.970000001</v>
      </c>
      <c r="F197" s="65">
        <f>Raw_endusebreakdownannual!F196</f>
        <v>9922520.5700000003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5300915.7699999996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3846219.18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2428283.52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4768138.62</v>
      </c>
      <c r="F202" s="65">
        <f>Raw_endusebreakdownannual!F201</f>
        <v>2648040.41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2705598.17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46264.91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506434.16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13794504.390000001</v>
      </c>
      <c r="F212" s="65">
        <f>Raw_endusebreakdownannual!F211</f>
        <v>8455390.3399999999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2831353.79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5441389.0999999996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2428283.52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4768138.62</v>
      </c>
      <c r="F217" s="65">
        <f>Raw_endusebreakdownannual!F216</f>
        <v>2648040.41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2969787.75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45090.06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449539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15652689.039999999</v>
      </c>
      <c r="F227" s="65">
        <f>Raw_endusebreakdownannual!F226</f>
        <v>5928933.2000000002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9911648.2599999998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2136285.66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2428283.52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4768138.62</v>
      </c>
      <c r="F232" s="65">
        <f>Raw_endusebreakdownannual!F231</f>
        <v>2648040.41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2251412.5099999998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31449.91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597407.1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11615570.220000001</v>
      </c>
      <c r="F242" s="65">
        <f>Raw_endusebreakdownannual!F241</f>
        <v>13157095.779999999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15227554.779999999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78408.850000000006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1500585.11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4768138.62</v>
      </c>
      <c r="F247" s="65">
        <f>Raw_endusebreakdownannual!F246</f>
        <v>2648040.41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2539815.19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7900.42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660803.04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8894848.1999999993</v>
      </c>
      <c r="F257" s="65">
        <f>Raw_endusebreakdownannual!F256</f>
        <v>18536398.23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10182254.17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646256.82999999996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1500585.11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4768138.62</v>
      </c>
      <c r="F262" s="65">
        <f>Raw_endusebreakdownannual!F261</f>
        <v>2648040.41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2571482.12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17782.86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607107.29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9504245.5399999991</v>
      </c>
      <c r="F272" s="65">
        <f>Raw_endusebreakdownannual!F271</f>
        <v>13437401.869999999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8396358.4000000004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343892.9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1500585.11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4768138.62</v>
      </c>
      <c r="F277" s="65">
        <f>Raw_endusebreakdownannual!F276</f>
        <v>2648040.41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2551140.5099999998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17888.91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604730.41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9181646.0500000007</v>
      </c>
      <c r="F287" s="65">
        <f>Raw_endusebreakdownannual!F286</f>
        <v>11649129.23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7387092.5899999999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775104.17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1500585.11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4768138.62</v>
      </c>
      <c r="F292" s="65">
        <f>Raw_endusebreakdownannual!F291</f>
        <v>2648040.41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2586085.66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19498.39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583908.57999999996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9649411.9399999995</v>
      </c>
      <c r="F302" s="65">
        <f>Raw_endusebreakdownannual!F301</f>
        <v>10619041.58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8731215.2599999998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436664.76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1500585.11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4768138.62</v>
      </c>
      <c r="F307" s="65">
        <f>Raw_endusebreakdownannual!F306</f>
        <v>2648040.41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2530492.0099999998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16689.09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604776.41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9252569.5899999999</v>
      </c>
      <c r="F317" s="65">
        <f>Raw_endusebreakdownannual!F316</f>
        <v>11984032.08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3346061.51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699156.36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1500585.11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4768138.62</v>
      </c>
      <c r="F322" s="65">
        <f>Raw_endusebreakdownannual!F321</f>
        <v>2648040.41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2579134.64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25630.82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557006.84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9572645.5500000007</v>
      </c>
      <c r="F332" s="65">
        <f>Raw_endusebreakdownannual!F331</f>
        <v>6551108.7699999996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3118221.33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794413.09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1500585.11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4768138.62</v>
      </c>
      <c r="F337" s="65">
        <f>Raw_endusebreakdownannual!F336</f>
        <v>2648040.41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2612058.6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23614.38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549821.18000000005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9698809.7899999991</v>
      </c>
      <c r="F347" s="65">
        <f>Raw_endusebreakdownannual!F346</f>
        <v>6316082.9199999999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3890293.02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1051897.45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1500585.11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4768138.62</v>
      </c>
      <c r="F352" s="65">
        <f>Raw_endusebreakdownannual!F351</f>
        <v>2648040.41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2618639.2799999998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24522.02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548996.51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9963782.4900000002</v>
      </c>
      <c r="F362" s="65">
        <f>Raw_endusebreakdownannual!F361</f>
        <v>7087329.9400000004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3441221.11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1202734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1500585.11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4768138.62</v>
      </c>
      <c r="F367" s="65">
        <f>Raw_endusebreakdownannual!F366</f>
        <v>2648040.41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2607397.4300000002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25079.5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541322.26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10103934.65</v>
      </c>
      <c r="F377" s="65">
        <f>Raw_endusebreakdownannual!F376</f>
        <v>6630583.7800000003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5083039.4800000004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1914602.8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1500585.11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4768138.62</v>
      </c>
      <c r="F382" s="65">
        <f>Raw_endusebreakdownannual!F381</f>
        <v>2648040.41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2538086.0499999998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26639.42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537005.31000000006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10748051.99</v>
      </c>
      <c r="F392" s="65">
        <f>Raw_endusebreakdownannual!F391</f>
        <v>8268085.2000000002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8168349.6399999997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2285703.11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1500585.11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4768138.62</v>
      </c>
      <c r="F397" s="65">
        <f>Raw_endusebreakdownannual!F396</f>
        <v>2648040.41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2633309.09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24884.55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548988.92000000004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11212620.49</v>
      </c>
      <c r="F407" s="65">
        <f>Raw_endusebreakdownannual!F406</f>
        <v>11365378.970000001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8316089.7599999998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1696384.79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1500585.11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4768138.62</v>
      </c>
      <c r="F412" s="65">
        <f>Raw_endusebreakdownannual!F411</f>
        <v>2648040.41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2642850.34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24549.33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564545.71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10632508.189999999</v>
      </c>
      <c r="F422" s="65">
        <f>Raw_endusebreakdownannual!F421</f>
        <v>11528675.880000001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6901922.4800000004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2550428.84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1500585.11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4768138.62</v>
      </c>
      <c r="F427" s="65">
        <f>Raw_endusebreakdownannual!F426</f>
        <v>2648040.41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2663504.9500000002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27835.91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532816.78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11510493.43</v>
      </c>
      <c r="F437" s="65">
        <f>Raw_endusebreakdownannual!F436</f>
        <v>10082779.67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5437140.8600000003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3445192.95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1500585.11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4768138.62</v>
      </c>
      <c r="F442" s="65">
        <f>Raw_endusebreakdownannual!F441</f>
        <v>2648040.41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2504960.6800000002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26179.15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505677.87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12245056.51</v>
      </c>
      <c r="F452" s="65">
        <f>Raw_endusebreakdownannual!F451</f>
        <v>8590859.1500000004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2980687.86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4943021.03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1500585.11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4768138.62</v>
      </c>
      <c r="F457" s="65">
        <f>Raw_endusebreakdownannual!F456</f>
        <v>2648040.41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2819712.44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35409.46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448903.63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14066866.65</v>
      </c>
      <c r="F467" s="65">
        <f>Raw_endusebreakdownannual!F466</f>
        <v>6077631.9000000004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10014683.699999999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1903342.46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1500585.11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4768138.62</v>
      </c>
      <c r="F472" s="65">
        <f>Raw_endusebreakdownannual!F471</f>
        <v>2648040.41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2166515.0499999998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24079.33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597077.66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10362660.57</v>
      </c>
      <c r="F482" s="65">
        <f>Raw_endusebreakdownannual!F481</f>
        <v>13259801.77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14160240.82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87309.57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2428283.52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4768138.62</v>
      </c>
      <c r="F487" s="65">
        <f>Raw_endusebreakdownannual!F486</f>
        <v>2648040.41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3182353.87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1667.07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660962.43000000005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10467752.630000001</v>
      </c>
      <c r="F497" s="65">
        <f>Raw_endusebreakdownannual!F496</f>
        <v>17469243.66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9393878.4100000001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685564.65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2428283.52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4768138.62</v>
      </c>
      <c r="F502" s="65">
        <f>Raw_endusebreakdownannual!F501</f>
        <v>2648040.41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3339302.69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1883.36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607367.6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11223172.83</v>
      </c>
      <c r="F512" s="65">
        <f>Raw_endusebreakdownannual!F511</f>
        <v>12649286.42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7661180.2699999996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347278.44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2428283.52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4768138.62</v>
      </c>
      <c r="F517" s="65">
        <f>Raw_endusebreakdownannual!F516</f>
        <v>2648040.41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3287612.83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1894.25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604984.57999999996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10833207.640000001</v>
      </c>
      <c r="F527" s="65">
        <f>Raw_endusebreakdownannual!F526</f>
        <v>10914205.26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6743901.4400000004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838122.29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2428283.52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4768138.62</v>
      </c>
      <c r="F532" s="65">
        <f>Raw_endusebreakdownannual!F531</f>
        <v>2648040.41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3357166.72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1947.03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584210.37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11393658.17</v>
      </c>
      <c r="F542" s="65">
        <f>Raw_endusebreakdownannual!F541</f>
        <v>9976152.2200000007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7949479.8300000001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455905.89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2428283.52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4768138.62</v>
      </c>
      <c r="F547" s="65">
        <f>Raw_endusebreakdownannual!F546</f>
        <v>2648040.41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3251908.28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1795.96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605035.15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10906032.26</v>
      </c>
      <c r="F557" s="65">
        <f>Raw_endusebreakdownannual!F556</f>
        <v>11202555.390000001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2976018.89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730049.97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2428283.52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4768138.62</v>
      </c>
      <c r="F562" s="65">
        <f>Raw_endusebreakdownannual!F561</f>
        <v>2648040.41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3274625.9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1954.19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557321.32999999996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11203052.199999999</v>
      </c>
      <c r="F572" s="65">
        <f>Raw_endusebreakdownannual!F571</f>
        <v>6181380.6399999997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2778988.13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871122.22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2428283.52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4768138.62</v>
      </c>
      <c r="F577" s="65">
        <f>Raw_endusebreakdownannual!F576</f>
        <v>2648040.41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3319321.46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2009.26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550196.14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11388875.07</v>
      </c>
      <c r="F587" s="65">
        <f>Raw_endusebreakdownannual!F586</f>
        <v>5977224.6799999997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3497848.42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1133512.3999999999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2428283.52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4768138.62</v>
      </c>
      <c r="F592" s="65">
        <f>Raw_endusebreakdownannual!F591</f>
        <v>2648040.41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3372571.94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2051.9699999999998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549414.99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11704558.449999999</v>
      </c>
      <c r="F602" s="65">
        <f>Raw_endusebreakdownannual!F601</f>
        <v>6695303.8200000003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3096314.35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1320706.02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2428283.52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4768138.62</v>
      </c>
      <c r="F607" s="65">
        <f>Raw_endusebreakdownannual!F606</f>
        <v>2648040.41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3402651.73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2077.9299999999998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541819.23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11921857.810000001</v>
      </c>
      <c r="F617" s="65">
        <f>Raw_endusebreakdownannual!F616</f>
        <v>6286173.9900000002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4634561.84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2044946.01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2428283.52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4768138.62</v>
      </c>
      <c r="F622" s="65">
        <f>Raw_endusebreakdownannual!F621</f>
        <v>2648040.41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3304862.38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2103.98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537464.91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12548334.5</v>
      </c>
      <c r="F632" s="65">
        <f>Raw_endusebreakdownannual!F631</f>
        <v>7820067.1600000001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7589439.0800000001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2444591.4700000002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2428283.52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4768138.62</v>
      </c>
      <c r="F637" s="65">
        <f>Raw_endusebreakdownannual!F636</f>
        <v>2648040.41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3467203.94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2091.83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549484.47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13110309.369999999</v>
      </c>
      <c r="F647" s="65">
        <f>Raw_endusebreakdownannual!F646</f>
        <v>10786963.960000001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7703724.0599999996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1809483.14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2428283.52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4768138.62</v>
      </c>
      <c r="F652" s="65">
        <f>Raw_endusebreakdownannual!F651</f>
        <v>2648040.41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3416703.29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2030.73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564945.17000000004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12424639.289999999</v>
      </c>
      <c r="F662" s="65">
        <f>Raw_endusebreakdownannual!F661</f>
        <v>10916709.640000001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6400818.5300000003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2742098.15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2428283.52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4768138.62</v>
      </c>
      <c r="F667" s="65">
        <f>Raw_endusebreakdownannual!F666</f>
        <v>2648040.41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3453609.55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2186.91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533507.98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13394316.75</v>
      </c>
      <c r="F677" s="65">
        <f>Raw_endusebreakdownannual!F676</f>
        <v>9582366.9199999999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5007997.1399999997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3688733.81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2428283.52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4768138.62</v>
      </c>
      <c r="F682" s="65">
        <f>Raw_endusebreakdownannual!F681</f>
        <v>2648040.41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3367220.43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2181.8000000000002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506422.4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14254558.17</v>
      </c>
      <c r="F692" s="65">
        <f>Raw_endusebreakdownannual!F691</f>
        <v>8162459.96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2668843.33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5183902.59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2428283.52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4768138.62</v>
      </c>
      <c r="F697" s="65">
        <f>Raw_endusebreakdownannual!F696</f>
        <v>2648040.41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3608718.31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2327.5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449566.58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15991370.529999999</v>
      </c>
      <c r="F707" s="65">
        <f>Raw_endusebreakdownannual!F706</f>
        <v>5766450.3200000003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9347580.3100000005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2071450.01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2428283.52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4768138.62</v>
      </c>
      <c r="F712" s="65">
        <f>Raw_endusebreakdownannual!F711</f>
        <v>2648040.41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3014407.65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1861.44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597407.63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12284141.24</v>
      </c>
      <c r="F722" s="65">
        <f>Raw_endusebreakdownannual!F721</f>
        <v>12593028.35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14523674.27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80499.899999999994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1500585.11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4768138.62</v>
      </c>
      <c r="F727" s="65">
        <f>Raw_endusebreakdownannual!F726</f>
        <v>2648040.41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2954829.06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1398.93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660762.59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9305451.6199999992</v>
      </c>
      <c r="F737" s="65">
        <f>Raw_endusebreakdownannual!F736</f>
        <v>17832477.27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9734809.4199999999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600668.41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1500585.11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4768138.62</v>
      </c>
      <c r="F742" s="65">
        <f>Raw_endusebreakdownannual!F741</f>
        <v>2648040.41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3040371.99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1541.72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607082.05000000005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9911305.8399999999</v>
      </c>
      <c r="F752" s="65">
        <f>Raw_endusebreakdownannual!F751</f>
        <v>12989931.880000001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8059958.1299999999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297094.32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1500585.11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4768138.62</v>
      </c>
      <c r="F757" s="65">
        <f>Raw_endusebreakdownannual!F756</f>
        <v>2648040.41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3012301.53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1570.52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604726.84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9579690.0899999999</v>
      </c>
      <c r="F767" s="65">
        <f>Raw_endusebreakdownannual!F766</f>
        <v>11312725.380000001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7079718.8799999999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725764.64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1500585.11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4768138.62</v>
      </c>
      <c r="F772" s="65">
        <f>Raw_endusebreakdownannual!F771</f>
        <v>2648040.41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3052989.59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1587.51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583897.81000000006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10049065.460000001</v>
      </c>
      <c r="F782" s="65">
        <f>Raw_endusebreakdownannual!F781</f>
        <v>10311657.1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8373825.0700000003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394082.04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1500585.11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4768138.62</v>
      </c>
      <c r="F787" s="65">
        <f>Raw_endusebreakdownannual!F786</f>
        <v>2648040.41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2978940.13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1456.01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604736.56000000006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9643201.9199999999</v>
      </c>
      <c r="F797" s="65">
        <f>Raw_endusebreakdownannual!F796</f>
        <v>11626602.039999999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3226858.02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606068.09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1500585.11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4768138.62</v>
      </c>
      <c r="F802" s="65">
        <f>Raw_endusebreakdownannual!F801</f>
        <v>2648040.41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2987765.55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1585.41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556947.51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9864142.7799999993</v>
      </c>
      <c r="F812" s="65">
        <f>Raw_endusebreakdownannual!F811</f>
        <v>6431845.9400000004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2998987.93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721617.89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1500585.11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4768138.62</v>
      </c>
      <c r="F817" s="65">
        <f>Raw_endusebreakdownannual!F816</f>
        <v>2648040.41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3040186.06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1646.88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549792.43999999994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10032174.560000001</v>
      </c>
      <c r="F827" s="65">
        <f>Raw_endusebreakdownannual!F826</f>
        <v>6196820.7800000003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3736037.2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969395.49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1500585.11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4768138.62</v>
      </c>
      <c r="F832" s="65">
        <f>Raw_endusebreakdownannual!F831</f>
        <v>2648040.41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3064035.94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1661.55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548995.27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10303816.710000001</v>
      </c>
      <c r="F842" s="65">
        <f>Raw_endusebreakdownannual!F841</f>
        <v>6933072.8799999999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3303357.38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1120232.98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1500585.11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4768138.62</v>
      </c>
      <c r="F847" s="65">
        <f>Raw_endusebreakdownannual!F846</f>
        <v>2648040.41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3062890.49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1675.78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541309.87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10453522.98</v>
      </c>
      <c r="F857" s="65">
        <f>Raw_endusebreakdownannual!F856</f>
        <v>6492707.6600000001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4857296.63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1820885.93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1500585.11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4768138.62</v>
      </c>
      <c r="F862" s="65">
        <f>Raw_endusebreakdownannual!F861</f>
        <v>2648040.41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2995969.75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1697.03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536915.23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11087276.439999999</v>
      </c>
      <c r="F872" s="65">
        <f>Raw_endusebreakdownannual!F871</f>
        <v>8042252.2699999996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7778475.9000000004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2191374.5299999998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1500585.11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4768138.62</v>
      </c>
      <c r="F877" s="65">
        <f>Raw_endusebreakdownannual!F876</f>
        <v>2648040.41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3105010.63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1686.13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548967.04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11566795.02</v>
      </c>
      <c r="F887" s="65">
        <f>Raw_endusebreakdownannual!F886</f>
        <v>10975483.35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7950300.4900000002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1611808.32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1500585.11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4768138.62</v>
      </c>
      <c r="F892" s="65">
        <f>Raw_endusebreakdownannual!F891</f>
        <v>2648040.41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3097363.32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1627.03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564556.82999999996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10979522.4</v>
      </c>
      <c r="F902" s="65">
        <f>Raw_endusebreakdownannual!F901</f>
        <v>11162897.73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6592290.6100000003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2446544.62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1500585.11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4768138.62</v>
      </c>
      <c r="F907" s="65">
        <f>Raw_endusebreakdownannual!F906</f>
        <v>2648040.41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3105440.19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1778.7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532781.6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11822487.25</v>
      </c>
      <c r="F917" s="65">
        <f>Raw_endusebreakdownannual!F916</f>
        <v>9773112.6199999992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5179642.0999999996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3327200.92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1500585.11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4768138.62</v>
      </c>
      <c r="F922" s="65">
        <f>Raw_endusebreakdownannual!F921</f>
        <v>2648040.41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2979790.09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1772.69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505738.68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12577487.439999999</v>
      </c>
      <c r="F932" s="65">
        <f>Raw_endusebreakdownannual!F931</f>
        <v>8333421.1900000004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2835576.76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4705896.25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1500585.11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4768138.62</v>
      </c>
      <c r="F937" s="65">
        <f>Raw_endusebreakdownannual!F936</f>
        <v>2648040.41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3232194.46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1882.85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448898.3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14208697.289999999</v>
      </c>
      <c r="F947" s="65">
        <f>Raw_endusebreakdownannual!F946</f>
        <v>5932515.4699999997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9520833.4700000007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1846243.11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1500585.11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4768138.62</v>
      </c>
      <c r="F952" s="65">
        <f>Raw_endusebreakdownannual!F951</f>
        <v>2648040.41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2694322.52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1495.24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597060.14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10810784.59</v>
      </c>
      <c r="F962" s="65">
        <f>Raw_endusebreakdownannual!F961</f>
        <v>12765934.02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159997.04</v>
      </c>
      <c r="F963" s="65">
        <f>Raw_endusebreakdownannual!F962</f>
        <v>13498159.199999999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86801.11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2428283.52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4768138.62</v>
      </c>
      <c r="F967" s="65">
        <f>Raw_endusebreakdownannual!F966</f>
        <v>2648040.41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3182353.81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1667.06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660962.43999999994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10627241.16</v>
      </c>
      <c r="F977" s="65">
        <f>Raw_endusebreakdownannual!F976</f>
        <v>16807162.050000001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102615.53</v>
      </c>
      <c r="F978" s="65">
        <f>Raw_endusebreakdownannual!F977</f>
        <v>9013067.6899999995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683808.75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2428283.52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4768138.62</v>
      </c>
      <c r="F982" s="65">
        <f>Raw_endusebreakdownannual!F981</f>
        <v>2648040.41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3339187.96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1883.09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607366.94999999995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11323917.460000001</v>
      </c>
      <c r="F992" s="65">
        <f>Raw_endusebreakdownannual!F991</f>
        <v>12268475.050000001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57953.31</v>
      </c>
      <c r="F993" s="65">
        <f>Raw_endusebreakdownannual!F992</f>
        <v>7426703.5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345275.97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2428283.52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4768138.62</v>
      </c>
      <c r="F997" s="65">
        <f>Raw_endusebreakdownannual!F996</f>
        <v>2648040.41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3287609.15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1894.17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604984.55000000005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10889154.73</v>
      </c>
      <c r="F1007" s="65">
        <f>Raw_endusebreakdownannual!F1006</f>
        <v>10679728.449999999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49921.41</v>
      </c>
      <c r="F1008" s="65">
        <f>Raw_endusebreakdownannual!F1007</f>
        <v>6543285.4299999997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837596.19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2428283.52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4768138.62</v>
      </c>
      <c r="F1012" s="65">
        <f>Raw_endusebreakdownannual!F1011</f>
        <v>2648040.41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3357111.08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1946.93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584241.79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11442997.74</v>
      </c>
      <c r="F1022" s="65">
        <f>Raw_endusebreakdownannual!F1021</f>
        <v>9775567.6300000008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53092.02</v>
      </c>
      <c r="F1023" s="65">
        <f>Raw_endusebreakdownannual!F1022</f>
        <v>7742637.2199999997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454327.02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2428283.52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4768138.62</v>
      </c>
      <c r="F1027" s="65">
        <f>Raw_endusebreakdownannual!F1026</f>
        <v>2648040.41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3251898.29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1795.86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605035.18999999994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10957535.310000001</v>
      </c>
      <c r="F1037" s="65">
        <f>Raw_endusebreakdownannual!F1036</f>
        <v>10995712.82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8940.8799999999992</v>
      </c>
      <c r="F1038" s="65">
        <f>Raw_endusebreakdownannual!F1037</f>
        <v>2938309.12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717021.81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2428283.52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4768138.62</v>
      </c>
      <c r="F1042" s="65">
        <f>Raw_endusebreakdownannual!F1041</f>
        <v>2648040.41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3274613.99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1954.06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557322.35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11198952.869999999</v>
      </c>
      <c r="F1052" s="65">
        <f>Raw_endusebreakdownannual!F1051</f>
        <v>6143671.8799999999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8551.49</v>
      </c>
      <c r="F1053" s="65">
        <f>Raw_endusebreakdownannual!F1052</f>
        <v>2743004.69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861694.36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2428283.52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4768138.62</v>
      </c>
      <c r="F1057" s="65">
        <f>Raw_endusebreakdownannual!F1056</f>
        <v>2648040.41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3319320.08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2009.24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550196.27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11387997.300000001</v>
      </c>
      <c r="F1067" s="65">
        <f>Raw_endusebreakdownannual!F1066</f>
        <v>5941241.3700000001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14614.02</v>
      </c>
      <c r="F1068" s="65">
        <f>Raw_endusebreakdownannual!F1067</f>
        <v>3437149.77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1127074.31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2428283.52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4768138.62</v>
      </c>
      <c r="F1072" s="65">
        <f>Raw_endusebreakdownannual!F1071</f>
        <v>2648040.41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3372559.77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2051.9699999999998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549416.25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11712722.199999999</v>
      </c>
      <c r="F1082" s="65">
        <f>Raw_endusebreakdownannual!F1081</f>
        <v>6634606.4400000004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11403.99</v>
      </c>
      <c r="F1083" s="65">
        <f>Raw_endusebreakdownannual!F1082</f>
        <v>3048740.52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1313840.25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2428283.52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4768138.62</v>
      </c>
      <c r="F1087" s="65">
        <f>Raw_endusebreakdownannual!F1086</f>
        <v>2648040.41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3402600.11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2077.84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541819.57999999996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11926344.32</v>
      </c>
      <c r="F1097" s="65">
        <f>Raw_endusebreakdownannual!F1096</f>
        <v>6238600.5099999998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35347.019999999997</v>
      </c>
      <c r="F1098" s="65">
        <f>Raw_endusebreakdownannual!F1097</f>
        <v>4503307.57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2046316.3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2428283.52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4768138.62</v>
      </c>
      <c r="F1102" s="65">
        <f>Raw_endusebreakdownannual!F1101</f>
        <v>2648040.41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3304811.22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2103.84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537466.63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12585000.51</v>
      </c>
      <c r="F1112" s="65">
        <f>Raw_endusebreakdownannual!F1111</f>
        <v>7688814.6100000003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95489.18</v>
      </c>
      <c r="F1113" s="65">
        <f>Raw_endusebreakdownannual!F1112</f>
        <v>7229319.5999999996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2453236.66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2428283.52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4768138.62</v>
      </c>
      <c r="F1117" s="65">
        <f>Raw_endusebreakdownannual!F1116</f>
        <v>2648040.41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3466813.41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2091.7199999999998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549490.86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13214053.1</v>
      </c>
      <c r="F1127" s="65">
        <f>Raw_endusebreakdownannual!F1126</f>
        <v>10426850.869999999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93101.95</v>
      </c>
      <c r="F1128" s="65">
        <f>Raw_endusebreakdownannual!F1127</f>
        <v>7356924.4500000002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1815629.94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2428283.52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4768138.62</v>
      </c>
      <c r="F1132" s="65">
        <f>Raw_endusebreakdownannual!F1131</f>
        <v>2648040.41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3416504.81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2030.46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564941.93999999994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12523689.289999999</v>
      </c>
      <c r="F1142" s="65">
        <f>Raw_endusebreakdownannual!F1141</f>
        <v>10569906.800000001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72564.66</v>
      </c>
      <c r="F1143" s="65">
        <f>Raw_endusebreakdownannual!F1142</f>
        <v>6123635.9100000001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2748190.67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2428283.52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4768138.62</v>
      </c>
      <c r="F1147" s="65">
        <f>Raw_endusebreakdownannual!F1146</f>
        <v>2648040.41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3453441.3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2186.94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533506.93000000005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13472805.689999999</v>
      </c>
      <c r="F1157" s="65">
        <f>Raw_endusebreakdownannual!F1156</f>
        <v>9305183.25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48306.61</v>
      </c>
      <c r="F1158" s="65">
        <f>Raw_endusebreakdownannual!F1157</f>
        <v>4826751.68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3698871.95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2428283.52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4768138.62</v>
      </c>
      <c r="F1162" s="65">
        <f>Raw_endusebreakdownannual!F1161</f>
        <v>2648040.41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3366890.97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2181.84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506432.48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14312673.5</v>
      </c>
      <c r="F1172" s="65">
        <f>Raw_endusebreakdownannual!F1171</f>
        <v>7981224.5800000001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10101.68</v>
      </c>
      <c r="F1173" s="65">
        <f>Raw_endusebreakdownannual!F1172</f>
        <v>2630035.08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5185733.2699999996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2428283.52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4768138.62</v>
      </c>
      <c r="F1177" s="65">
        <f>Raw_endusebreakdownannual!F1176</f>
        <v>2648040.41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3608681.72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2327.5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449566.65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16003266.310000001</v>
      </c>
      <c r="F1187" s="65">
        <f>Raw_endusebreakdownannual!F1186</f>
        <v>5727642.1399999997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192681.95</v>
      </c>
      <c r="F1188" s="65">
        <f>Raw_endusebreakdownannual!F1187</f>
        <v>8758114.5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2083137.82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2428283.52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4768138.62</v>
      </c>
      <c r="F1192" s="65">
        <f>Raw_endusebreakdownannual!F1191</f>
        <v>2648040.41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3013956.03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1860.99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597407.32999999996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12488058.92</v>
      </c>
      <c r="F1202" s="65">
        <f>Raw_endusebreakdownannual!F1201</f>
        <v>12003562.24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159941.45000000001</v>
      </c>
      <c r="F1203" s="65">
        <f>Raw_endusebreakdownannual!F1202</f>
        <v>13854487.869999999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79859.679999999993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1500585.11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4768138.62</v>
      </c>
      <c r="F1207" s="65">
        <f>Raw_endusebreakdownannual!F1206</f>
        <v>2648040.41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2954829.01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1398.93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660762.27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9464752.8000000007</v>
      </c>
      <c r="F1217" s="65">
        <f>Raw_endusebreakdownannual!F1216</f>
        <v>17163290.550000001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100782.88</v>
      </c>
      <c r="F1218" s="65">
        <f>Raw_endusebreakdownannual!F1217</f>
        <v>9350380.4299999997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599388.13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1500585.11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4768138.62</v>
      </c>
      <c r="F1222" s="65">
        <f>Raw_endusebreakdownannual!F1221</f>
        <v>2648040.41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3040289.22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1541.43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607080.29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10010725.4</v>
      </c>
      <c r="F1232" s="65">
        <f>Raw_endusebreakdownannual!F1231</f>
        <v>12605501.140000001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60490.15</v>
      </c>
      <c r="F1233" s="65">
        <f>Raw_endusebreakdownannual!F1232</f>
        <v>7810708.6900000004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294958.68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1500585.11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4768138.62</v>
      </c>
      <c r="F1237" s="65">
        <f>Raw_endusebreakdownannual!F1236</f>
        <v>2648040.41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3012303.69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1570.37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604725.71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9638046.6199999992</v>
      </c>
      <c r="F1247" s="65">
        <f>Raw_endusebreakdownannual!F1246</f>
        <v>11063474.810000001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51341.38</v>
      </c>
      <c r="F1248" s="65">
        <f>Raw_endusebreakdownannual!F1247</f>
        <v>6869101.8799999999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725544.72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1500585.11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4768138.62</v>
      </c>
      <c r="F1252" s="65">
        <f>Raw_endusebreakdownannual!F1251</f>
        <v>2648040.41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3052820.72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1587.12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583879.21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10100017.66</v>
      </c>
      <c r="F1262" s="65">
        <f>Raw_endusebreakdownannual!F1261</f>
        <v>10101021.51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57115.26</v>
      </c>
      <c r="F1263" s="65">
        <f>Raw_endusebreakdownannual!F1262</f>
        <v>8145811.9199999999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392407.87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1500585.11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4768138.62</v>
      </c>
      <c r="F1267" s="65">
        <f>Raw_endusebreakdownannual!F1266</f>
        <v>2648040.41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2978937.8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1455.93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604736.82999999996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9698640.5800000001</v>
      </c>
      <c r="F1277" s="65">
        <f>Raw_endusebreakdownannual!F1276</f>
        <v>11398589.16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11138.92</v>
      </c>
      <c r="F1278" s="65">
        <f>Raw_endusebreakdownannual!F1277</f>
        <v>3179183.8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593465.57999999996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1500585.11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4768138.62</v>
      </c>
      <c r="F1282" s="65">
        <f>Raw_endusebreakdownannual!F1281</f>
        <v>2648040.41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2987676.54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1584.97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556940.06000000006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9862589.7400000002</v>
      </c>
      <c r="F1292" s="65">
        <f>Raw_endusebreakdownannual!F1291</f>
        <v>6384164.2699999996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10773.23</v>
      </c>
      <c r="F1293" s="65">
        <f>Raw_endusebreakdownannual!F1292</f>
        <v>2952865.09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712276.2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1500585.11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4768138.62</v>
      </c>
      <c r="F1297" s="65">
        <f>Raw_endusebreakdownannual!F1296</f>
        <v>2648040.41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3040188.75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1646.85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549791.85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10033608.75</v>
      </c>
      <c r="F1307" s="65">
        <f>Raw_endusebreakdownannual!F1306</f>
        <v>6150697.3600000003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16684.71</v>
      </c>
      <c r="F1308" s="65">
        <f>Raw_endusebreakdownannual!F1307</f>
        <v>3665673.04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963208.32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1500585.11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4768138.62</v>
      </c>
      <c r="F1312" s="65">
        <f>Raw_endusebreakdownannual!F1311</f>
        <v>2648040.41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3064000.67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1661.3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548993.06999999995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10314278.710000001</v>
      </c>
      <c r="F1322" s="65">
        <f>Raw_endusebreakdownannual!F1321</f>
        <v>6862706.5199999996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12920.71</v>
      </c>
      <c r="F1323" s="65">
        <f>Raw_endusebreakdownannual!F1322</f>
        <v>3248704.85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1114327.07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1500585.11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4768138.62</v>
      </c>
      <c r="F1327" s="65">
        <f>Raw_endusebreakdownannual!F1326</f>
        <v>2648040.41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3062836.46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1675.39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541308.27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10460483.369999999</v>
      </c>
      <c r="F1337" s="65">
        <f>Raw_endusebreakdownannual!F1336</f>
        <v>6438053.5300000003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36766.86</v>
      </c>
      <c r="F1338" s="65">
        <f>Raw_endusebreakdownannual!F1337</f>
        <v>4717555.3899999997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1825199.38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1500585.11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4768138.62</v>
      </c>
      <c r="F1342" s="65">
        <f>Raw_endusebreakdownannual!F1341</f>
        <v>2648040.41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2995838.36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1695.64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536923.30000000005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11128223.970000001</v>
      </c>
      <c r="F1352" s="65">
        <f>Raw_endusebreakdownannual!F1351</f>
        <v>7902519.0999999996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93796.26</v>
      </c>
      <c r="F1353" s="65">
        <f>Raw_endusebreakdownannual!F1352</f>
        <v>7417543.5899999999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2202308.9900000002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1500585.11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4768138.62</v>
      </c>
      <c r="F1357" s="65">
        <f>Raw_endusebreakdownannual!F1356</f>
        <v>2648040.41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3104736.77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1685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548883.25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11671250.76</v>
      </c>
      <c r="F1367" s="65">
        <f>Raw_endusebreakdownannual!F1366</f>
        <v>10614467.25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91913.29</v>
      </c>
      <c r="F1368" s="65">
        <f>Raw_endusebreakdownannual!F1367</f>
        <v>7599813.5999999996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1620938.23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1500585.11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4768138.62</v>
      </c>
      <c r="F1372" s="65">
        <f>Raw_endusebreakdownannual!F1371</f>
        <v>2648040.41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3097092.38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1626.08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564524.68999999994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11080293.710000001</v>
      </c>
      <c r="F1382" s="65">
        <f>Raw_endusebreakdownannual!F1381</f>
        <v>10812378.699999999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73122.17</v>
      </c>
      <c r="F1383" s="65">
        <f>Raw_endusebreakdownannual!F1382</f>
        <v>6306965.1100000003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2455073.23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1500585.11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4768138.62</v>
      </c>
      <c r="F1387" s="65">
        <f>Raw_endusebreakdownannual!F1386</f>
        <v>2648040.41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3105225.09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1778.48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532837.69999999995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11903922.689999999</v>
      </c>
      <c r="F1397" s="65">
        <f>Raw_endusebreakdownannual!F1396</f>
        <v>9487843.2200000007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49826.03</v>
      </c>
      <c r="F1398" s="65">
        <f>Raw_endusebreakdownannual!F1397</f>
        <v>4989483.6399999997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3342243.4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1500585.11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4768138.62</v>
      </c>
      <c r="F1402" s="65">
        <f>Raw_endusebreakdownannual!F1401</f>
        <v>2648040.41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2979152.51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1770.76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505805.19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12641716.42</v>
      </c>
      <c r="F1412" s="65">
        <f>Raw_endusebreakdownannual!F1411</f>
        <v>8143329.25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13175.64</v>
      </c>
      <c r="F1413" s="65">
        <f>Raw_endusebreakdownannual!F1412</f>
        <v>2783690.69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4709778.68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1500585.11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4768138.62</v>
      </c>
      <c r="F1417" s="65">
        <f>Raw_endusebreakdownannual!F1416</f>
        <v>2648040.41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3232070.84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1882.21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448862.48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14225631.1</v>
      </c>
      <c r="F1427" s="65">
        <f>Raw_endusebreakdownannual!F1426</f>
        <v>5880593.5899999999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184254.5</v>
      </c>
      <c r="F1428" s="65">
        <f>Raw_endusebreakdownannual!F1427</f>
        <v>8938350.0600000005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1860177.81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1500585.11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4768138.62</v>
      </c>
      <c r="F1432" s="65">
        <f>Raw_endusebreakdownannual!F1431</f>
        <v>2648040.41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2693911.48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1493.2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597053.13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11008560.720000001</v>
      </c>
      <c r="F1442" s="65">
        <f>Raw_endusebreakdownannual!F1441</f>
        <v>12183443.6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13557662.33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85622.95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2428283.52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4768138.62</v>
      </c>
      <c r="F1447" s="65">
        <f>Raw_endusebreakdownannual!F1446</f>
        <v>2648040.41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3184113.85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1665.37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660965.31999999995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10467824.310000001</v>
      </c>
      <c r="F1457" s="65">
        <f>Raw_endusebreakdownannual!F1456</f>
        <v>16866668.059999999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9043917.7799999993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683224.68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2428283.52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4768138.62</v>
      </c>
      <c r="F1462" s="65">
        <f>Raw_endusebreakdownannual!F1461</f>
        <v>2648040.41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3340358.71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1879.8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607368.28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11221885.33</v>
      </c>
      <c r="F1472" s="65">
        <f>Raw_endusebreakdownannual!F1471</f>
        <v>12299326.470000001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7446180.25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346567.04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2428283.52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4768138.62</v>
      </c>
      <c r="F1477" s="65">
        <f>Raw_endusebreakdownannual!F1476</f>
        <v>2648040.41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3287669.14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1893.45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604995.64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10832551.76</v>
      </c>
      <c r="F1487" s="65">
        <f>Raw_endusebreakdownannual!F1486</f>
        <v>10699216.300000001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6559018.0599999996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837194.19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2428283.52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4768138.62</v>
      </c>
      <c r="F1492" s="65">
        <f>Raw_endusebreakdownannual!F1491</f>
        <v>2648040.41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3357239.17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1946.58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584210.73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11392802.08</v>
      </c>
      <c r="F1502" s="65">
        <f>Raw_endusebreakdownannual!F1501</f>
        <v>9791269.1999999993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7758641.2199999997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454187.07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2428283.52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4768138.62</v>
      </c>
      <c r="F1507" s="65">
        <f>Raw_endusebreakdownannual!F1506</f>
        <v>2648040.41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3251844.02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1795.72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605036.11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10904248.949999999</v>
      </c>
      <c r="F1517" s="65">
        <f>Raw_endusebreakdownannual!F1516</f>
        <v>11011717.74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2940932.79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729675.22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2428283.52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4768138.62</v>
      </c>
      <c r="F1522" s="65">
        <f>Raw_endusebreakdownannual!F1521</f>
        <v>2648040.41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3274573.39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1954.13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557322.13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11202624.869999999</v>
      </c>
      <c r="F1532" s="65">
        <f>Raw_endusebreakdownannual!F1531</f>
        <v>6146295.3300000001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2745490.73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870802.38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2428283.52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4768138.62</v>
      </c>
      <c r="F1537" s="65">
        <f>Raw_endusebreakdownannual!F1536</f>
        <v>2648040.41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3319286.6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2009.24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550196.9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11388520.359999999</v>
      </c>
      <c r="F1547" s="65">
        <f>Raw_endusebreakdownannual!F1546</f>
        <v>5943728.04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3441172.38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1132717.33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2428283.52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4768138.62</v>
      </c>
      <c r="F1552" s="65">
        <f>Raw_endusebreakdownannual!F1551</f>
        <v>2648040.41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3372575.77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2051.92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549415.17000000004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11703767.16</v>
      </c>
      <c r="F1562" s="65">
        <f>Raw_endusebreakdownannual!F1561</f>
        <v>6638627.96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3051687.02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1319902.72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2428283.52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4768138.62</v>
      </c>
      <c r="F1567" s="65">
        <f>Raw_endusebreakdownannual!F1566</f>
        <v>2648040.41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3402603.82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2077.88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541821.21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11921006.550000001</v>
      </c>
      <c r="F1577" s="65">
        <f>Raw_endusebreakdownannual!F1576</f>
        <v>6241548.6399999997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4512040.45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2042845.83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2428283.52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4768138.62</v>
      </c>
      <c r="F1582" s="65">
        <f>Raw_endusebreakdownannual!F1581</f>
        <v>2648040.41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3304878.47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2103.98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537466.72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12546250.42</v>
      </c>
      <c r="F1592" s="65">
        <f>Raw_endusebreakdownannual!F1591</f>
        <v>7697547.5899999999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7258526.8899999997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2442517.9900000002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2428283.52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4768138.62</v>
      </c>
      <c r="F1597" s="65">
        <f>Raw_endusebreakdownannual!F1596</f>
        <v>2648040.41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3468648.03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2089.66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549490.21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13109677.82</v>
      </c>
      <c r="F1607" s="65">
        <f>Raw_endusebreakdownannual!F1606</f>
        <v>10456057.5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7385526.96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1807611.7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2428283.52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4768138.62</v>
      </c>
      <c r="F1612" s="65">
        <f>Raw_endusebreakdownannual!F1611</f>
        <v>2648040.41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3418403.55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2026.77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564949.87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12424464.15</v>
      </c>
      <c r="F1622" s="65">
        <f>Raw_endusebreakdownannual!F1621</f>
        <v>10598517.25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6146325.8300000001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2740881.28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2428283.52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4768138.62</v>
      </c>
      <c r="F1627" s="65">
        <f>Raw_endusebreakdownannual!F1626</f>
        <v>2648040.41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3454948.37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2186.17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533506.18999999994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13394437.949999999</v>
      </c>
      <c r="F1637" s="65">
        <f>Raw_endusebreakdownannual!F1636</f>
        <v>9327872.4399999995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4840157.45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3687329.97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2428283.52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4768138.62</v>
      </c>
      <c r="F1642" s="65">
        <f>Raw_endusebreakdownannual!F1641</f>
        <v>2648040.41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3367305.87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2181.2800000000002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506422.51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14253239.26</v>
      </c>
      <c r="F1652" s="65">
        <f>Raw_endusebreakdownannual!F1651</f>
        <v>7994620.3799999999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2631983.66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5182733.87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2428283.52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4768138.62</v>
      </c>
      <c r="F1657" s="65">
        <f>Raw_endusebreakdownannual!F1656</f>
        <v>2648040.41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3608717.39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2327.48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449566.22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15990200.869999999</v>
      </c>
      <c r="F1667" s="65">
        <f>Raw_endusebreakdownannual!F1666</f>
        <v>5729590.29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8807575.2200000007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2065725.72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2428283.52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4768138.62</v>
      </c>
      <c r="F1672" s="65">
        <f>Raw_endusebreakdownannual!F1671</f>
        <v>2648040.41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3036470.54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1839.3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597418.74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12300457.689999999</v>
      </c>
      <c r="F1682" s="65">
        <f>Raw_endusebreakdownannual!F1681</f>
        <v>12053034.369999999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13931843.35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78021.23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1500585.11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4768138.62</v>
      </c>
      <c r="F1687" s="65">
        <f>Raw_endusebreakdownannual!F1686</f>
        <v>2648040.41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2955776.94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1393.81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660797.51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9303915.7100000009</v>
      </c>
      <c r="F1697" s="65">
        <f>Raw_endusebreakdownannual!F1696</f>
        <v>17240681.27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9389719.6400000006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595574.28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1500585.11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4768138.62</v>
      </c>
      <c r="F1702" s="65">
        <f>Raw_endusebreakdownannual!F1701</f>
        <v>2648040.41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3040890.94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1536.02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607102.6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9906724.9800000004</v>
      </c>
      <c r="F1712" s="65">
        <f>Raw_endusebreakdownannual!F1711</f>
        <v>12644862.65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7836992.0700000003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295335.28999999998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1500585.11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4768138.62</v>
      </c>
      <c r="F1717" s="65">
        <f>Raw_endusebreakdownannual!F1716</f>
        <v>2648040.41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3012330.66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1569.54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604765.06000000006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9577959.2100000009</v>
      </c>
      <c r="F1727" s="65">
        <f>Raw_endusebreakdownannual!F1726</f>
        <v>11089797.550000001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6889756.5300000003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723609.26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1500585.11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4768138.62</v>
      </c>
      <c r="F1732" s="65">
        <f>Raw_endusebreakdownannual!F1731</f>
        <v>2648040.41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3053004.03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1586.95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583896.93999999994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10046923.970000001</v>
      </c>
      <c r="F1742" s="65">
        <f>Raw_endusebreakdownannual!F1741</f>
        <v>10121693.880000001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8167993.8700000001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389894.77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1500585.11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4768138.62</v>
      </c>
      <c r="F1747" s="65">
        <f>Raw_endusebreakdownannual!F1746</f>
        <v>2648040.41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2978927.11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1455.66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604742.61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9639001.2599999998</v>
      </c>
      <c r="F1757" s="65">
        <f>Raw_endusebreakdownannual!F1756</f>
        <v>11420776.890000001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3183498.18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605507.56999999995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1500585.11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4768138.62</v>
      </c>
      <c r="F1762" s="65">
        <f>Raw_endusebreakdownannual!F1761</f>
        <v>2648040.41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2987774.25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1585.4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556959.41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9863590.9600000009</v>
      </c>
      <c r="F1772" s="65">
        <f>Raw_endusebreakdownannual!F1771</f>
        <v>6388498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2957182.87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721059.96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1500585.11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4768138.62</v>
      </c>
      <c r="F1777" s="65">
        <f>Raw_endusebreakdownannual!F1776</f>
        <v>2648040.41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3040197.33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1646.87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549777.73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10031627.890000001</v>
      </c>
      <c r="F1787" s="65">
        <f>Raw_endusebreakdownannual!F1786</f>
        <v>6155001.0099999998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3671631.52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968125.25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1500585.11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4768138.62</v>
      </c>
      <c r="F1792" s="65">
        <f>Raw_endusebreakdownannual!F1791</f>
        <v>2648040.41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3064047.03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1661.61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549000.69999999995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10302557.619999999</v>
      </c>
      <c r="F1802" s="65">
        <f>Raw_endusebreakdownannual!F1801</f>
        <v>6868672.6399999997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3253125.58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1119045.6000000001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1500585.11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4768138.62</v>
      </c>
      <c r="F1807" s="65">
        <f>Raw_endusebreakdownannual!F1806</f>
        <v>2648040.41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3062892.65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1675.65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541342.29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10452337.619999999</v>
      </c>
      <c r="F1817" s="65">
        <f>Raw_endusebreakdownannual!F1816</f>
        <v>6442508.29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4728800.9800000004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1817269.81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1500585.11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4768138.62</v>
      </c>
      <c r="F1822" s="65">
        <f>Raw_endusebreakdownannual!F1821</f>
        <v>2648040.41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2995986.26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1697.01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536930.06000000006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11083676.810000001</v>
      </c>
      <c r="F1832" s="65">
        <f>Raw_endusebreakdownannual!F1831</f>
        <v>7913771.4500000002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7453560.3300000001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2187603.02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1500585.11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4768138.62</v>
      </c>
      <c r="F1837" s="65">
        <f>Raw_endusebreakdownannual!F1836</f>
        <v>2648040.41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3106062.84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1679.1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548933.87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11564068.689999999</v>
      </c>
      <c r="F1847" s="65">
        <f>Raw_endusebreakdownannual!F1846</f>
        <v>10650534.609999999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7636554.9299999997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1607906.5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1500585.11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4768138.62</v>
      </c>
      <c r="F1852" s="65">
        <f>Raw_endusebreakdownannual!F1851</f>
        <v>2648040.41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3098196.84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1619.11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564575.01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10976446.18</v>
      </c>
      <c r="F1862" s="65">
        <f>Raw_endusebreakdownannual!F1861</f>
        <v>10849170.35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6336775.6799999997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2443915.7000000002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1500585.11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4768138.62</v>
      </c>
      <c r="F1867" s="65">
        <f>Raw_endusebreakdownannual!F1866</f>
        <v>2648040.41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3105996.51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1774.7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532804.86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11820410.640000001</v>
      </c>
      <c r="F1877" s="65">
        <f>Raw_endusebreakdownannual!F1876</f>
        <v>9517620.9499999993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5007221.8099999996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3324279.32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1500585.11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4768138.62</v>
      </c>
      <c r="F1882" s="65">
        <f>Raw_endusebreakdownannual!F1881</f>
        <v>2648040.41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2979992.49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1770.64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505755.99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12574766.18</v>
      </c>
      <c r="F1892" s="65">
        <f>Raw_endusebreakdownannual!F1891</f>
        <v>8161018.2000000002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2786575.29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4703150.5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1500585.11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4768138.62</v>
      </c>
      <c r="F1897" s="65">
        <f>Raw_endusebreakdownannual!F1896</f>
        <v>2648040.41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3232152.65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1882.9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448937.29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14205909.779999999</v>
      </c>
      <c r="F1907" s="65">
        <f>Raw_endusebreakdownannual!F1906</f>
        <v>5883552.9900000002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9001688.9900000002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1836409.71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1500585.11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4768138.62</v>
      </c>
      <c r="F1912" s="65">
        <f>Raw_endusebreakdownannual!F1911</f>
        <v>2648040.41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2703847.27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1454.67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597084.18999999994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10810435.380000001</v>
      </c>
      <c r="F1922" s="65">
        <f>Raw_endusebreakdownannual!F1921</f>
        <v>12246813.59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14420202.77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90439.53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2428283.52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4768138.62</v>
      </c>
      <c r="F1927" s="65">
        <f>Raw_endusebreakdownannual!F1926</f>
        <v>2648040.41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2659512.08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1661.34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660961.94999999995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9948035.0800000001</v>
      </c>
      <c r="F1937" s="65">
        <f>Raw_endusebreakdownannual!F1936</f>
        <v>17729205.129999999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9578025.0600000005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674726.6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2428283.52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4768138.62</v>
      </c>
      <c r="F1942" s="65">
        <f>Raw_endusebreakdownannual!F1941</f>
        <v>2648040.41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2759874.16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1879.77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607368.46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10632902.67</v>
      </c>
      <c r="F1952" s="65">
        <f>Raw_endusebreakdownannual!F1951</f>
        <v>12833433.939999999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7797199.3200000003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351922.24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2428283.52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4768138.62</v>
      </c>
      <c r="F1957" s="65">
        <f>Raw_endusebreakdownannual!F1956</f>
        <v>2648040.41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2711261.35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1888.04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605001.35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10261493.76</v>
      </c>
      <c r="F1967" s="65">
        <f>Raw_endusebreakdownannual!F1966</f>
        <v>11050241.08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6870538.2599999998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828039.97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2428283.52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4768138.62</v>
      </c>
      <c r="F1972" s="65">
        <f>Raw_endusebreakdownannual!F1971</f>
        <v>2648040.41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2782088.97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1942.21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584243.37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10808493.279999999</v>
      </c>
      <c r="F1982" s="65">
        <f>Raw_endusebreakdownannual!F1981</f>
        <v>10102822.039999999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8074552.5800000001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454214.32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2428283.52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4768138.62</v>
      </c>
      <c r="F1987" s="65">
        <f>Raw_endusebreakdownannual!F1986</f>
        <v>2648040.41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2693557.95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1789.34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605012.35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10345983.75</v>
      </c>
      <c r="F1997" s="65">
        <f>Raw_endusebreakdownannual!F1996</f>
        <v>11327605.34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3023882.21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734761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2428283.52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4768138.62</v>
      </c>
      <c r="F2002" s="65">
        <f>Raw_endusebreakdownannual!F2001</f>
        <v>2648040.41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2734252.45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1951.15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557318.96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10667386.74</v>
      </c>
      <c r="F2012" s="65">
        <f>Raw_endusebreakdownannual!F2011</f>
        <v>6229241.5800000001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2823020.11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859362.42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2428283.52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4768138.62</v>
      </c>
      <c r="F2017" s="65">
        <f>Raw_endusebreakdownannual!F2016</f>
        <v>2648040.41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2792616.78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2006.91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550197.56999999995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10850408.24</v>
      </c>
      <c r="F2027" s="65">
        <f>Raw_endusebreakdownannual!F2026</f>
        <v>6021258.0899999999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3556067.37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1118685.03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2428283.52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4768138.62</v>
      </c>
      <c r="F2032" s="65">
        <f>Raw_endusebreakdownannual!F2031</f>
        <v>2648040.41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2820050.88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2048.92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549442.54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11137206.960000001</v>
      </c>
      <c r="F2042" s="65">
        <f>Raw_endusebreakdownannual!F2041</f>
        <v>6753550.3200000003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3149476.76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1298496.6399999999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2428283.52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4768138.62</v>
      </c>
      <c r="F2047" s="65">
        <f>Raw_endusebreakdownannual!F2046</f>
        <v>2648040.41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2833121.89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2075.44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541823.06000000006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11330116.1</v>
      </c>
      <c r="F2057" s="65">
        <f>Raw_endusebreakdownannual!F2056</f>
        <v>6339340.2300000004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4717716.26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2009497.22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2428283.52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4768138.62</v>
      </c>
      <c r="F2062" s="65">
        <f>Raw_endusebreakdownannual!F2061</f>
        <v>2648040.41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2752859.07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2101.08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537463.04000000004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11960879.5</v>
      </c>
      <c r="F2072" s="65">
        <f>Raw_endusebreakdownannual!F2071</f>
        <v>7903219.71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7783132.8200000003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2410109.4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2428283.52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4768138.62</v>
      </c>
      <c r="F2077" s="65">
        <f>Raw_endusebreakdownannual!F2076</f>
        <v>2648040.41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2877628.15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2089.61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549485.1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12486249.289999999</v>
      </c>
      <c r="F2087" s="65">
        <f>Raw_endusebreakdownannual!F2086</f>
        <v>10980658.33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7873864.4299999997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1783536.09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2428283.52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4768138.62</v>
      </c>
      <c r="F2092" s="65">
        <f>Raw_endusebreakdownannual!F2091</f>
        <v>2648040.41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2859478.65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2027.79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564940.74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11841464.66</v>
      </c>
      <c r="F2102" s="65">
        <f>Raw_endusebreakdownannual!F2101</f>
        <v>11086845.58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6550463.6399999997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2705209.62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2428283.52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4768138.62</v>
      </c>
      <c r="F2107" s="65">
        <f>Raw_endusebreakdownannual!F2106</f>
        <v>2648040.41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2890904.76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2184.86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533490.66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12794721.359999999</v>
      </c>
      <c r="F2117" s="65">
        <f>Raw_endusebreakdownannual!F2116</f>
        <v>9731994.7100000009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5126232.9000000004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3636537.82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2428283.52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4768138.62</v>
      </c>
      <c r="F2122" s="65">
        <f>Raw_endusebreakdownannual!F2121</f>
        <v>2648040.41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2780658.27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2181.0500000000002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506424.14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13615799.27</v>
      </c>
      <c r="F2132" s="65">
        <f>Raw_endusebreakdownannual!F2131</f>
        <v>8280697.4500000002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2708940.6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5113696.7699999996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2428283.52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4768138.62</v>
      </c>
      <c r="F2137" s="65">
        <f>Raw_endusebreakdownannual!F2136</f>
        <v>2648040.41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3083279.33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2326.4899999999998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449554.45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15395724.73</v>
      </c>
      <c r="F2147" s="65">
        <f>Raw_endusebreakdownannual!F2146</f>
        <v>5806535.46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9593155.3399999999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2037292.47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2428283.52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4768138.62</v>
      </c>
      <c r="F2152" s="65">
        <f>Raw_endusebreakdownannual!F2151</f>
        <v>2648040.41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2382978.89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1860.08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597407.6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11618553.58</v>
      </c>
      <c r="F2162" s="65">
        <f>Raw_endusebreakdownannual!F2161</f>
        <v>12838603.35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14707253.949999999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83758.61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1500585.11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4768138.62</v>
      </c>
      <c r="F2167" s="65">
        <f>Raw_endusebreakdownannual!F2166</f>
        <v>2648040.41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2607461.39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1398.55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660767.67000000004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8961342.2699999996</v>
      </c>
      <c r="F2177" s="65">
        <f>Raw_endusebreakdownannual!F2176</f>
        <v>18016062.030000001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9865035.3900000006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592489.22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1500585.11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4768138.62</v>
      </c>
      <c r="F2182" s="65">
        <f>Raw_endusebreakdownannual!F2181</f>
        <v>2648040.41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2654735.15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1540.98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607082.02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9517489.0800000001</v>
      </c>
      <c r="F2192" s="65">
        <f>Raw_endusebreakdownannual!F2191</f>
        <v>13120157.810000001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8160996.0800000001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299803.75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1500585.11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4768138.62</v>
      </c>
      <c r="F2197" s="65">
        <f>Raw_endusebreakdownannual!F2196</f>
        <v>2648040.41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2625528.13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1569.03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604736.18000000005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9195624.6500000004</v>
      </c>
      <c r="F2207" s="65">
        <f>Raw_endusebreakdownannual!F2206</f>
        <v>11413772.67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7173822.46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717558.89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1500585.11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4768138.62</v>
      </c>
      <c r="F2212" s="65">
        <f>Raw_endusebreakdownannual!F2211</f>
        <v>2648040.41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2667821.14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1586.11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583886.91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9655689.8599999994</v>
      </c>
      <c r="F2222" s="65">
        <f>Raw_endusebreakdownannual!F2221</f>
        <v>10405749.789999999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8462412.9900000002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391410.69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1500585.11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4768138.62</v>
      </c>
      <c r="F2227" s="65">
        <f>Raw_endusebreakdownannual!F2226</f>
        <v>2648040.41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2603582.44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1454.39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604756.28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9265171.25</v>
      </c>
      <c r="F2237" s="65">
        <f>Raw_endusebreakdownannual!F2236</f>
        <v>11715209.68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3261092.07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607506.49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1500585.11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4768138.62</v>
      </c>
      <c r="F2242" s="65">
        <f>Raw_endusebreakdownannual!F2241</f>
        <v>2648040.41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2620550.46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1584.46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556891.17000000004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9498365.1400000006</v>
      </c>
      <c r="F2252" s="65">
        <f>Raw_endusebreakdownannual!F2251</f>
        <v>6466023.6500000004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3030854.41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711748.99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1500585.11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4768138.62</v>
      </c>
      <c r="F2257" s="65">
        <f>Raw_endusebreakdownannual!F2256</f>
        <v>2648040.41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2680961.62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1646.38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549812.12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9663080.7100000009</v>
      </c>
      <c r="F2267" s="65">
        <f>Raw_endusebreakdownannual!F2266</f>
        <v>6228706.9299999997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3779517.39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957653.95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1500585.11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4768138.62</v>
      </c>
      <c r="F2272" s="65">
        <f>Raw_endusebreakdownannual!F2271</f>
        <v>2648040.41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2692539.88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1660.82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548972.18999999994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9920578.3900000006</v>
      </c>
      <c r="F2282" s="65">
        <f>Raw_endusebreakdownannual!F2281</f>
        <v>6976529.9900000002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3344187.57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1103437.26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1500585.11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4768138.62</v>
      </c>
      <c r="F2287" s="65">
        <f>Raw_endusebreakdownannual!F2286</f>
        <v>2648040.41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2680028.02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1674.6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541312.31000000006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10053863.609999999</v>
      </c>
      <c r="F2297" s="65">
        <f>Raw_endusebreakdownannual!F2296</f>
        <v>6533540.29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4918720.4400000004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1795944.16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1500585.11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4768138.62</v>
      </c>
      <c r="F2302" s="65">
        <f>Raw_endusebreakdownannual!F2301</f>
        <v>2648040.41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2612364.5499999998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1696.16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536963.03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10678728.59</v>
      </c>
      <c r="F2312" s="65">
        <f>Raw_endusebreakdownannual!F2311</f>
        <v>8103723.8899999997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7920101.6200000001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2169340.19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1500585.11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4768138.62</v>
      </c>
      <c r="F2317" s="65">
        <f>Raw_endusebreakdownannual!F2316</f>
        <v>2648040.41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2707227.5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1685.6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548940.05000000005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11146977.029999999</v>
      </c>
      <c r="F2327" s="65">
        <f>Raw_endusebreakdownannual!F2326</f>
        <v>11117082.09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8075260.8399999999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1594066.62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1500585.11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4768138.62</v>
      </c>
      <c r="F2332" s="65">
        <f>Raw_endusebreakdownannual!F2331</f>
        <v>2648040.41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2721689.7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1626.18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564522.94999999995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10586106.23</v>
      </c>
      <c r="F2342" s="65">
        <f>Raw_endusebreakdownannual!F2341</f>
        <v>11287824.199999999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6707707.5899999999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2422376.2200000002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1500585.11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4768138.62</v>
      </c>
      <c r="F2347" s="65">
        <f>Raw_endusebreakdownannual!F2346</f>
        <v>2648040.41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2722036.38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1778.17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532860.14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11414914.49</v>
      </c>
      <c r="F2357" s="65">
        <f>Raw_endusebreakdownannual!F2356</f>
        <v>9888608.1400000006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5280131.63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3294209.95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1500585.11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4768138.62</v>
      </c>
      <c r="F2362" s="65">
        <f>Raw_endusebreakdownannual!F2361</f>
        <v>2648040.41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2582838.63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1772.65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505709.22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12147544.960000001</v>
      </c>
      <c r="F2372" s="65">
        <f>Raw_endusebreakdownannual!F2371</f>
        <v>8433881.2599999998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2870732.17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4662215.8499999996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1500585.11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4768138.62</v>
      </c>
      <c r="F2377" s="65">
        <f>Raw_endusebreakdownannual!F2376</f>
        <v>2648040.41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2883073.02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1882.74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448838.92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13815895.34</v>
      </c>
      <c r="F2387" s="65">
        <f>Raw_endusebreakdownannual!F2386</f>
        <v>5967611.4900000002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9719110.9700000007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1821914.17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1500585.11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4768138.62</v>
      </c>
      <c r="F2392" s="65">
        <f>Raw_endusebreakdownannual!F2391</f>
        <v>2648040.41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2251083.36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1492.87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597036.12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10343214.130000001</v>
      </c>
      <c r="F2402" s="65">
        <f>Raw_endusebreakdownannual!F2401</f>
        <v>12964187.5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432</v>
      </c>
      <c r="E2">
        <v>0</v>
      </c>
      <c r="F2">
        <v>14803653.51</v>
      </c>
    </row>
    <row r="3" spans="1:6" x14ac:dyDescent="0.25">
      <c r="A3" t="s">
        <v>39</v>
      </c>
      <c r="B3" t="s">
        <v>73</v>
      </c>
      <c r="C3" t="s">
        <v>67</v>
      </c>
      <c r="D3" t="s">
        <v>433</v>
      </c>
      <c r="E3">
        <v>80746.899999999994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434</v>
      </c>
      <c r="E4">
        <v>2428283.52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435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436</v>
      </c>
      <c r="E6">
        <v>4768138.62</v>
      </c>
      <c r="F6">
        <v>2648040.41</v>
      </c>
    </row>
    <row r="7" spans="1:6" x14ac:dyDescent="0.25">
      <c r="A7" t="s">
        <v>39</v>
      </c>
      <c r="B7" t="s">
        <v>73</v>
      </c>
      <c r="C7" t="s">
        <v>67</v>
      </c>
      <c r="D7" t="s">
        <v>437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438</v>
      </c>
      <c r="E8">
        <v>2581957.48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439</v>
      </c>
      <c r="E9">
        <v>10063.94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440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441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442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443</v>
      </c>
      <c r="E13">
        <v>0</v>
      </c>
      <c r="F13">
        <v>660996.32999999996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444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445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446</v>
      </c>
      <c r="E16">
        <v>9869190.4499999993</v>
      </c>
      <c r="F16">
        <v>18112690.25</v>
      </c>
    </row>
    <row r="17" spans="1:6" x14ac:dyDescent="0.25">
      <c r="A17" t="s">
        <v>39</v>
      </c>
      <c r="B17" t="s">
        <v>74</v>
      </c>
      <c r="C17" t="s">
        <v>67</v>
      </c>
      <c r="D17" t="s">
        <v>432</v>
      </c>
      <c r="E17">
        <v>0</v>
      </c>
      <c r="F17">
        <v>9843179.9399999995</v>
      </c>
    </row>
    <row r="18" spans="1:6" x14ac:dyDescent="0.25">
      <c r="A18" t="s">
        <v>39</v>
      </c>
      <c r="B18" t="s">
        <v>74</v>
      </c>
      <c r="C18" t="s">
        <v>67</v>
      </c>
      <c r="D18" t="s">
        <v>433</v>
      </c>
      <c r="E18">
        <v>732770.81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434</v>
      </c>
      <c r="E19">
        <v>2428283.52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435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436</v>
      </c>
      <c r="E21">
        <v>4768138.62</v>
      </c>
      <c r="F21">
        <v>2648040.41</v>
      </c>
    </row>
    <row r="22" spans="1:6" x14ac:dyDescent="0.25">
      <c r="A22" t="s">
        <v>39</v>
      </c>
      <c r="B22" t="s">
        <v>74</v>
      </c>
      <c r="C22" t="s">
        <v>67</v>
      </c>
      <c r="D22" t="s">
        <v>437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438</v>
      </c>
      <c r="E23">
        <v>2631707.63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439</v>
      </c>
      <c r="E24">
        <v>23101.67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440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441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442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443</v>
      </c>
      <c r="E28">
        <v>0</v>
      </c>
      <c r="F28">
        <v>607375.31999999995</v>
      </c>
    </row>
    <row r="29" spans="1:6" x14ac:dyDescent="0.25">
      <c r="A29" t="s">
        <v>39</v>
      </c>
      <c r="B29" t="s">
        <v>74</v>
      </c>
      <c r="C29" t="s">
        <v>67</v>
      </c>
      <c r="D29" t="s">
        <v>444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445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446</v>
      </c>
      <c r="E31">
        <v>10584002.24</v>
      </c>
      <c r="F31">
        <v>13098595.67</v>
      </c>
    </row>
    <row r="32" spans="1:6" x14ac:dyDescent="0.25">
      <c r="A32" t="s">
        <v>39</v>
      </c>
      <c r="B32" t="s">
        <v>75</v>
      </c>
      <c r="C32" t="s">
        <v>67</v>
      </c>
      <c r="D32" t="s">
        <v>432</v>
      </c>
      <c r="E32">
        <v>0</v>
      </c>
      <c r="F32">
        <v>7965218.9800000004</v>
      </c>
    </row>
    <row r="33" spans="1:6" x14ac:dyDescent="0.25">
      <c r="A33" t="s">
        <v>39</v>
      </c>
      <c r="B33" t="s">
        <v>75</v>
      </c>
      <c r="C33" t="s">
        <v>67</v>
      </c>
      <c r="D33" t="s">
        <v>433</v>
      </c>
      <c r="E33">
        <v>395971.24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434</v>
      </c>
      <c r="E34">
        <v>2428283.52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435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436</v>
      </c>
      <c r="E36">
        <v>4768138.62</v>
      </c>
      <c r="F36">
        <v>2648040.41</v>
      </c>
    </row>
    <row r="37" spans="1:6" x14ac:dyDescent="0.25">
      <c r="A37" t="s">
        <v>39</v>
      </c>
      <c r="B37" t="s">
        <v>75</v>
      </c>
      <c r="C37" t="s">
        <v>67</v>
      </c>
      <c r="D37" t="s">
        <v>437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438</v>
      </c>
      <c r="E38">
        <v>2598689.54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439</v>
      </c>
      <c r="E39">
        <v>22553.53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440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441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442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443</v>
      </c>
      <c r="E43">
        <v>0</v>
      </c>
      <c r="F43">
        <v>604994.87</v>
      </c>
    </row>
    <row r="44" spans="1:6" x14ac:dyDescent="0.25">
      <c r="A44" t="s">
        <v>39</v>
      </c>
      <c r="B44" t="s">
        <v>75</v>
      </c>
      <c r="C44" t="s">
        <v>67</v>
      </c>
      <c r="D44" t="s">
        <v>444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445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446</v>
      </c>
      <c r="E46">
        <v>10213636.439999999</v>
      </c>
      <c r="F46">
        <v>11218254.26</v>
      </c>
    </row>
    <row r="47" spans="1:6" x14ac:dyDescent="0.25">
      <c r="A47" t="s">
        <v>39</v>
      </c>
      <c r="B47" t="s">
        <v>76</v>
      </c>
      <c r="C47" t="s">
        <v>67</v>
      </c>
      <c r="D47" t="s">
        <v>432</v>
      </c>
      <c r="E47">
        <v>0</v>
      </c>
      <c r="F47">
        <v>7047886.4299999997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433</v>
      </c>
      <c r="E48">
        <v>891925.54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434</v>
      </c>
      <c r="E49">
        <v>2428283.52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435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436</v>
      </c>
      <c r="E51">
        <v>4768138.62</v>
      </c>
      <c r="F51">
        <v>2648040.41</v>
      </c>
    </row>
    <row r="52" spans="1:6" x14ac:dyDescent="0.25">
      <c r="A52" t="s">
        <v>39</v>
      </c>
      <c r="B52" t="s">
        <v>76</v>
      </c>
      <c r="C52" t="s">
        <v>67</v>
      </c>
      <c r="D52" t="s">
        <v>437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438</v>
      </c>
      <c r="E53">
        <v>2654841.1800000002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439</v>
      </c>
      <c r="E54">
        <v>25381.16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440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441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442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443</v>
      </c>
      <c r="E58">
        <v>0</v>
      </c>
      <c r="F58">
        <v>584219.24</v>
      </c>
    </row>
    <row r="59" spans="1:6" x14ac:dyDescent="0.25">
      <c r="A59" t="s">
        <v>39</v>
      </c>
      <c r="B59" t="s">
        <v>76</v>
      </c>
      <c r="C59" t="s">
        <v>67</v>
      </c>
      <c r="D59" t="s">
        <v>444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445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446</v>
      </c>
      <c r="E61">
        <v>10768570.01</v>
      </c>
      <c r="F61">
        <v>10280146.08</v>
      </c>
    </row>
    <row r="62" spans="1:6" x14ac:dyDescent="0.25">
      <c r="A62" t="s">
        <v>39</v>
      </c>
      <c r="B62" t="s">
        <v>77</v>
      </c>
      <c r="C62" t="s">
        <v>67</v>
      </c>
      <c r="D62" t="s">
        <v>432</v>
      </c>
      <c r="E62">
        <v>0</v>
      </c>
      <c r="F62">
        <v>8255729.6900000004</v>
      </c>
    </row>
    <row r="63" spans="1:6" x14ac:dyDescent="0.25">
      <c r="A63" t="s">
        <v>39</v>
      </c>
      <c r="B63" t="s">
        <v>77</v>
      </c>
      <c r="C63" t="s">
        <v>67</v>
      </c>
      <c r="D63" t="s">
        <v>433</v>
      </c>
      <c r="E63">
        <v>498060.47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434</v>
      </c>
      <c r="E64">
        <v>2428283.52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435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436</v>
      </c>
      <c r="E66">
        <v>4768138.62</v>
      </c>
      <c r="F66">
        <v>2648040.41</v>
      </c>
    </row>
    <row r="67" spans="1:6" x14ac:dyDescent="0.25">
      <c r="A67" t="s">
        <v>39</v>
      </c>
      <c r="B67" t="s">
        <v>77</v>
      </c>
      <c r="C67" t="s">
        <v>67</v>
      </c>
      <c r="D67" t="s">
        <v>437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438</v>
      </c>
      <c r="E68">
        <v>2580499.2200000002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439</v>
      </c>
      <c r="E69">
        <v>21522.55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440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441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442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443</v>
      </c>
      <c r="E73">
        <v>0</v>
      </c>
      <c r="F73">
        <v>605046.98</v>
      </c>
    </row>
    <row r="74" spans="1:6" x14ac:dyDescent="0.25">
      <c r="A74" t="s">
        <v>39</v>
      </c>
      <c r="B74" t="s">
        <v>77</v>
      </c>
      <c r="C74" t="s">
        <v>67</v>
      </c>
      <c r="D74" t="s">
        <v>444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445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446</v>
      </c>
      <c r="E76">
        <v>10296504.369999999</v>
      </c>
      <c r="F76">
        <v>11508817.08</v>
      </c>
    </row>
    <row r="77" spans="1:6" x14ac:dyDescent="0.25">
      <c r="A77" t="s">
        <v>39</v>
      </c>
      <c r="B77" t="s">
        <v>78</v>
      </c>
      <c r="C77" t="s">
        <v>67</v>
      </c>
      <c r="D77" t="s">
        <v>432</v>
      </c>
      <c r="E77">
        <v>0</v>
      </c>
      <c r="F77">
        <v>3092473.26</v>
      </c>
    </row>
    <row r="78" spans="1:6" x14ac:dyDescent="0.25">
      <c r="A78" t="s">
        <v>39</v>
      </c>
      <c r="B78" t="s">
        <v>78</v>
      </c>
      <c r="C78" t="s">
        <v>67</v>
      </c>
      <c r="D78" t="s">
        <v>433</v>
      </c>
      <c r="E78">
        <v>847222.41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434</v>
      </c>
      <c r="E79">
        <v>2428283.52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435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436</v>
      </c>
      <c r="E81">
        <v>4768138.62</v>
      </c>
      <c r="F81">
        <v>2648040.41</v>
      </c>
    </row>
    <row r="82" spans="1:6" x14ac:dyDescent="0.25">
      <c r="A82" t="s">
        <v>39</v>
      </c>
      <c r="B82" t="s">
        <v>78</v>
      </c>
      <c r="C82" t="s">
        <v>67</v>
      </c>
      <c r="D82" t="s">
        <v>437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438</v>
      </c>
      <c r="E83">
        <v>2651118.86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439</v>
      </c>
      <c r="E84">
        <v>33328.120000000003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440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441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442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443</v>
      </c>
      <c r="E88">
        <v>0</v>
      </c>
      <c r="F88">
        <v>557316.25</v>
      </c>
    </row>
    <row r="89" spans="1:6" x14ac:dyDescent="0.25">
      <c r="A89" t="s">
        <v>39</v>
      </c>
      <c r="B89" t="s">
        <v>78</v>
      </c>
      <c r="C89" t="s">
        <v>67</v>
      </c>
      <c r="D89" t="s">
        <v>444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445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446</v>
      </c>
      <c r="E91">
        <v>10728091.51</v>
      </c>
      <c r="F91">
        <v>6297829.9199999999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432</v>
      </c>
      <c r="E92">
        <v>0</v>
      </c>
      <c r="F92">
        <v>2895792.23</v>
      </c>
    </row>
    <row r="93" spans="1:6" x14ac:dyDescent="0.25">
      <c r="A93" t="s">
        <v>39</v>
      </c>
      <c r="B93" t="s">
        <v>79</v>
      </c>
      <c r="C93" t="s">
        <v>67</v>
      </c>
      <c r="D93" t="s">
        <v>433</v>
      </c>
      <c r="E93">
        <v>988452.61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434</v>
      </c>
      <c r="E94">
        <v>2428283.52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435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436</v>
      </c>
      <c r="E96">
        <v>4768138.62</v>
      </c>
      <c r="F96">
        <v>2648040.41</v>
      </c>
    </row>
    <row r="97" spans="1:6" x14ac:dyDescent="0.25">
      <c r="A97" t="s">
        <v>39</v>
      </c>
      <c r="B97" t="s">
        <v>79</v>
      </c>
      <c r="C97" t="s">
        <v>67</v>
      </c>
      <c r="D97" t="s">
        <v>437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438</v>
      </c>
      <c r="E98">
        <v>2727334.29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439</v>
      </c>
      <c r="E99">
        <v>36127.78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440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441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442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443</v>
      </c>
      <c r="E103">
        <v>0</v>
      </c>
      <c r="F103">
        <v>550191.89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444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445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446</v>
      </c>
      <c r="E106">
        <v>10948336.810000001</v>
      </c>
      <c r="F106">
        <v>6094024.5300000003</v>
      </c>
    </row>
    <row r="107" spans="1:6" x14ac:dyDescent="0.25">
      <c r="A107" t="s">
        <v>39</v>
      </c>
      <c r="B107" t="s">
        <v>80</v>
      </c>
      <c r="C107" t="s">
        <v>67</v>
      </c>
      <c r="D107" t="s">
        <v>432</v>
      </c>
      <c r="E107">
        <v>0</v>
      </c>
      <c r="F107">
        <v>3659940.42</v>
      </c>
    </row>
    <row r="108" spans="1:6" x14ac:dyDescent="0.25">
      <c r="A108" t="s">
        <v>39</v>
      </c>
      <c r="B108" t="s">
        <v>80</v>
      </c>
      <c r="C108" t="s">
        <v>67</v>
      </c>
      <c r="D108" t="s">
        <v>433</v>
      </c>
      <c r="E108">
        <v>1236213.67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434</v>
      </c>
      <c r="E109">
        <v>2428283.52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435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436</v>
      </c>
      <c r="E111">
        <v>4768138.62</v>
      </c>
      <c r="F111">
        <v>2648040.41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437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438</v>
      </c>
      <c r="E113">
        <v>2703721.65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439</v>
      </c>
      <c r="E114">
        <v>32009.19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440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441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442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443</v>
      </c>
      <c r="E118">
        <v>0</v>
      </c>
      <c r="F118">
        <v>549428.74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444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445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446</v>
      </c>
      <c r="E121">
        <v>11168366.65</v>
      </c>
      <c r="F121">
        <v>6857409.5800000001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432</v>
      </c>
      <c r="E122">
        <v>0</v>
      </c>
      <c r="F122">
        <v>3254143.09</v>
      </c>
    </row>
    <row r="123" spans="1:6" x14ac:dyDescent="0.25">
      <c r="A123" t="s">
        <v>39</v>
      </c>
      <c r="B123" t="s">
        <v>81</v>
      </c>
      <c r="C123" t="s">
        <v>67</v>
      </c>
      <c r="D123" t="s">
        <v>433</v>
      </c>
      <c r="E123">
        <v>1473191.78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434</v>
      </c>
      <c r="E124">
        <v>2428283.52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435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436</v>
      </c>
      <c r="E126">
        <v>4768138.62</v>
      </c>
      <c r="F126">
        <v>2648040.41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437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438</v>
      </c>
      <c r="E128">
        <v>2739838.63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439</v>
      </c>
      <c r="E129">
        <v>40269.18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440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441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442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443</v>
      </c>
      <c r="E133">
        <v>0</v>
      </c>
      <c r="F133">
        <v>541811.71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444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445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446</v>
      </c>
      <c r="E136">
        <v>11449721.720000001</v>
      </c>
      <c r="F136">
        <v>6443995.2199999997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432</v>
      </c>
      <c r="E137">
        <v>0</v>
      </c>
      <c r="F137">
        <v>4864908.63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433</v>
      </c>
      <c r="E138">
        <v>2150137.9700000002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434</v>
      </c>
      <c r="E139">
        <v>2428283.52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435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436</v>
      </c>
      <c r="E141">
        <v>4768138.62</v>
      </c>
      <c r="F141">
        <v>2648040.41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437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438</v>
      </c>
      <c r="E143">
        <v>2640119.52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439</v>
      </c>
      <c r="E144">
        <v>33883.980000000003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440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441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442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443</v>
      </c>
      <c r="E148">
        <v>0</v>
      </c>
      <c r="F148">
        <v>537463.77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444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445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446</v>
      </c>
      <c r="E151">
        <v>12020563.6</v>
      </c>
      <c r="F151">
        <v>8050412.7999999998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432</v>
      </c>
      <c r="E152">
        <v>0</v>
      </c>
      <c r="F152">
        <v>8048333.2999999998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433</v>
      </c>
      <c r="E153">
        <v>2553081.65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434</v>
      </c>
      <c r="E154">
        <v>2428283.52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435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436</v>
      </c>
      <c r="E156">
        <v>4768138.62</v>
      </c>
      <c r="F156">
        <v>2648040.41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437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438</v>
      </c>
      <c r="E158">
        <v>2748090.94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439</v>
      </c>
      <c r="E159">
        <v>32357.599999999999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440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441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442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443</v>
      </c>
      <c r="E163">
        <v>0</v>
      </c>
      <c r="F163">
        <v>549467.74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444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445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446</v>
      </c>
      <c r="E166">
        <v>12529952.32</v>
      </c>
      <c r="F166">
        <v>11245841.460000001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432</v>
      </c>
      <c r="E167">
        <v>0</v>
      </c>
      <c r="F167">
        <v>8101253.3499999996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433</v>
      </c>
      <c r="E168">
        <v>1902582.69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434</v>
      </c>
      <c r="E169">
        <v>2428283.52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435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436</v>
      </c>
      <c r="E171">
        <v>4768138.62</v>
      </c>
      <c r="F171">
        <v>2648040.41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437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438</v>
      </c>
      <c r="E173">
        <v>2740270.62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439</v>
      </c>
      <c r="E174">
        <v>31389.22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440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441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442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443</v>
      </c>
      <c r="E178">
        <v>0</v>
      </c>
      <c r="F178">
        <v>564941.48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444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445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446</v>
      </c>
      <c r="E181">
        <v>11870664.66</v>
      </c>
      <c r="F181">
        <v>11314235.24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432</v>
      </c>
      <c r="E182">
        <v>0</v>
      </c>
      <c r="F182">
        <v>6740982.3899999997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433</v>
      </c>
      <c r="E183">
        <v>2860986.99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434</v>
      </c>
      <c r="E184">
        <v>2428283.52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435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436</v>
      </c>
      <c r="E186">
        <v>4768138.62</v>
      </c>
      <c r="F186">
        <v>2648040.41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437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438</v>
      </c>
      <c r="E188">
        <v>2790956.7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439</v>
      </c>
      <c r="E189">
        <v>35845.14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440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441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442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443</v>
      </c>
      <c r="E193">
        <v>0</v>
      </c>
      <c r="F193">
        <v>533497.77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444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445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446</v>
      </c>
      <c r="E196">
        <v>12884210.970000001</v>
      </c>
      <c r="F196">
        <v>9922520.5700000003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432</v>
      </c>
      <c r="E197">
        <v>0</v>
      </c>
      <c r="F197">
        <v>5300915.7699999996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433</v>
      </c>
      <c r="E198">
        <v>3846219.18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434</v>
      </c>
      <c r="E199">
        <v>2428283.52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435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436</v>
      </c>
      <c r="E201">
        <v>4768138.62</v>
      </c>
      <c r="F201">
        <v>2648040.41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437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438</v>
      </c>
      <c r="E203">
        <v>2705598.17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439</v>
      </c>
      <c r="E204">
        <v>46264.91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440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441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442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443</v>
      </c>
      <c r="E208">
        <v>0</v>
      </c>
      <c r="F208">
        <v>506434.16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444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445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446</v>
      </c>
      <c r="E211">
        <v>13794504.390000001</v>
      </c>
      <c r="F211">
        <v>8455390.3399999999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432</v>
      </c>
      <c r="E212">
        <v>0</v>
      </c>
      <c r="F212">
        <v>2831353.79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433</v>
      </c>
      <c r="E213">
        <v>5441389.0999999996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434</v>
      </c>
      <c r="E214">
        <v>2428283.52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435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436</v>
      </c>
      <c r="E216">
        <v>4768138.62</v>
      </c>
      <c r="F216">
        <v>2648040.41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437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438</v>
      </c>
      <c r="E218">
        <v>2969787.75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439</v>
      </c>
      <c r="E219">
        <v>45090.06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440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441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442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443</v>
      </c>
      <c r="E223">
        <v>0</v>
      </c>
      <c r="F223">
        <v>449539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444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445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446</v>
      </c>
      <c r="E226">
        <v>15652689.039999999</v>
      </c>
      <c r="F226">
        <v>5928933.2000000002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432</v>
      </c>
      <c r="E227">
        <v>0</v>
      </c>
      <c r="F227">
        <v>9911648.2599999998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433</v>
      </c>
      <c r="E228">
        <v>2136285.66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434</v>
      </c>
      <c r="E229">
        <v>2428283.52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435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436</v>
      </c>
      <c r="E231">
        <v>4768138.62</v>
      </c>
      <c r="F231">
        <v>2648040.41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437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438</v>
      </c>
      <c r="E233">
        <v>2251412.5099999998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439</v>
      </c>
      <c r="E234">
        <v>31449.91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440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441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442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443</v>
      </c>
      <c r="E238">
        <v>0</v>
      </c>
      <c r="F238">
        <v>597407.1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444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445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446</v>
      </c>
      <c r="E241">
        <v>11615570.220000001</v>
      </c>
      <c r="F241">
        <v>13157095.779999999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432</v>
      </c>
      <c r="E242">
        <v>0</v>
      </c>
      <c r="F242">
        <v>15227554.779999999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433</v>
      </c>
      <c r="E243">
        <v>78408.850000000006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434</v>
      </c>
      <c r="E244">
        <v>1500585.11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435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436</v>
      </c>
      <c r="E246">
        <v>4768138.62</v>
      </c>
      <c r="F246">
        <v>2648040.41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437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438</v>
      </c>
      <c r="E248">
        <v>2539815.19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439</v>
      </c>
      <c r="E249">
        <v>7900.42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440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441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442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443</v>
      </c>
      <c r="E253">
        <v>0</v>
      </c>
      <c r="F253">
        <v>660803.04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444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445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446</v>
      </c>
      <c r="E256">
        <v>8894848.1999999993</v>
      </c>
      <c r="F256">
        <v>18536398.23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432</v>
      </c>
      <c r="E257">
        <v>0</v>
      </c>
      <c r="F257">
        <v>10182254.17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433</v>
      </c>
      <c r="E258">
        <v>646256.82999999996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434</v>
      </c>
      <c r="E259">
        <v>1500585.11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435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436</v>
      </c>
      <c r="E261">
        <v>4768138.62</v>
      </c>
      <c r="F261">
        <v>2648040.41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437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438</v>
      </c>
      <c r="E263">
        <v>2571482.12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439</v>
      </c>
      <c r="E264">
        <v>17782.86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440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441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442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443</v>
      </c>
      <c r="E268">
        <v>0</v>
      </c>
      <c r="F268">
        <v>607107.29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444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445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446</v>
      </c>
      <c r="E271">
        <v>9504245.5399999991</v>
      </c>
      <c r="F271">
        <v>13437401.869999999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432</v>
      </c>
      <c r="E272">
        <v>0</v>
      </c>
      <c r="F272">
        <v>8396358.4000000004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433</v>
      </c>
      <c r="E273">
        <v>343892.9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434</v>
      </c>
      <c r="E274">
        <v>1500585.11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435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436</v>
      </c>
      <c r="E276">
        <v>4768138.62</v>
      </c>
      <c r="F276">
        <v>2648040.41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437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438</v>
      </c>
      <c r="E278">
        <v>2551140.5099999998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439</v>
      </c>
      <c r="E279">
        <v>17888.91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440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441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442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443</v>
      </c>
      <c r="E283">
        <v>0</v>
      </c>
      <c r="F283">
        <v>604730.41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444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445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446</v>
      </c>
      <c r="E286">
        <v>9181646.0500000007</v>
      </c>
      <c r="F286">
        <v>11649129.23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432</v>
      </c>
      <c r="E287">
        <v>0</v>
      </c>
      <c r="F287">
        <v>7387092.5899999999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433</v>
      </c>
      <c r="E288">
        <v>775104.17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434</v>
      </c>
      <c r="E289">
        <v>1500585.11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435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436</v>
      </c>
      <c r="E291">
        <v>4768138.62</v>
      </c>
      <c r="F291">
        <v>2648040.41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437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438</v>
      </c>
      <c r="E293">
        <v>2586085.66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439</v>
      </c>
      <c r="E294">
        <v>19498.39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440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441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442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443</v>
      </c>
      <c r="E298">
        <v>0</v>
      </c>
      <c r="F298">
        <v>583908.57999999996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444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445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446</v>
      </c>
      <c r="E301">
        <v>9649411.9399999995</v>
      </c>
      <c r="F301">
        <v>10619041.58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432</v>
      </c>
      <c r="E302">
        <v>0</v>
      </c>
      <c r="F302">
        <v>8731215.2599999998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433</v>
      </c>
      <c r="E303">
        <v>436664.76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434</v>
      </c>
      <c r="E304">
        <v>1500585.11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435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436</v>
      </c>
      <c r="E306">
        <v>4768138.62</v>
      </c>
      <c r="F306">
        <v>2648040.41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437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438</v>
      </c>
      <c r="E308">
        <v>2530492.0099999998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439</v>
      </c>
      <c r="E309">
        <v>16689.09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440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441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442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443</v>
      </c>
      <c r="E313">
        <v>0</v>
      </c>
      <c r="F313">
        <v>604776.41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444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445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446</v>
      </c>
      <c r="E316">
        <v>9252569.5899999999</v>
      </c>
      <c r="F316">
        <v>11984032.08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432</v>
      </c>
      <c r="E317">
        <v>0</v>
      </c>
      <c r="F317">
        <v>3346061.51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433</v>
      </c>
      <c r="E318">
        <v>699156.36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434</v>
      </c>
      <c r="E319">
        <v>1500585.11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435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436</v>
      </c>
      <c r="E321">
        <v>4768138.62</v>
      </c>
      <c r="F321">
        <v>2648040.41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437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438</v>
      </c>
      <c r="E323">
        <v>2579134.64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439</v>
      </c>
      <c r="E324">
        <v>25630.82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440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441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442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443</v>
      </c>
      <c r="E328">
        <v>0</v>
      </c>
      <c r="F328">
        <v>557006.84</v>
      </c>
    </row>
    <row r="329" spans="1:6" x14ac:dyDescent="0.25">
      <c r="A329" t="s">
        <v>40</v>
      </c>
      <c r="B329" t="s">
        <v>78</v>
      </c>
      <c r="C329" t="s">
        <v>67</v>
      </c>
      <c r="D329" t="s">
        <v>444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445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446</v>
      </c>
      <c r="E331">
        <v>9572645.5500000007</v>
      </c>
      <c r="F331">
        <v>6551108.7699999996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432</v>
      </c>
      <c r="E332">
        <v>0</v>
      </c>
      <c r="F332">
        <v>3118221.33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433</v>
      </c>
      <c r="E333">
        <v>794413.09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434</v>
      </c>
      <c r="E334">
        <v>1500585.11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435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436</v>
      </c>
      <c r="E336">
        <v>4768138.62</v>
      </c>
      <c r="F336">
        <v>2648040.41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437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438</v>
      </c>
      <c r="E338">
        <v>2612058.6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439</v>
      </c>
      <c r="E339">
        <v>23614.38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440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441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442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443</v>
      </c>
      <c r="E343">
        <v>0</v>
      </c>
      <c r="F343">
        <v>549821.18000000005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444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445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446</v>
      </c>
      <c r="E346">
        <v>9698809.7899999991</v>
      </c>
      <c r="F346">
        <v>6316082.9199999999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432</v>
      </c>
      <c r="E347">
        <v>0</v>
      </c>
      <c r="F347">
        <v>3890293.02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433</v>
      </c>
      <c r="E348">
        <v>1051897.45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434</v>
      </c>
      <c r="E349">
        <v>1500585.11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435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436</v>
      </c>
      <c r="E351">
        <v>4768138.62</v>
      </c>
      <c r="F351">
        <v>2648040.41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437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438</v>
      </c>
      <c r="E353">
        <v>2618639.2799999998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439</v>
      </c>
      <c r="E354">
        <v>24522.02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440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441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442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443</v>
      </c>
      <c r="E358">
        <v>0</v>
      </c>
      <c r="F358">
        <v>548996.51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444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445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446</v>
      </c>
      <c r="E361">
        <v>9963782.4900000002</v>
      </c>
      <c r="F361">
        <v>7087329.9400000004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432</v>
      </c>
      <c r="E362">
        <v>0</v>
      </c>
      <c r="F362">
        <v>3441221.11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433</v>
      </c>
      <c r="E363">
        <v>1202734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434</v>
      </c>
      <c r="E364">
        <v>1500585.11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435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436</v>
      </c>
      <c r="E366">
        <v>4768138.62</v>
      </c>
      <c r="F366">
        <v>2648040.41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437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438</v>
      </c>
      <c r="E368">
        <v>2607397.4300000002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439</v>
      </c>
      <c r="E369">
        <v>25079.5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440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441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442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443</v>
      </c>
      <c r="E373">
        <v>0</v>
      </c>
      <c r="F373">
        <v>541322.26</v>
      </c>
    </row>
    <row r="374" spans="1:6" x14ac:dyDescent="0.25">
      <c r="A374" t="s">
        <v>40</v>
      </c>
      <c r="B374" t="s">
        <v>81</v>
      </c>
      <c r="C374" t="s">
        <v>67</v>
      </c>
      <c r="D374" t="s">
        <v>444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445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446</v>
      </c>
      <c r="E376">
        <v>10103934.65</v>
      </c>
      <c r="F376">
        <v>6630583.7800000003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432</v>
      </c>
      <c r="E377">
        <v>0</v>
      </c>
      <c r="F377">
        <v>5083039.4800000004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433</v>
      </c>
      <c r="E378">
        <v>1914602.8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434</v>
      </c>
      <c r="E379">
        <v>1500585.11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435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436</v>
      </c>
      <c r="E381">
        <v>4768138.62</v>
      </c>
      <c r="F381">
        <v>2648040.41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437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438</v>
      </c>
      <c r="E383">
        <v>2538086.0499999998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439</v>
      </c>
      <c r="E384">
        <v>26639.42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440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441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442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443</v>
      </c>
      <c r="E388">
        <v>0</v>
      </c>
      <c r="F388">
        <v>537005.31000000006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444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445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446</v>
      </c>
      <c r="E391">
        <v>10748051.99</v>
      </c>
      <c r="F391">
        <v>8268085.2000000002</v>
      </c>
    </row>
    <row r="392" spans="1:6" x14ac:dyDescent="0.25">
      <c r="A392" t="s">
        <v>40</v>
      </c>
      <c r="B392" t="s">
        <v>21</v>
      </c>
      <c r="C392" t="s">
        <v>67</v>
      </c>
      <c r="D392" t="s">
        <v>432</v>
      </c>
      <c r="E392">
        <v>0</v>
      </c>
      <c r="F392">
        <v>8168349.6399999997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433</v>
      </c>
      <c r="E393">
        <v>2285703.11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434</v>
      </c>
      <c r="E394">
        <v>1500585.11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435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436</v>
      </c>
      <c r="E396">
        <v>4768138.62</v>
      </c>
      <c r="F396">
        <v>2648040.41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437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438</v>
      </c>
      <c r="E398">
        <v>2633309.09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439</v>
      </c>
      <c r="E399">
        <v>24884.55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440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441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442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443</v>
      </c>
      <c r="E403">
        <v>0</v>
      </c>
      <c r="F403">
        <v>548988.92000000004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444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445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446</v>
      </c>
      <c r="E406">
        <v>11212620.49</v>
      </c>
      <c r="F406">
        <v>11365378.970000001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432</v>
      </c>
      <c r="E407">
        <v>0</v>
      </c>
      <c r="F407">
        <v>8316089.7599999998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433</v>
      </c>
      <c r="E408">
        <v>1696384.79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434</v>
      </c>
      <c r="E409">
        <v>1500585.11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435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436</v>
      </c>
      <c r="E411">
        <v>4768138.62</v>
      </c>
      <c r="F411">
        <v>2648040.41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437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438</v>
      </c>
      <c r="E413">
        <v>2642850.34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439</v>
      </c>
      <c r="E414">
        <v>24549.33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440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441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442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443</v>
      </c>
      <c r="E418">
        <v>0</v>
      </c>
      <c r="F418">
        <v>564545.71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444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445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446</v>
      </c>
      <c r="E421">
        <v>10632508.189999999</v>
      </c>
      <c r="F421">
        <v>11528675.880000001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432</v>
      </c>
      <c r="E422">
        <v>0</v>
      </c>
      <c r="F422">
        <v>6901922.4800000004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433</v>
      </c>
      <c r="E423">
        <v>2550428.84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434</v>
      </c>
      <c r="E424">
        <v>1500585.11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435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436</v>
      </c>
      <c r="E426">
        <v>4768138.62</v>
      </c>
      <c r="F426">
        <v>2648040.41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437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438</v>
      </c>
      <c r="E428">
        <v>2663504.9500000002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439</v>
      </c>
      <c r="E429">
        <v>27835.91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440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441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442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443</v>
      </c>
      <c r="E433">
        <v>0</v>
      </c>
      <c r="F433">
        <v>532816.78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444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445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446</v>
      </c>
      <c r="E436">
        <v>11510493.43</v>
      </c>
      <c r="F436">
        <v>10082779.67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432</v>
      </c>
      <c r="E437">
        <v>0</v>
      </c>
      <c r="F437">
        <v>5437140.8600000003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433</v>
      </c>
      <c r="E438">
        <v>3445192.95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434</v>
      </c>
      <c r="E439">
        <v>1500585.11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435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436</v>
      </c>
      <c r="E441">
        <v>4768138.62</v>
      </c>
      <c r="F441">
        <v>2648040.41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437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438</v>
      </c>
      <c r="E443">
        <v>2504960.6800000002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439</v>
      </c>
      <c r="E444">
        <v>26179.15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440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441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442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443</v>
      </c>
      <c r="E448">
        <v>0</v>
      </c>
      <c r="F448">
        <v>505677.87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444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445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446</v>
      </c>
      <c r="E451">
        <v>12245056.51</v>
      </c>
      <c r="F451">
        <v>8590859.1500000004</v>
      </c>
    </row>
    <row r="452" spans="1:6" x14ac:dyDescent="0.25">
      <c r="A452" t="s">
        <v>40</v>
      </c>
      <c r="B452" t="s">
        <v>25</v>
      </c>
      <c r="C452" t="s">
        <v>67</v>
      </c>
      <c r="D452" t="s">
        <v>432</v>
      </c>
      <c r="E452">
        <v>0</v>
      </c>
      <c r="F452">
        <v>2980687.86</v>
      </c>
    </row>
    <row r="453" spans="1:6" x14ac:dyDescent="0.25">
      <c r="A453" t="s">
        <v>40</v>
      </c>
      <c r="B453" t="s">
        <v>25</v>
      </c>
      <c r="C453" t="s">
        <v>67</v>
      </c>
      <c r="D453" t="s">
        <v>433</v>
      </c>
      <c r="E453">
        <v>4943021.03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434</v>
      </c>
      <c r="E454">
        <v>1500585.11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435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436</v>
      </c>
      <c r="E456">
        <v>4768138.62</v>
      </c>
      <c r="F456">
        <v>2648040.41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437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438</v>
      </c>
      <c r="E458">
        <v>2819712.44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439</v>
      </c>
      <c r="E459">
        <v>35409.46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440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441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442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443</v>
      </c>
      <c r="E463">
        <v>0</v>
      </c>
      <c r="F463">
        <v>448903.63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444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445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446</v>
      </c>
      <c r="E466">
        <v>14066866.65</v>
      </c>
      <c r="F466">
        <v>6077631.9000000004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432</v>
      </c>
      <c r="E467">
        <v>0</v>
      </c>
      <c r="F467">
        <v>10014683.699999999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433</v>
      </c>
      <c r="E468">
        <v>1903342.46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434</v>
      </c>
      <c r="E469">
        <v>1500585.11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435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436</v>
      </c>
      <c r="E471">
        <v>4768138.62</v>
      </c>
      <c r="F471">
        <v>2648040.41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437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438</v>
      </c>
      <c r="E473">
        <v>2166515.0499999998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439</v>
      </c>
      <c r="E474">
        <v>24079.33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440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441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442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443</v>
      </c>
      <c r="E478">
        <v>0</v>
      </c>
      <c r="F478">
        <v>597077.66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444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445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446</v>
      </c>
      <c r="E481">
        <v>10362660.57</v>
      </c>
      <c r="F481">
        <v>13259801.77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432</v>
      </c>
      <c r="E482">
        <v>0</v>
      </c>
      <c r="F482">
        <v>14160240.82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433</v>
      </c>
      <c r="E483">
        <v>87309.57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434</v>
      </c>
      <c r="E484">
        <v>2428283.52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435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436</v>
      </c>
      <c r="E486">
        <v>4768138.62</v>
      </c>
      <c r="F486">
        <v>2648040.41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437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438</v>
      </c>
      <c r="E488">
        <v>3182353.87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439</v>
      </c>
      <c r="E489">
        <v>1667.07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440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441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442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443</v>
      </c>
      <c r="E493">
        <v>0</v>
      </c>
      <c r="F493">
        <v>660962.43000000005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444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445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446</v>
      </c>
      <c r="E496">
        <v>10467752.630000001</v>
      </c>
      <c r="F496">
        <v>17469243.66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432</v>
      </c>
      <c r="E497">
        <v>0</v>
      </c>
      <c r="F497">
        <v>9393878.4100000001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433</v>
      </c>
      <c r="E498">
        <v>685564.65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434</v>
      </c>
      <c r="E499">
        <v>2428283.52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435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436</v>
      </c>
      <c r="E501">
        <v>4768138.62</v>
      </c>
      <c r="F501">
        <v>2648040.41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437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438</v>
      </c>
      <c r="E503">
        <v>3339302.69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439</v>
      </c>
      <c r="E504">
        <v>1883.36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440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441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442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443</v>
      </c>
      <c r="E508">
        <v>0</v>
      </c>
      <c r="F508">
        <v>607367.6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444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445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446</v>
      </c>
      <c r="E511">
        <v>11223172.83</v>
      </c>
      <c r="F511">
        <v>12649286.42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432</v>
      </c>
      <c r="E512">
        <v>0</v>
      </c>
      <c r="F512">
        <v>7661180.2699999996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433</v>
      </c>
      <c r="E513">
        <v>347278.44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434</v>
      </c>
      <c r="E514">
        <v>2428283.52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435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436</v>
      </c>
      <c r="E516">
        <v>4768138.62</v>
      </c>
      <c r="F516">
        <v>2648040.41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437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438</v>
      </c>
      <c r="E518">
        <v>3287612.83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439</v>
      </c>
      <c r="E519">
        <v>1894.25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440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441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442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443</v>
      </c>
      <c r="E523">
        <v>0</v>
      </c>
      <c r="F523">
        <v>604984.57999999996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444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445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446</v>
      </c>
      <c r="E526">
        <v>10833207.640000001</v>
      </c>
      <c r="F526">
        <v>10914205.26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432</v>
      </c>
      <c r="E527">
        <v>0</v>
      </c>
      <c r="F527">
        <v>6743901.4400000004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433</v>
      </c>
      <c r="E528">
        <v>838122.29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434</v>
      </c>
      <c r="E529">
        <v>2428283.52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435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436</v>
      </c>
      <c r="E531">
        <v>4768138.62</v>
      </c>
      <c r="F531">
        <v>2648040.41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437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438</v>
      </c>
      <c r="E533">
        <v>3357166.72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439</v>
      </c>
      <c r="E534">
        <v>1947.03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440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441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442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443</v>
      </c>
      <c r="E538">
        <v>0</v>
      </c>
      <c r="F538">
        <v>584210.37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444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445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446</v>
      </c>
      <c r="E541">
        <v>11393658.17</v>
      </c>
      <c r="F541">
        <v>9976152.2200000007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432</v>
      </c>
      <c r="E542">
        <v>0</v>
      </c>
      <c r="F542">
        <v>7949479.8300000001</v>
      </c>
    </row>
    <row r="543" spans="1:6" x14ac:dyDescent="0.25">
      <c r="A543" t="s">
        <v>39</v>
      </c>
      <c r="B543" t="s">
        <v>77</v>
      </c>
      <c r="C543" t="s">
        <v>48</v>
      </c>
      <c r="D543" t="s">
        <v>433</v>
      </c>
      <c r="E543">
        <v>455905.89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434</v>
      </c>
      <c r="E544">
        <v>2428283.52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435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436</v>
      </c>
      <c r="E546">
        <v>4768138.62</v>
      </c>
      <c r="F546">
        <v>2648040.41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437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438</v>
      </c>
      <c r="E548">
        <v>3251908.28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439</v>
      </c>
      <c r="E549">
        <v>1795.96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440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441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442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443</v>
      </c>
      <c r="E553">
        <v>0</v>
      </c>
      <c r="F553">
        <v>605035.15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444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445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446</v>
      </c>
      <c r="E556">
        <v>10906032.26</v>
      </c>
      <c r="F556">
        <v>11202555.390000001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432</v>
      </c>
      <c r="E557">
        <v>0</v>
      </c>
      <c r="F557">
        <v>2976018.89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433</v>
      </c>
      <c r="E558">
        <v>730049.97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434</v>
      </c>
      <c r="E559">
        <v>2428283.52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435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436</v>
      </c>
      <c r="E561">
        <v>4768138.62</v>
      </c>
      <c r="F561">
        <v>2648040.41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437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438</v>
      </c>
      <c r="E563">
        <v>3274625.9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439</v>
      </c>
      <c r="E564">
        <v>1954.19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440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441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442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443</v>
      </c>
      <c r="E568">
        <v>0</v>
      </c>
      <c r="F568">
        <v>557321.32999999996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444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445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446</v>
      </c>
      <c r="E571">
        <v>11203052.199999999</v>
      </c>
      <c r="F571">
        <v>6181380.6399999997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432</v>
      </c>
      <c r="E572">
        <v>0</v>
      </c>
      <c r="F572">
        <v>2778988.13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433</v>
      </c>
      <c r="E573">
        <v>871122.22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434</v>
      </c>
      <c r="E574">
        <v>2428283.52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435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436</v>
      </c>
      <c r="E576">
        <v>4768138.62</v>
      </c>
      <c r="F576">
        <v>2648040.41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437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438</v>
      </c>
      <c r="E578">
        <v>3319321.46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439</v>
      </c>
      <c r="E579">
        <v>2009.26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440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441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442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443</v>
      </c>
      <c r="E583">
        <v>0</v>
      </c>
      <c r="F583">
        <v>550196.14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444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445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446</v>
      </c>
      <c r="E586">
        <v>11388875.07</v>
      </c>
      <c r="F586">
        <v>5977224.6799999997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432</v>
      </c>
      <c r="E587">
        <v>0</v>
      </c>
      <c r="F587">
        <v>3497848.42</v>
      </c>
    </row>
    <row r="588" spans="1:6" x14ac:dyDescent="0.25">
      <c r="A588" t="s">
        <v>39</v>
      </c>
      <c r="B588" t="s">
        <v>80</v>
      </c>
      <c r="C588" t="s">
        <v>48</v>
      </c>
      <c r="D588" t="s">
        <v>433</v>
      </c>
      <c r="E588">
        <v>1133512.3999999999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434</v>
      </c>
      <c r="E589">
        <v>2428283.52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435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436</v>
      </c>
      <c r="E591">
        <v>4768138.62</v>
      </c>
      <c r="F591">
        <v>2648040.41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437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438</v>
      </c>
      <c r="E593">
        <v>3372571.94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439</v>
      </c>
      <c r="E594">
        <v>2051.9699999999998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440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441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442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443</v>
      </c>
      <c r="E598">
        <v>0</v>
      </c>
      <c r="F598">
        <v>549414.99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444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445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446</v>
      </c>
      <c r="E601">
        <v>11704558.449999999</v>
      </c>
      <c r="F601">
        <v>6695303.8200000003</v>
      </c>
    </row>
    <row r="602" spans="1:6" x14ac:dyDescent="0.25">
      <c r="A602" t="s">
        <v>39</v>
      </c>
      <c r="B602" t="s">
        <v>81</v>
      </c>
      <c r="C602" t="s">
        <v>48</v>
      </c>
      <c r="D602" t="s">
        <v>432</v>
      </c>
      <c r="E602">
        <v>0</v>
      </c>
      <c r="F602">
        <v>3096314.35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433</v>
      </c>
      <c r="E603">
        <v>1320706.02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434</v>
      </c>
      <c r="E604">
        <v>2428283.52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435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436</v>
      </c>
      <c r="E606">
        <v>4768138.62</v>
      </c>
      <c r="F606">
        <v>2648040.41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437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438</v>
      </c>
      <c r="E608">
        <v>3402651.73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439</v>
      </c>
      <c r="E609">
        <v>2077.9299999999998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440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441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442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443</v>
      </c>
      <c r="E613">
        <v>0</v>
      </c>
      <c r="F613">
        <v>541819.23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444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445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446</v>
      </c>
      <c r="E616">
        <v>11921857.810000001</v>
      </c>
      <c r="F616">
        <v>6286173.9900000002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432</v>
      </c>
      <c r="E617">
        <v>0</v>
      </c>
      <c r="F617">
        <v>4634561.84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433</v>
      </c>
      <c r="E618">
        <v>2044946.01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434</v>
      </c>
      <c r="E619">
        <v>2428283.52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435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436</v>
      </c>
      <c r="E621">
        <v>4768138.62</v>
      </c>
      <c r="F621">
        <v>2648040.41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437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438</v>
      </c>
      <c r="E623">
        <v>3304862.38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439</v>
      </c>
      <c r="E624">
        <v>2103.98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440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441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442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443</v>
      </c>
      <c r="E628">
        <v>0</v>
      </c>
      <c r="F628">
        <v>537464.91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444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445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446</v>
      </c>
      <c r="E631">
        <v>12548334.5</v>
      </c>
      <c r="F631">
        <v>7820067.1600000001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432</v>
      </c>
      <c r="E632">
        <v>0</v>
      </c>
      <c r="F632">
        <v>7589439.0800000001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433</v>
      </c>
      <c r="E633">
        <v>2444591.4700000002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434</v>
      </c>
      <c r="E634">
        <v>2428283.52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435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436</v>
      </c>
      <c r="E636">
        <v>4768138.62</v>
      </c>
      <c r="F636">
        <v>2648040.41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437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438</v>
      </c>
      <c r="E638">
        <v>3467203.94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439</v>
      </c>
      <c r="E639">
        <v>2091.83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440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441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442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443</v>
      </c>
      <c r="E643">
        <v>0</v>
      </c>
      <c r="F643">
        <v>549484.47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444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445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446</v>
      </c>
      <c r="E646">
        <v>13110309.369999999</v>
      </c>
      <c r="F646">
        <v>10786963.960000001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432</v>
      </c>
      <c r="E647">
        <v>0</v>
      </c>
      <c r="F647">
        <v>7703724.0599999996</v>
      </c>
    </row>
    <row r="648" spans="1:6" x14ac:dyDescent="0.25">
      <c r="A648" t="s">
        <v>39</v>
      </c>
      <c r="B648" t="s">
        <v>22</v>
      </c>
      <c r="C648" t="s">
        <v>48</v>
      </c>
      <c r="D648" t="s">
        <v>433</v>
      </c>
      <c r="E648">
        <v>1809483.14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434</v>
      </c>
      <c r="E649">
        <v>2428283.52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435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436</v>
      </c>
      <c r="E651">
        <v>4768138.62</v>
      </c>
      <c r="F651">
        <v>2648040.41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437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438</v>
      </c>
      <c r="E653">
        <v>3416703.29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439</v>
      </c>
      <c r="E654">
        <v>2030.73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440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441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442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443</v>
      </c>
      <c r="E658">
        <v>0</v>
      </c>
      <c r="F658">
        <v>564945.17000000004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444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445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446</v>
      </c>
      <c r="E661">
        <v>12424639.289999999</v>
      </c>
      <c r="F661">
        <v>10916709.640000001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432</v>
      </c>
      <c r="E662">
        <v>0</v>
      </c>
      <c r="F662">
        <v>6400818.5300000003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433</v>
      </c>
      <c r="E663">
        <v>2742098.15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434</v>
      </c>
      <c r="E664">
        <v>2428283.52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435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436</v>
      </c>
      <c r="E666">
        <v>4768138.62</v>
      </c>
      <c r="F666">
        <v>2648040.41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437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438</v>
      </c>
      <c r="E668">
        <v>3453609.55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439</v>
      </c>
      <c r="E669">
        <v>2186.91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440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441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442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443</v>
      </c>
      <c r="E673">
        <v>0</v>
      </c>
      <c r="F673">
        <v>533507.98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444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445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446</v>
      </c>
      <c r="E676">
        <v>13394316.75</v>
      </c>
      <c r="F676">
        <v>9582366.9199999999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432</v>
      </c>
      <c r="E677">
        <v>0</v>
      </c>
      <c r="F677">
        <v>5007997.1399999997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433</v>
      </c>
      <c r="E678">
        <v>3688733.81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434</v>
      </c>
      <c r="E679">
        <v>2428283.52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435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436</v>
      </c>
      <c r="E681">
        <v>4768138.62</v>
      </c>
      <c r="F681">
        <v>2648040.41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437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438</v>
      </c>
      <c r="E683">
        <v>3367220.43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439</v>
      </c>
      <c r="E684">
        <v>2181.8000000000002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440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441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442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443</v>
      </c>
      <c r="E688">
        <v>0</v>
      </c>
      <c r="F688">
        <v>506422.4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444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445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446</v>
      </c>
      <c r="E691">
        <v>14254558.17</v>
      </c>
      <c r="F691">
        <v>8162459.96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432</v>
      </c>
      <c r="E692">
        <v>0</v>
      </c>
      <c r="F692">
        <v>2668843.33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433</v>
      </c>
      <c r="E693">
        <v>5183902.59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434</v>
      </c>
      <c r="E694">
        <v>2428283.52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435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436</v>
      </c>
      <c r="E696">
        <v>4768138.62</v>
      </c>
      <c r="F696">
        <v>2648040.41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437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438</v>
      </c>
      <c r="E698">
        <v>3608718.31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439</v>
      </c>
      <c r="E699">
        <v>2327.5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440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441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442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443</v>
      </c>
      <c r="E703">
        <v>0</v>
      </c>
      <c r="F703">
        <v>449566.58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444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445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446</v>
      </c>
      <c r="E706">
        <v>15991370.529999999</v>
      </c>
      <c r="F706">
        <v>5766450.3200000003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432</v>
      </c>
      <c r="E707">
        <v>0</v>
      </c>
      <c r="F707">
        <v>9347580.3100000005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433</v>
      </c>
      <c r="E708">
        <v>2071450.01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434</v>
      </c>
      <c r="E709">
        <v>2428283.52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435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436</v>
      </c>
      <c r="E711">
        <v>4768138.62</v>
      </c>
      <c r="F711">
        <v>2648040.41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437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438</v>
      </c>
      <c r="E713">
        <v>3014407.65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439</v>
      </c>
      <c r="E714">
        <v>1861.44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440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441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442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443</v>
      </c>
      <c r="E718">
        <v>0</v>
      </c>
      <c r="F718">
        <v>597407.63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444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445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446</v>
      </c>
      <c r="E721">
        <v>12284141.24</v>
      </c>
      <c r="F721">
        <v>12593028.35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432</v>
      </c>
      <c r="E722">
        <v>0</v>
      </c>
      <c r="F722">
        <v>14523674.27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433</v>
      </c>
      <c r="E723">
        <v>80499.899999999994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434</v>
      </c>
      <c r="E724">
        <v>1500585.11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435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436</v>
      </c>
      <c r="E726">
        <v>4768138.62</v>
      </c>
      <c r="F726">
        <v>2648040.41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437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438</v>
      </c>
      <c r="E728">
        <v>2954829.06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439</v>
      </c>
      <c r="E729">
        <v>1398.93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440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441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442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443</v>
      </c>
      <c r="E733">
        <v>0</v>
      </c>
      <c r="F733">
        <v>660762.59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444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445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446</v>
      </c>
      <c r="E736">
        <v>9305451.6199999992</v>
      </c>
      <c r="F736">
        <v>17832477.27</v>
      </c>
    </row>
    <row r="737" spans="1:6" x14ac:dyDescent="0.25">
      <c r="A737" t="s">
        <v>40</v>
      </c>
      <c r="B737" t="s">
        <v>74</v>
      </c>
      <c r="C737" t="s">
        <v>48</v>
      </c>
      <c r="D737" t="s">
        <v>432</v>
      </c>
      <c r="E737">
        <v>0</v>
      </c>
      <c r="F737">
        <v>9734809.4199999999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433</v>
      </c>
      <c r="E738">
        <v>600668.41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434</v>
      </c>
      <c r="E739">
        <v>1500585.11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435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436</v>
      </c>
      <c r="E741">
        <v>4768138.62</v>
      </c>
      <c r="F741">
        <v>2648040.41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437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438</v>
      </c>
      <c r="E743">
        <v>3040371.99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439</v>
      </c>
      <c r="E744">
        <v>1541.72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440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441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442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443</v>
      </c>
      <c r="E748">
        <v>0</v>
      </c>
      <c r="F748">
        <v>607082.05000000005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444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445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446</v>
      </c>
      <c r="E751">
        <v>9911305.8399999999</v>
      </c>
      <c r="F751">
        <v>12989931.880000001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432</v>
      </c>
      <c r="E752">
        <v>0</v>
      </c>
      <c r="F752">
        <v>8059958.1299999999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433</v>
      </c>
      <c r="E753">
        <v>297094.32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434</v>
      </c>
      <c r="E754">
        <v>1500585.11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435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436</v>
      </c>
      <c r="E756">
        <v>4768138.62</v>
      </c>
      <c r="F756">
        <v>2648040.41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437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438</v>
      </c>
      <c r="E758">
        <v>3012301.53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439</v>
      </c>
      <c r="E759">
        <v>1570.52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440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441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442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443</v>
      </c>
      <c r="E763">
        <v>0</v>
      </c>
      <c r="F763">
        <v>604726.84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444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445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446</v>
      </c>
      <c r="E766">
        <v>9579690.0899999999</v>
      </c>
      <c r="F766">
        <v>11312725.380000001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432</v>
      </c>
      <c r="E767">
        <v>0</v>
      </c>
      <c r="F767">
        <v>7079718.8799999999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433</v>
      </c>
      <c r="E768">
        <v>725764.64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434</v>
      </c>
      <c r="E769">
        <v>1500585.11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435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436</v>
      </c>
      <c r="E771">
        <v>4768138.62</v>
      </c>
      <c r="F771">
        <v>2648040.41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437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438</v>
      </c>
      <c r="E773">
        <v>3052989.59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439</v>
      </c>
      <c r="E774">
        <v>1587.51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440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441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442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443</v>
      </c>
      <c r="E778">
        <v>0</v>
      </c>
      <c r="F778">
        <v>583897.81000000006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444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445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446</v>
      </c>
      <c r="E781">
        <v>10049065.460000001</v>
      </c>
      <c r="F781">
        <v>10311657.1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432</v>
      </c>
      <c r="E782">
        <v>0</v>
      </c>
      <c r="F782">
        <v>8373825.0700000003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433</v>
      </c>
      <c r="E783">
        <v>394082.04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434</v>
      </c>
      <c r="E784">
        <v>1500585.11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435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436</v>
      </c>
      <c r="E786">
        <v>4768138.62</v>
      </c>
      <c r="F786">
        <v>2648040.41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437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438</v>
      </c>
      <c r="E788">
        <v>2978940.13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439</v>
      </c>
      <c r="E789">
        <v>1456.01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440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441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442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443</v>
      </c>
      <c r="E793">
        <v>0</v>
      </c>
      <c r="F793">
        <v>604736.56000000006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444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445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446</v>
      </c>
      <c r="E796">
        <v>9643201.9199999999</v>
      </c>
      <c r="F796">
        <v>11626602.039999999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432</v>
      </c>
      <c r="E797">
        <v>0</v>
      </c>
      <c r="F797">
        <v>3226858.02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433</v>
      </c>
      <c r="E798">
        <v>606068.09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434</v>
      </c>
      <c r="E799">
        <v>1500585.11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435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436</v>
      </c>
      <c r="E801">
        <v>4768138.62</v>
      </c>
      <c r="F801">
        <v>2648040.41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437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438</v>
      </c>
      <c r="E803">
        <v>2987765.55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439</v>
      </c>
      <c r="E804">
        <v>1585.41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440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441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442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443</v>
      </c>
      <c r="E808">
        <v>0</v>
      </c>
      <c r="F808">
        <v>556947.51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444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445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446</v>
      </c>
      <c r="E811">
        <v>9864142.7799999993</v>
      </c>
      <c r="F811">
        <v>6431845.9400000004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432</v>
      </c>
      <c r="E812">
        <v>0</v>
      </c>
      <c r="F812">
        <v>2998987.93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433</v>
      </c>
      <c r="E813">
        <v>721617.89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434</v>
      </c>
      <c r="E814">
        <v>1500585.11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435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436</v>
      </c>
      <c r="E816">
        <v>4768138.62</v>
      </c>
      <c r="F816">
        <v>2648040.41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437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438</v>
      </c>
      <c r="E818">
        <v>3040186.06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439</v>
      </c>
      <c r="E819">
        <v>1646.88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440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441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442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443</v>
      </c>
      <c r="E823">
        <v>0</v>
      </c>
      <c r="F823">
        <v>549792.43999999994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444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445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446</v>
      </c>
      <c r="E826">
        <v>10032174.560000001</v>
      </c>
      <c r="F826">
        <v>6196820.7800000003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432</v>
      </c>
      <c r="E827">
        <v>0</v>
      </c>
      <c r="F827">
        <v>3736037.2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433</v>
      </c>
      <c r="E828">
        <v>969395.49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434</v>
      </c>
      <c r="E829">
        <v>1500585.11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435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436</v>
      </c>
      <c r="E831">
        <v>4768138.62</v>
      </c>
      <c r="F831">
        <v>2648040.41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437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438</v>
      </c>
      <c r="E833">
        <v>3064035.94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439</v>
      </c>
      <c r="E834">
        <v>1661.55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440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441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442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443</v>
      </c>
      <c r="E838">
        <v>0</v>
      </c>
      <c r="F838">
        <v>548995.27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444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445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446</v>
      </c>
      <c r="E841">
        <v>10303816.710000001</v>
      </c>
      <c r="F841">
        <v>6933072.8799999999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432</v>
      </c>
      <c r="E842">
        <v>0</v>
      </c>
      <c r="F842">
        <v>3303357.38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433</v>
      </c>
      <c r="E843">
        <v>1120232.98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434</v>
      </c>
      <c r="E844">
        <v>1500585.11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435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436</v>
      </c>
      <c r="E846">
        <v>4768138.62</v>
      </c>
      <c r="F846">
        <v>2648040.41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437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438</v>
      </c>
      <c r="E848">
        <v>3062890.49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439</v>
      </c>
      <c r="E849">
        <v>1675.78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440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441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442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443</v>
      </c>
      <c r="E853">
        <v>0</v>
      </c>
      <c r="F853">
        <v>541309.87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444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445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446</v>
      </c>
      <c r="E856">
        <v>10453522.98</v>
      </c>
      <c r="F856">
        <v>6492707.6600000001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432</v>
      </c>
      <c r="E857">
        <v>0</v>
      </c>
      <c r="F857">
        <v>4857296.63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433</v>
      </c>
      <c r="E858">
        <v>1820885.93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434</v>
      </c>
      <c r="E859">
        <v>1500585.11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435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436</v>
      </c>
      <c r="E861">
        <v>4768138.62</v>
      </c>
      <c r="F861">
        <v>2648040.41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437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438</v>
      </c>
      <c r="E863">
        <v>2995969.75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439</v>
      </c>
      <c r="E864">
        <v>1697.03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440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441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442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443</v>
      </c>
      <c r="E868">
        <v>0</v>
      </c>
      <c r="F868">
        <v>536915.23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444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445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446</v>
      </c>
      <c r="E871">
        <v>11087276.439999999</v>
      </c>
      <c r="F871">
        <v>8042252.2699999996</v>
      </c>
    </row>
    <row r="872" spans="1:6" x14ac:dyDescent="0.25">
      <c r="A872" t="s">
        <v>40</v>
      </c>
      <c r="B872" t="s">
        <v>21</v>
      </c>
      <c r="C872" t="s">
        <v>48</v>
      </c>
      <c r="D872" t="s">
        <v>432</v>
      </c>
      <c r="E872">
        <v>0</v>
      </c>
      <c r="F872">
        <v>7778475.9000000004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433</v>
      </c>
      <c r="E873">
        <v>2191374.5299999998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434</v>
      </c>
      <c r="E874">
        <v>1500585.11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435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436</v>
      </c>
      <c r="E876">
        <v>4768138.62</v>
      </c>
      <c r="F876">
        <v>2648040.41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437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438</v>
      </c>
      <c r="E878">
        <v>3105010.63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439</v>
      </c>
      <c r="E879">
        <v>1686.13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440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441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442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443</v>
      </c>
      <c r="E883">
        <v>0</v>
      </c>
      <c r="F883">
        <v>548967.04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444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445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446</v>
      </c>
      <c r="E886">
        <v>11566795.02</v>
      </c>
      <c r="F886">
        <v>10975483.35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432</v>
      </c>
      <c r="E887">
        <v>0</v>
      </c>
      <c r="F887">
        <v>7950300.4900000002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433</v>
      </c>
      <c r="E888">
        <v>1611808.32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434</v>
      </c>
      <c r="E889">
        <v>1500585.11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435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436</v>
      </c>
      <c r="E891">
        <v>4768138.62</v>
      </c>
      <c r="F891">
        <v>2648040.41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437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438</v>
      </c>
      <c r="E893">
        <v>3097363.32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439</v>
      </c>
      <c r="E894">
        <v>1627.03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440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441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442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443</v>
      </c>
      <c r="E898">
        <v>0</v>
      </c>
      <c r="F898">
        <v>564556.82999999996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444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445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446</v>
      </c>
      <c r="E901">
        <v>10979522.4</v>
      </c>
      <c r="F901">
        <v>11162897.73</v>
      </c>
    </row>
    <row r="902" spans="1:6" x14ac:dyDescent="0.25">
      <c r="A902" t="s">
        <v>40</v>
      </c>
      <c r="B902" t="s">
        <v>23</v>
      </c>
      <c r="C902" t="s">
        <v>48</v>
      </c>
      <c r="D902" t="s">
        <v>432</v>
      </c>
      <c r="E902">
        <v>0</v>
      </c>
      <c r="F902">
        <v>6592290.6100000003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433</v>
      </c>
      <c r="E903">
        <v>2446544.62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434</v>
      </c>
      <c r="E904">
        <v>1500585.11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435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436</v>
      </c>
      <c r="E906">
        <v>4768138.62</v>
      </c>
      <c r="F906">
        <v>2648040.41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437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438</v>
      </c>
      <c r="E908">
        <v>3105440.19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439</v>
      </c>
      <c r="E909">
        <v>1778.7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440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441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442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443</v>
      </c>
      <c r="E913">
        <v>0</v>
      </c>
      <c r="F913">
        <v>532781.6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444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445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446</v>
      </c>
      <c r="E916">
        <v>11822487.25</v>
      </c>
      <c r="F916">
        <v>9773112.6199999992</v>
      </c>
    </row>
    <row r="917" spans="1:6" x14ac:dyDescent="0.25">
      <c r="A917" t="s">
        <v>40</v>
      </c>
      <c r="B917" t="s">
        <v>24</v>
      </c>
      <c r="C917" t="s">
        <v>48</v>
      </c>
      <c r="D917" t="s">
        <v>432</v>
      </c>
      <c r="E917">
        <v>0</v>
      </c>
      <c r="F917">
        <v>5179642.0999999996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433</v>
      </c>
      <c r="E918">
        <v>3327200.92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434</v>
      </c>
      <c r="E919">
        <v>1500585.11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435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436</v>
      </c>
      <c r="E921">
        <v>4768138.62</v>
      </c>
      <c r="F921">
        <v>2648040.41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437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438</v>
      </c>
      <c r="E923">
        <v>2979790.09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439</v>
      </c>
      <c r="E924">
        <v>1772.69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440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441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442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443</v>
      </c>
      <c r="E928">
        <v>0</v>
      </c>
      <c r="F928">
        <v>505738.68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444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445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446</v>
      </c>
      <c r="E931">
        <v>12577487.439999999</v>
      </c>
      <c r="F931">
        <v>8333421.1900000004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432</v>
      </c>
      <c r="E932">
        <v>0</v>
      </c>
      <c r="F932">
        <v>2835576.76</v>
      </c>
    </row>
    <row r="933" spans="1:6" x14ac:dyDescent="0.25">
      <c r="A933" t="s">
        <v>40</v>
      </c>
      <c r="B933" t="s">
        <v>25</v>
      </c>
      <c r="C933" t="s">
        <v>48</v>
      </c>
      <c r="D933" t="s">
        <v>433</v>
      </c>
      <c r="E933">
        <v>4705896.25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434</v>
      </c>
      <c r="E934">
        <v>1500585.11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435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436</v>
      </c>
      <c r="E936">
        <v>4768138.62</v>
      </c>
      <c r="F936">
        <v>2648040.41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437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438</v>
      </c>
      <c r="E938">
        <v>3232194.46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439</v>
      </c>
      <c r="E939">
        <v>1882.85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440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441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442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443</v>
      </c>
      <c r="E943">
        <v>0</v>
      </c>
      <c r="F943">
        <v>448898.3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444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445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446</v>
      </c>
      <c r="E946">
        <v>14208697.289999999</v>
      </c>
      <c r="F946">
        <v>5932515.4699999997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432</v>
      </c>
      <c r="E947">
        <v>0</v>
      </c>
      <c r="F947">
        <v>9520833.4700000007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433</v>
      </c>
      <c r="E948">
        <v>1846243.11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434</v>
      </c>
      <c r="E949">
        <v>1500585.11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435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436</v>
      </c>
      <c r="E951">
        <v>4768138.62</v>
      </c>
      <c r="F951">
        <v>2648040.41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437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438</v>
      </c>
      <c r="E953">
        <v>2694322.52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439</v>
      </c>
      <c r="E954">
        <v>1495.24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440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441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442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443</v>
      </c>
      <c r="E958">
        <v>0</v>
      </c>
      <c r="F958">
        <v>597060.14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444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445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446</v>
      </c>
      <c r="E961">
        <v>10810784.59</v>
      </c>
      <c r="F961">
        <v>12765934.02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432</v>
      </c>
      <c r="E962">
        <v>159997.04</v>
      </c>
      <c r="F962">
        <v>13498159.199999999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433</v>
      </c>
      <c r="E963">
        <v>86801.11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434</v>
      </c>
      <c r="E964">
        <v>2428283.52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435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436</v>
      </c>
      <c r="E966">
        <v>4768138.62</v>
      </c>
      <c r="F966">
        <v>2648040.41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437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438</v>
      </c>
      <c r="E968">
        <v>3182353.81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439</v>
      </c>
      <c r="E969">
        <v>1667.06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440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441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442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443</v>
      </c>
      <c r="E973">
        <v>0</v>
      </c>
      <c r="F973">
        <v>660962.43999999994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444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445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446</v>
      </c>
      <c r="E976">
        <v>10627241.16</v>
      </c>
      <c r="F976">
        <v>16807162.050000001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432</v>
      </c>
      <c r="E977">
        <v>102615.53</v>
      </c>
      <c r="F977">
        <v>9013067.6899999995</v>
      </c>
    </row>
    <row r="978" spans="1:6" x14ac:dyDescent="0.25">
      <c r="A978" t="s">
        <v>39</v>
      </c>
      <c r="B978" t="s">
        <v>74</v>
      </c>
      <c r="C978" t="s">
        <v>65</v>
      </c>
      <c r="D978" t="s">
        <v>433</v>
      </c>
      <c r="E978">
        <v>683808.75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434</v>
      </c>
      <c r="E979">
        <v>2428283.52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435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436</v>
      </c>
      <c r="E981">
        <v>4768138.62</v>
      </c>
      <c r="F981">
        <v>2648040.41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437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438</v>
      </c>
      <c r="E983">
        <v>3339187.96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439</v>
      </c>
      <c r="E984">
        <v>1883.09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440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441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442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443</v>
      </c>
      <c r="E988">
        <v>0</v>
      </c>
      <c r="F988">
        <v>607366.94999999995</v>
      </c>
    </row>
    <row r="989" spans="1:6" x14ac:dyDescent="0.25">
      <c r="A989" t="s">
        <v>39</v>
      </c>
      <c r="B989" t="s">
        <v>74</v>
      </c>
      <c r="C989" t="s">
        <v>65</v>
      </c>
      <c r="D989" t="s">
        <v>444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445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446</v>
      </c>
      <c r="E991">
        <v>11323917.460000001</v>
      </c>
      <c r="F991">
        <v>12268475.050000001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432</v>
      </c>
      <c r="E992">
        <v>57953.31</v>
      </c>
      <c r="F992">
        <v>7426703.5</v>
      </c>
    </row>
    <row r="993" spans="1:6" x14ac:dyDescent="0.25">
      <c r="A993" t="s">
        <v>39</v>
      </c>
      <c r="B993" t="s">
        <v>75</v>
      </c>
      <c r="C993" t="s">
        <v>65</v>
      </c>
      <c r="D993" t="s">
        <v>433</v>
      </c>
      <c r="E993">
        <v>345275.97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434</v>
      </c>
      <c r="E994">
        <v>2428283.52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435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436</v>
      </c>
      <c r="E996">
        <v>4768138.62</v>
      </c>
      <c r="F996">
        <v>2648040.41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437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438</v>
      </c>
      <c r="E998">
        <v>3287609.15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439</v>
      </c>
      <c r="E999">
        <v>1894.17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440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441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442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443</v>
      </c>
      <c r="E1003">
        <v>0</v>
      </c>
      <c r="F1003">
        <v>604984.55000000005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444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445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446</v>
      </c>
      <c r="E1006">
        <v>10889154.73</v>
      </c>
      <c r="F1006">
        <v>10679728.449999999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432</v>
      </c>
      <c r="E1007">
        <v>49921.41</v>
      </c>
      <c r="F1007">
        <v>6543285.4299999997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433</v>
      </c>
      <c r="E1008">
        <v>837596.19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434</v>
      </c>
      <c r="E1009">
        <v>2428283.52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435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436</v>
      </c>
      <c r="E1011">
        <v>4768138.62</v>
      </c>
      <c r="F1011">
        <v>2648040.41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437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438</v>
      </c>
      <c r="E1013">
        <v>3357111.08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439</v>
      </c>
      <c r="E1014">
        <v>1946.93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440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441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442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443</v>
      </c>
      <c r="E1018">
        <v>0</v>
      </c>
      <c r="F1018">
        <v>584241.79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444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445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446</v>
      </c>
      <c r="E1021">
        <v>11442997.74</v>
      </c>
      <c r="F1021">
        <v>9775567.6300000008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432</v>
      </c>
      <c r="E1022">
        <v>53092.02</v>
      </c>
      <c r="F1022">
        <v>7742637.2199999997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433</v>
      </c>
      <c r="E1023">
        <v>454327.02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434</v>
      </c>
      <c r="E1024">
        <v>2428283.52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435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436</v>
      </c>
      <c r="E1026">
        <v>4768138.62</v>
      </c>
      <c r="F1026">
        <v>2648040.41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437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438</v>
      </c>
      <c r="E1028">
        <v>3251898.29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439</v>
      </c>
      <c r="E1029">
        <v>1795.86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440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441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442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443</v>
      </c>
      <c r="E1033">
        <v>0</v>
      </c>
      <c r="F1033">
        <v>605035.18999999994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444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445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446</v>
      </c>
      <c r="E1036">
        <v>10957535.310000001</v>
      </c>
      <c r="F1036">
        <v>10995712.82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432</v>
      </c>
      <c r="E1037">
        <v>8940.8799999999992</v>
      </c>
      <c r="F1037">
        <v>2938309.12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433</v>
      </c>
      <c r="E1038">
        <v>717021.81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434</v>
      </c>
      <c r="E1039">
        <v>2428283.52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435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436</v>
      </c>
      <c r="E1041">
        <v>4768138.62</v>
      </c>
      <c r="F1041">
        <v>2648040.41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437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438</v>
      </c>
      <c r="E1043">
        <v>3274613.99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439</v>
      </c>
      <c r="E1044">
        <v>1954.06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440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441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442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443</v>
      </c>
      <c r="E1048">
        <v>0</v>
      </c>
      <c r="F1048">
        <v>557322.35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444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445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446</v>
      </c>
      <c r="E1051">
        <v>11198952.869999999</v>
      </c>
      <c r="F1051">
        <v>6143671.8799999999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432</v>
      </c>
      <c r="E1052">
        <v>8551.49</v>
      </c>
      <c r="F1052">
        <v>2743004.69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433</v>
      </c>
      <c r="E1053">
        <v>861694.36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434</v>
      </c>
      <c r="E1054">
        <v>2428283.52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435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436</v>
      </c>
      <c r="E1056">
        <v>4768138.62</v>
      </c>
      <c r="F1056">
        <v>2648040.41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437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438</v>
      </c>
      <c r="E1058">
        <v>3319320.08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439</v>
      </c>
      <c r="E1059">
        <v>2009.24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440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441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442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443</v>
      </c>
      <c r="E1063">
        <v>0</v>
      </c>
      <c r="F1063">
        <v>550196.27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444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445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446</v>
      </c>
      <c r="E1066">
        <v>11387997.300000001</v>
      </c>
      <c r="F1066">
        <v>5941241.3700000001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432</v>
      </c>
      <c r="E1067">
        <v>14614.02</v>
      </c>
      <c r="F1067">
        <v>3437149.77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433</v>
      </c>
      <c r="E1068">
        <v>1127074.31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434</v>
      </c>
      <c r="E1069">
        <v>2428283.52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435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436</v>
      </c>
      <c r="E1071">
        <v>4768138.62</v>
      </c>
      <c r="F1071">
        <v>2648040.41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437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438</v>
      </c>
      <c r="E1073">
        <v>3372559.77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439</v>
      </c>
      <c r="E1074">
        <v>2051.9699999999998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440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441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442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443</v>
      </c>
      <c r="E1078">
        <v>0</v>
      </c>
      <c r="F1078">
        <v>549416.25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444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445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446</v>
      </c>
      <c r="E1081">
        <v>11712722.199999999</v>
      </c>
      <c r="F1081">
        <v>6634606.4400000004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432</v>
      </c>
      <c r="E1082">
        <v>11403.99</v>
      </c>
      <c r="F1082">
        <v>3048740.52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433</v>
      </c>
      <c r="E1083">
        <v>1313840.25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434</v>
      </c>
      <c r="E1084">
        <v>2428283.52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435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436</v>
      </c>
      <c r="E1086">
        <v>4768138.62</v>
      </c>
      <c r="F1086">
        <v>2648040.41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437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438</v>
      </c>
      <c r="E1088">
        <v>3402600.11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439</v>
      </c>
      <c r="E1089">
        <v>2077.84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440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441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442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443</v>
      </c>
      <c r="E1093">
        <v>0</v>
      </c>
      <c r="F1093">
        <v>541819.57999999996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444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445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446</v>
      </c>
      <c r="E1096">
        <v>11926344.32</v>
      </c>
      <c r="F1096">
        <v>6238600.5099999998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432</v>
      </c>
      <c r="E1097">
        <v>35347.019999999997</v>
      </c>
      <c r="F1097">
        <v>4503307.57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433</v>
      </c>
      <c r="E1098">
        <v>2046316.3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434</v>
      </c>
      <c r="E1099">
        <v>2428283.52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435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436</v>
      </c>
      <c r="E1101">
        <v>4768138.62</v>
      </c>
      <c r="F1101">
        <v>2648040.41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437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438</v>
      </c>
      <c r="E1103">
        <v>3304811.22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439</v>
      </c>
      <c r="E1104">
        <v>2103.84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440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441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442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443</v>
      </c>
      <c r="E1108">
        <v>0</v>
      </c>
      <c r="F1108">
        <v>537466.63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444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445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446</v>
      </c>
      <c r="E1111">
        <v>12585000.51</v>
      </c>
      <c r="F1111">
        <v>7688814.6100000003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432</v>
      </c>
      <c r="E1112">
        <v>95489.18</v>
      </c>
      <c r="F1112">
        <v>7229319.5999999996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433</v>
      </c>
      <c r="E1113">
        <v>2453236.66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434</v>
      </c>
      <c r="E1114">
        <v>2428283.52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435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436</v>
      </c>
      <c r="E1116">
        <v>4768138.62</v>
      </c>
      <c r="F1116">
        <v>2648040.41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437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438</v>
      </c>
      <c r="E1118">
        <v>3466813.41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439</v>
      </c>
      <c r="E1119">
        <v>2091.7199999999998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440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441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442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443</v>
      </c>
      <c r="E1123">
        <v>0</v>
      </c>
      <c r="F1123">
        <v>549490.86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444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445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446</v>
      </c>
      <c r="E1126">
        <v>13214053.1</v>
      </c>
      <c r="F1126">
        <v>10426850.869999999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432</v>
      </c>
      <c r="E1127">
        <v>93101.95</v>
      </c>
      <c r="F1127">
        <v>7356924.4500000002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433</v>
      </c>
      <c r="E1128">
        <v>1815629.94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434</v>
      </c>
      <c r="E1129">
        <v>2428283.52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435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436</v>
      </c>
      <c r="E1131">
        <v>4768138.62</v>
      </c>
      <c r="F1131">
        <v>2648040.41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437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438</v>
      </c>
      <c r="E1133">
        <v>3416504.81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439</v>
      </c>
      <c r="E1134">
        <v>2030.46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440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441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442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443</v>
      </c>
      <c r="E1138">
        <v>0</v>
      </c>
      <c r="F1138">
        <v>564941.93999999994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444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445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446</v>
      </c>
      <c r="E1141">
        <v>12523689.289999999</v>
      </c>
      <c r="F1141">
        <v>10569906.800000001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432</v>
      </c>
      <c r="E1142">
        <v>72564.66</v>
      </c>
      <c r="F1142">
        <v>6123635.9100000001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433</v>
      </c>
      <c r="E1143">
        <v>2748190.67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434</v>
      </c>
      <c r="E1144">
        <v>2428283.52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435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436</v>
      </c>
      <c r="E1146">
        <v>4768138.62</v>
      </c>
      <c r="F1146">
        <v>2648040.41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437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438</v>
      </c>
      <c r="E1148">
        <v>3453441.3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439</v>
      </c>
      <c r="E1149">
        <v>2186.94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440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441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442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443</v>
      </c>
      <c r="E1153">
        <v>0</v>
      </c>
      <c r="F1153">
        <v>533506.93000000005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444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445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446</v>
      </c>
      <c r="E1156">
        <v>13472805.689999999</v>
      </c>
      <c r="F1156">
        <v>9305183.25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432</v>
      </c>
      <c r="E1157">
        <v>48306.61</v>
      </c>
      <c r="F1157">
        <v>4826751.68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433</v>
      </c>
      <c r="E1158">
        <v>3698871.95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434</v>
      </c>
      <c r="E1159">
        <v>2428283.52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435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436</v>
      </c>
      <c r="E1161">
        <v>4768138.62</v>
      </c>
      <c r="F1161">
        <v>2648040.41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437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438</v>
      </c>
      <c r="E1163">
        <v>3366890.97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439</v>
      </c>
      <c r="E1164">
        <v>2181.84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440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441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442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443</v>
      </c>
      <c r="E1168">
        <v>0</v>
      </c>
      <c r="F1168">
        <v>506432.48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444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445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446</v>
      </c>
      <c r="E1171">
        <v>14312673.5</v>
      </c>
      <c r="F1171">
        <v>7981224.5800000001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432</v>
      </c>
      <c r="E1172">
        <v>10101.68</v>
      </c>
      <c r="F1172">
        <v>2630035.08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433</v>
      </c>
      <c r="E1173">
        <v>5185733.2699999996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434</v>
      </c>
      <c r="E1174">
        <v>2428283.52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435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436</v>
      </c>
      <c r="E1176">
        <v>4768138.62</v>
      </c>
      <c r="F1176">
        <v>2648040.41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437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438</v>
      </c>
      <c r="E1178">
        <v>3608681.72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439</v>
      </c>
      <c r="E1179">
        <v>2327.5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440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441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442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443</v>
      </c>
      <c r="E1183">
        <v>0</v>
      </c>
      <c r="F1183">
        <v>449566.65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444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445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446</v>
      </c>
      <c r="E1186">
        <v>16003266.310000001</v>
      </c>
      <c r="F1186">
        <v>5727642.1399999997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432</v>
      </c>
      <c r="E1187">
        <v>192681.95</v>
      </c>
      <c r="F1187">
        <v>8758114.5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433</v>
      </c>
      <c r="E1188">
        <v>2083137.82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434</v>
      </c>
      <c r="E1189">
        <v>2428283.52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435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436</v>
      </c>
      <c r="E1191">
        <v>4768138.62</v>
      </c>
      <c r="F1191">
        <v>2648040.41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437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438</v>
      </c>
      <c r="E1193">
        <v>3013956.03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439</v>
      </c>
      <c r="E1194">
        <v>1860.99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440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441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442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443</v>
      </c>
      <c r="E1198">
        <v>0</v>
      </c>
      <c r="F1198">
        <v>597407.32999999996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444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445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446</v>
      </c>
      <c r="E1201">
        <v>12488058.92</v>
      </c>
      <c r="F1201">
        <v>12003562.24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432</v>
      </c>
      <c r="E1202">
        <v>159941.45000000001</v>
      </c>
      <c r="F1202">
        <v>13854487.869999999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433</v>
      </c>
      <c r="E1203">
        <v>79859.679999999993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434</v>
      </c>
      <c r="E1204">
        <v>1500585.11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435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436</v>
      </c>
      <c r="E1206">
        <v>4768138.62</v>
      </c>
      <c r="F1206">
        <v>2648040.41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437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438</v>
      </c>
      <c r="E1208">
        <v>2954829.01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439</v>
      </c>
      <c r="E1209">
        <v>1398.93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440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441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442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443</v>
      </c>
      <c r="E1213">
        <v>0</v>
      </c>
      <c r="F1213">
        <v>660762.27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444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445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446</v>
      </c>
      <c r="E1216">
        <v>9464752.8000000007</v>
      </c>
      <c r="F1216">
        <v>17163290.550000001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432</v>
      </c>
      <c r="E1217">
        <v>100782.88</v>
      </c>
      <c r="F1217">
        <v>9350380.4299999997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433</v>
      </c>
      <c r="E1218">
        <v>599388.13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434</v>
      </c>
      <c r="E1219">
        <v>1500585.11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435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436</v>
      </c>
      <c r="E1221">
        <v>4768138.62</v>
      </c>
      <c r="F1221">
        <v>2648040.41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437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438</v>
      </c>
      <c r="E1223">
        <v>3040289.22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439</v>
      </c>
      <c r="E1224">
        <v>1541.43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440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441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442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443</v>
      </c>
      <c r="E1228">
        <v>0</v>
      </c>
      <c r="F1228">
        <v>607080.29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444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445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446</v>
      </c>
      <c r="E1231">
        <v>10010725.4</v>
      </c>
      <c r="F1231">
        <v>12605501.140000001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432</v>
      </c>
      <c r="E1232">
        <v>60490.15</v>
      </c>
      <c r="F1232">
        <v>7810708.6900000004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433</v>
      </c>
      <c r="E1233">
        <v>294958.68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434</v>
      </c>
      <c r="E1234">
        <v>1500585.11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435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436</v>
      </c>
      <c r="E1236">
        <v>4768138.62</v>
      </c>
      <c r="F1236">
        <v>2648040.41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437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438</v>
      </c>
      <c r="E1238">
        <v>3012303.69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439</v>
      </c>
      <c r="E1239">
        <v>1570.37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440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441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442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443</v>
      </c>
      <c r="E1243">
        <v>0</v>
      </c>
      <c r="F1243">
        <v>604725.71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444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445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446</v>
      </c>
      <c r="E1246">
        <v>9638046.6199999992</v>
      </c>
      <c r="F1246">
        <v>11063474.810000001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432</v>
      </c>
      <c r="E1247">
        <v>51341.38</v>
      </c>
      <c r="F1247">
        <v>6869101.8799999999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433</v>
      </c>
      <c r="E1248">
        <v>725544.72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434</v>
      </c>
      <c r="E1249">
        <v>1500585.11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435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436</v>
      </c>
      <c r="E1251">
        <v>4768138.62</v>
      </c>
      <c r="F1251">
        <v>2648040.41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437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438</v>
      </c>
      <c r="E1253">
        <v>3052820.72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439</v>
      </c>
      <c r="E1254">
        <v>1587.12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440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441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442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443</v>
      </c>
      <c r="E1258">
        <v>0</v>
      </c>
      <c r="F1258">
        <v>583879.21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444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445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446</v>
      </c>
      <c r="E1261">
        <v>10100017.66</v>
      </c>
      <c r="F1261">
        <v>10101021.51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432</v>
      </c>
      <c r="E1262">
        <v>57115.26</v>
      </c>
      <c r="F1262">
        <v>8145811.9199999999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433</v>
      </c>
      <c r="E1263">
        <v>392407.87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434</v>
      </c>
      <c r="E1264">
        <v>1500585.11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435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436</v>
      </c>
      <c r="E1266">
        <v>4768138.62</v>
      </c>
      <c r="F1266">
        <v>2648040.41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437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438</v>
      </c>
      <c r="E1268">
        <v>2978937.8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439</v>
      </c>
      <c r="E1269">
        <v>1455.93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440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441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442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443</v>
      </c>
      <c r="E1273">
        <v>0</v>
      </c>
      <c r="F1273">
        <v>604736.82999999996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444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445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446</v>
      </c>
      <c r="E1276">
        <v>9698640.5800000001</v>
      </c>
      <c r="F1276">
        <v>11398589.16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432</v>
      </c>
      <c r="E1277">
        <v>11138.92</v>
      </c>
      <c r="F1277">
        <v>3179183.8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433</v>
      </c>
      <c r="E1278">
        <v>593465.57999999996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434</v>
      </c>
      <c r="E1279">
        <v>1500585.11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435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436</v>
      </c>
      <c r="E1281">
        <v>4768138.62</v>
      </c>
      <c r="F1281">
        <v>2648040.41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437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438</v>
      </c>
      <c r="E1283">
        <v>2987676.54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439</v>
      </c>
      <c r="E1284">
        <v>1584.97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440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441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442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443</v>
      </c>
      <c r="E1288">
        <v>0</v>
      </c>
      <c r="F1288">
        <v>556940.06000000006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444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445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446</v>
      </c>
      <c r="E1291">
        <v>9862589.7400000002</v>
      </c>
      <c r="F1291">
        <v>6384164.2699999996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432</v>
      </c>
      <c r="E1292">
        <v>10773.23</v>
      </c>
      <c r="F1292">
        <v>2952865.09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433</v>
      </c>
      <c r="E1293">
        <v>712276.2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434</v>
      </c>
      <c r="E1294">
        <v>1500585.11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435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436</v>
      </c>
      <c r="E1296">
        <v>4768138.62</v>
      </c>
      <c r="F1296">
        <v>2648040.41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437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438</v>
      </c>
      <c r="E1298">
        <v>3040188.75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439</v>
      </c>
      <c r="E1299">
        <v>1646.85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440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441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442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443</v>
      </c>
      <c r="E1303">
        <v>0</v>
      </c>
      <c r="F1303">
        <v>549791.85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444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445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446</v>
      </c>
      <c r="E1306">
        <v>10033608.75</v>
      </c>
      <c r="F1306">
        <v>6150697.3600000003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432</v>
      </c>
      <c r="E1307">
        <v>16684.71</v>
      </c>
      <c r="F1307">
        <v>3665673.04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433</v>
      </c>
      <c r="E1308">
        <v>963208.32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434</v>
      </c>
      <c r="E1309">
        <v>1500585.11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435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436</v>
      </c>
      <c r="E1311">
        <v>4768138.62</v>
      </c>
      <c r="F1311">
        <v>2648040.41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437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438</v>
      </c>
      <c r="E1313">
        <v>3064000.67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439</v>
      </c>
      <c r="E1314">
        <v>1661.3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440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441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442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443</v>
      </c>
      <c r="E1318">
        <v>0</v>
      </c>
      <c r="F1318">
        <v>548993.06999999995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444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445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446</v>
      </c>
      <c r="E1321">
        <v>10314278.710000001</v>
      </c>
      <c r="F1321">
        <v>6862706.5199999996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432</v>
      </c>
      <c r="E1322">
        <v>12920.71</v>
      </c>
      <c r="F1322">
        <v>3248704.85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433</v>
      </c>
      <c r="E1323">
        <v>1114327.07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434</v>
      </c>
      <c r="E1324">
        <v>1500585.11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435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436</v>
      </c>
      <c r="E1326">
        <v>4768138.62</v>
      </c>
      <c r="F1326">
        <v>2648040.41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437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438</v>
      </c>
      <c r="E1328">
        <v>3062836.46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439</v>
      </c>
      <c r="E1329">
        <v>1675.39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440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441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442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443</v>
      </c>
      <c r="E1333">
        <v>0</v>
      </c>
      <c r="F1333">
        <v>541308.27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444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445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446</v>
      </c>
      <c r="E1336">
        <v>10460483.369999999</v>
      </c>
      <c r="F1336">
        <v>6438053.5300000003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432</v>
      </c>
      <c r="E1337">
        <v>36766.86</v>
      </c>
      <c r="F1337">
        <v>4717555.3899999997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433</v>
      </c>
      <c r="E1338">
        <v>1825199.38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434</v>
      </c>
      <c r="E1339">
        <v>1500585.11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435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436</v>
      </c>
      <c r="E1341">
        <v>4768138.62</v>
      </c>
      <c r="F1341">
        <v>2648040.41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437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438</v>
      </c>
      <c r="E1343">
        <v>2995838.36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439</v>
      </c>
      <c r="E1344">
        <v>1695.64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440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441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442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443</v>
      </c>
      <c r="E1348">
        <v>0</v>
      </c>
      <c r="F1348">
        <v>536923.30000000005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444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445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446</v>
      </c>
      <c r="E1351">
        <v>11128223.970000001</v>
      </c>
      <c r="F1351">
        <v>7902519.0999999996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432</v>
      </c>
      <c r="E1352">
        <v>93796.26</v>
      </c>
      <c r="F1352">
        <v>7417543.5899999999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433</v>
      </c>
      <c r="E1353">
        <v>2202308.9900000002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434</v>
      </c>
      <c r="E1354">
        <v>1500585.11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435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436</v>
      </c>
      <c r="E1356">
        <v>4768138.62</v>
      </c>
      <c r="F1356">
        <v>2648040.41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437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438</v>
      </c>
      <c r="E1358">
        <v>3104736.77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439</v>
      </c>
      <c r="E1359">
        <v>1685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440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441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442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443</v>
      </c>
      <c r="E1363">
        <v>0</v>
      </c>
      <c r="F1363">
        <v>548883.25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444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445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446</v>
      </c>
      <c r="E1366">
        <v>11671250.76</v>
      </c>
      <c r="F1366">
        <v>10614467.25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432</v>
      </c>
      <c r="E1367">
        <v>91913.29</v>
      </c>
      <c r="F1367">
        <v>7599813.5999999996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433</v>
      </c>
      <c r="E1368">
        <v>1620938.23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434</v>
      </c>
      <c r="E1369">
        <v>1500585.11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435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436</v>
      </c>
      <c r="E1371">
        <v>4768138.62</v>
      </c>
      <c r="F1371">
        <v>2648040.41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437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438</v>
      </c>
      <c r="E1373">
        <v>3097092.38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439</v>
      </c>
      <c r="E1374">
        <v>1626.08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440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441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442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443</v>
      </c>
      <c r="E1378">
        <v>0</v>
      </c>
      <c r="F1378">
        <v>564524.68999999994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444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445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446</v>
      </c>
      <c r="E1381">
        <v>11080293.710000001</v>
      </c>
      <c r="F1381">
        <v>10812378.699999999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432</v>
      </c>
      <c r="E1382">
        <v>73122.17</v>
      </c>
      <c r="F1382">
        <v>6306965.1100000003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433</v>
      </c>
      <c r="E1383">
        <v>2455073.23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434</v>
      </c>
      <c r="E1384">
        <v>1500585.11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435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436</v>
      </c>
      <c r="E1386">
        <v>4768138.62</v>
      </c>
      <c r="F1386">
        <v>2648040.41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437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438</v>
      </c>
      <c r="E1388">
        <v>3105225.09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439</v>
      </c>
      <c r="E1389">
        <v>1778.48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440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441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442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443</v>
      </c>
      <c r="E1393">
        <v>0</v>
      </c>
      <c r="F1393">
        <v>532837.69999999995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444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445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446</v>
      </c>
      <c r="E1396">
        <v>11903922.689999999</v>
      </c>
      <c r="F1396">
        <v>9487843.2200000007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432</v>
      </c>
      <c r="E1397">
        <v>49826.03</v>
      </c>
      <c r="F1397">
        <v>4989483.6399999997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433</v>
      </c>
      <c r="E1398">
        <v>3342243.4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434</v>
      </c>
      <c r="E1399">
        <v>1500585.11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435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436</v>
      </c>
      <c r="E1401">
        <v>4768138.62</v>
      </c>
      <c r="F1401">
        <v>2648040.41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437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438</v>
      </c>
      <c r="E1403">
        <v>2979152.51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439</v>
      </c>
      <c r="E1404">
        <v>1770.76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440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441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442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443</v>
      </c>
      <c r="E1408">
        <v>0</v>
      </c>
      <c r="F1408">
        <v>505805.19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444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445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446</v>
      </c>
      <c r="E1411">
        <v>12641716.42</v>
      </c>
      <c r="F1411">
        <v>8143329.25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432</v>
      </c>
      <c r="E1412">
        <v>13175.64</v>
      </c>
      <c r="F1412">
        <v>2783690.69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433</v>
      </c>
      <c r="E1413">
        <v>4709778.68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434</v>
      </c>
      <c r="E1414">
        <v>1500585.11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435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436</v>
      </c>
      <c r="E1416">
        <v>4768138.62</v>
      </c>
      <c r="F1416">
        <v>2648040.41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437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438</v>
      </c>
      <c r="E1418">
        <v>3232070.84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439</v>
      </c>
      <c r="E1419">
        <v>1882.21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440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441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442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443</v>
      </c>
      <c r="E1423">
        <v>0</v>
      </c>
      <c r="F1423">
        <v>448862.48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444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445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446</v>
      </c>
      <c r="E1426">
        <v>14225631.1</v>
      </c>
      <c r="F1426">
        <v>5880593.5899999999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432</v>
      </c>
      <c r="E1427">
        <v>184254.5</v>
      </c>
      <c r="F1427">
        <v>8938350.0600000005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433</v>
      </c>
      <c r="E1428">
        <v>1860177.81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434</v>
      </c>
      <c r="E1429">
        <v>1500585.11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435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436</v>
      </c>
      <c r="E1431">
        <v>4768138.62</v>
      </c>
      <c r="F1431">
        <v>2648040.41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437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438</v>
      </c>
      <c r="E1433">
        <v>2693911.48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439</v>
      </c>
      <c r="E1434">
        <v>1493.2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440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441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442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443</v>
      </c>
      <c r="E1438">
        <v>0</v>
      </c>
      <c r="F1438">
        <v>597053.13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444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445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446</v>
      </c>
      <c r="E1441">
        <v>11008560.720000001</v>
      </c>
      <c r="F1441">
        <v>12183443.6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432</v>
      </c>
      <c r="E1442">
        <v>0</v>
      </c>
      <c r="F1442">
        <v>13557662.33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433</v>
      </c>
      <c r="E1443">
        <v>85622.95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434</v>
      </c>
      <c r="E1444">
        <v>2428283.52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435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436</v>
      </c>
      <c r="E1446">
        <v>4768138.62</v>
      </c>
      <c r="F1446">
        <v>2648040.41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437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438</v>
      </c>
      <c r="E1448">
        <v>3184113.85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439</v>
      </c>
      <c r="E1449">
        <v>1665.37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440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441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442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443</v>
      </c>
      <c r="E1453">
        <v>0</v>
      </c>
      <c r="F1453">
        <v>660965.31999999995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444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445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446</v>
      </c>
      <c r="E1456">
        <v>10467824.310000001</v>
      </c>
      <c r="F1456">
        <v>16866668.059999999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432</v>
      </c>
      <c r="E1457">
        <v>0</v>
      </c>
      <c r="F1457">
        <v>9043917.7799999993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433</v>
      </c>
      <c r="E1458">
        <v>683224.68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434</v>
      </c>
      <c r="E1459">
        <v>2428283.52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435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436</v>
      </c>
      <c r="E1461">
        <v>4768138.62</v>
      </c>
      <c r="F1461">
        <v>2648040.41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437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438</v>
      </c>
      <c r="E1463">
        <v>3340358.71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439</v>
      </c>
      <c r="E1464">
        <v>1879.8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440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441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442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443</v>
      </c>
      <c r="E1468">
        <v>0</v>
      </c>
      <c r="F1468">
        <v>607368.28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444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445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446</v>
      </c>
      <c r="E1471">
        <v>11221885.33</v>
      </c>
      <c r="F1471">
        <v>12299326.470000001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432</v>
      </c>
      <c r="E1472">
        <v>0</v>
      </c>
      <c r="F1472">
        <v>7446180.25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433</v>
      </c>
      <c r="E1473">
        <v>346567.04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434</v>
      </c>
      <c r="E1474">
        <v>2428283.52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435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436</v>
      </c>
      <c r="E1476">
        <v>4768138.62</v>
      </c>
      <c r="F1476">
        <v>2648040.41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437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438</v>
      </c>
      <c r="E1478">
        <v>3287669.14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439</v>
      </c>
      <c r="E1479">
        <v>1893.45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440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441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442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443</v>
      </c>
      <c r="E1483">
        <v>0</v>
      </c>
      <c r="F1483">
        <v>604995.64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444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445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446</v>
      </c>
      <c r="E1486">
        <v>10832551.76</v>
      </c>
      <c r="F1486">
        <v>10699216.300000001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432</v>
      </c>
      <c r="E1487">
        <v>0</v>
      </c>
      <c r="F1487">
        <v>6559018.0599999996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433</v>
      </c>
      <c r="E1488">
        <v>837194.19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434</v>
      </c>
      <c r="E1489">
        <v>2428283.52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435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436</v>
      </c>
      <c r="E1491">
        <v>4768138.62</v>
      </c>
      <c r="F1491">
        <v>2648040.41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437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438</v>
      </c>
      <c r="E1493">
        <v>3357239.17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439</v>
      </c>
      <c r="E1494">
        <v>1946.58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440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441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442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443</v>
      </c>
      <c r="E1498">
        <v>0</v>
      </c>
      <c r="F1498">
        <v>584210.73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444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445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446</v>
      </c>
      <c r="E1501">
        <v>11392802.08</v>
      </c>
      <c r="F1501">
        <v>9791269.1999999993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432</v>
      </c>
      <c r="E1502">
        <v>0</v>
      </c>
      <c r="F1502">
        <v>7758641.2199999997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433</v>
      </c>
      <c r="E1503">
        <v>454187.07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434</v>
      </c>
      <c r="E1504">
        <v>2428283.52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435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436</v>
      </c>
      <c r="E1506">
        <v>4768138.62</v>
      </c>
      <c r="F1506">
        <v>2648040.41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437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438</v>
      </c>
      <c r="E1508">
        <v>3251844.02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439</v>
      </c>
      <c r="E1509">
        <v>1795.72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440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441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442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443</v>
      </c>
      <c r="E1513">
        <v>0</v>
      </c>
      <c r="F1513">
        <v>605036.11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444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445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446</v>
      </c>
      <c r="E1516">
        <v>10904248.949999999</v>
      </c>
      <c r="F1516">
        <v>11011717.74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432</v>
      </c>
      <c r="E1517">
        <v>0</v>
      </c>
      <c r="F1517">
        <v>2940932.79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433</v>
      </c>
      <c r="E1518">
        <v>729675.22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434</v>
      </c>
      <c r="E1519">
        <v>2428283.52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435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436</v>
      </c>
      <c r="E1521">
        <v>4768138.62</v>
      </c>
      <c r="F1521">
        <v>2648040.41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437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438</v>
      </c>
      <c r="E1523">
        <v>3274573.39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439</v>
      </c>
      <c r="E1524">
        <v>1954.13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440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441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442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443</v>
      </c>
      <c r="E1528">
        <v>0</v>
      </c>
      <c r="F1528">
        <v>557322.13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444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445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446</v>
      </c>
      <c r="E1531">
        <v>11202624.869999999</v>
      </c>
      <c r="F1531">
        <v>6146295.3300000001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432</v>
      </c>
      <c r="E1532">
        <v>0</v>
      </c>
      <c r="F1532">
        <v>2745490.73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433</v>
      </c>
      <c r="E1533">
        <v>870802.38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434</v>
      </c>
      <c r="E1534">
        <v>2428283.52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435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436</v>
      </c>
      <c r="E1536">
        <v>4768138.62</v>
      </c>
      <c r="F1536">
        <v>2648040.41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437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438</v>
      </c>
      <c r="E1538">
        <v>3319286.6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439</v>
      </c>
      <c r="E1539">
        <v>2009.24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440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441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442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443</v>
      </c>
      <c r="E1543">
        <v>0</v>
      </c>
      <c r="F1543">
        <v>550196.9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444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445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446</v>
      </c>
      <c r="E1546">
        <v>11388520.359999999</v>
      </c>
      <c r="F1546">
        <v>5943728.04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432</v>
      </c>
      <c r="E1547">
        <v>0</v>
      </c>
      <c r="F1547">
        <v>3441172.38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433</v>
      </c>
      <c r="E1548">
        <v>1132717.33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434</v>
      </c>
      <c r="E1549">
        <v>2428283.52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435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436</v>
      </c>
      <c r="E1551">
        <v>4768138.62</v>
      </c>
      <c r="F1551">
        <v>2648040.41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437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438</v>
      </c>
      <c r="E1553">
        <v>3372575.77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439</v>
      </c>
      <c r="E1554">
        <v>2051.92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440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441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442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443</v>
      </c>
      <c r="E1558">
        <v>0</v>
      </c>
      <c r="F1558">
        <v>549415.17000000004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444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445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446</v>
      </c>
      <c r="E1561">
        <v>11703767.16</v>
      </c>
      <c r="F1561">
        <v>6638627.96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432</v>
      </c>
      <c r="E1562">
        <v>0</v>
      </c>
      <c r="F1562">
        <v>3051687.02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433</v>
      </c>
      <c r="E1563">
        <v>1319902.72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434</v>
      </c>
      <c r="E1564">
        <v>2428283.52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435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436</v>
      </c>
      <c r="E1566">
        <v>4768138.62</v>
      </c>
      <c r="F1566">
        <v>2648040.41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437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438</v>
      </c>
      <c r="E1568">
        <v>3402603.82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439</v>
      </c>
      <c r="E1569">
        <v>2077.88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440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441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442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443</v>
      </c>
      <c r="E1573">
        <v>0</v>
      </c>
      <c r="F1573">
        <v>541821.21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444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445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446</v>
      </c>
      <c r="E1576">
        <v>11921006.550000001</v>
      </c>
      <c r="F1576">
        <v>6241548.6399999997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432</v>
      </c>
      <c r="E1577">
        <v>0</v>
      </c>
      <c r="F1577">
        <v>4512040.45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433</v>
      </c>
      <c r="E1578">
        <v>2042845.83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434</v>
      </c>
      <c r="E1579">
        <v>2428283.52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435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436</v>
      </c>
      <c r="E1581">
        <v>4768138.62</v>
      </c>
      <c r="F1581">
        <v>2648040.41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437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438</v>
      </c>
      <c r="E1583">
        <v>3304878.47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439</v>
      </c>
      <c r="E1584">
        <v>2103.98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440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441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442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443</v>
      </c>
      <c r="E1588">
        <v>0</v>
      </c>
      <c r="F1588">
        <v>537466.72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444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445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446</v>
      </c>
      <c r="E1591">
        <v>12546250.42</v>
      </c>
      <c r="F1591">
        <v>7697547.5899999999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432</v>
      </c>
      <c r="E1592">
        <v>0</v>
      </c>
      <c r="F1592">
        <v>7258526.8899999997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433</v>
      </c>
      <c r="E1593">
        <v>2442517.9900000002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434</v>
      </c>
      <c r="E1594">
        <v>2428283.52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435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436</v>
      </c>
      <c r="E1596">
        <v>4768138.62</v>
      </c>
      <c r="F1596">
        <v>2648040.41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437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438</v>
      </c>
      <c r="E1598">
        <v>3468648.03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439</v>
      </c>
      <c r="E1599">
        <v>2089.66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440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441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442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443</v>
      </c>
      <c r="E1603">
        <v>0</v>
      </c>
      <c r="F1603">
        <v>549490.21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444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445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446</v>
      </c>
      <c r="E1606">
        <v>13109677.82</v>
      </c>
      <c r="F1606">
        <v>10456057.5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432</v>
      </c>
      <c r="E1607">
        <v>0</v>
      </c>
      <c r="F1607">
        <v>7385526.96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433</v>
      </c>
      <c r="E1608">
        <v>1807611.7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434</v>
      </c>
      <c r="E1609">
        <v>2428283.52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435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436</v>
      </c>
      <c r="E1611">
        <v>4768138.62</v>
      </c>
      <c r="F1611">
        <v>2648040.41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437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438</v>
      </c>
      <c r="E1613">
        <v>3418403.55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439</v>
      </c>
      <c r="E1614">
        <v>2026.77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440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441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442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443</v>
      </c>
      <c r="E1618">
        <v>0</v>
      </c>
      <c r="F1618">
        <v>564949.87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444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445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446</v>
      </c>
      <c r="E1621">
        <v>12424464.15</v>
      </c>
      <c r="F1621">
        <v>10598517.25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432</v>
      </c>
      <c r="E1622">
        <v>0</v>
      </c>
      <c r="F1622">
        <v>6146325.8300000001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433</v>
      </c>
      <c r="E1623">
        <v>2740881.28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434</v>
      </c>
      <c r="E1624">
        <v>2428283.52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435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436</v>
      </c>
      <c r="E1626">
        <v>4768138.62</v>
      </c>
      <c r="F1626">
        <v>2648040.41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437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438</v>
      </c>
      <c r="E1628">
        <v>3454948.37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439</v>
      </c>
      <c r="E1629">
        <v>2186.17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440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441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442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443</v>
      </c>
      <c r="E1633">
        <v>0</v>
      </c>
      <c r="F1633">
        <v>533506.18999999994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444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445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446</v>
      </c>
      <c r="E1636">
        <v>13394437.949999999</v>
      </c>
      <c r="F1636">
        <v>9327872.4399999995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432</v>
      </c>
      <c r="E1637">
        <v>0</v>
      </c>
      <c r="F1637">
        <v>4840157.45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433</v>
      </c>
      <c r="E1638">
        <v>3687329.97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434</v>
      </c>
      <c r="E1639">
        <v>2428283.52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435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436</v>
      </c>
      <c r="E1641">
        <v>4768138.62</v>
      </c>
      <c r="F1641">
        <v>2648040.41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437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438</v>
      </c>
      <c r="E1643">
        <v>3367305.87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439</v>
      </c>
      <c r="E1644">
        <v>2181.2800000000002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440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441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442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443</v>
      </c>
      <c r="E1648">
        <v>0</v>
      </c>
      <c r="F1648">
        <v>506422.51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444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445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446</v>
      </c>
      <c r="E1651">
        <v>14253239.26</v>
      </c>
      <c r="F1651">
        <v>7994620.3799999999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432</v>
      </c>
      <c r="E1652">
        <v>0</v>
      </c>
      <c r="F1652">
        <v>2631983.66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433</v>
      </c>
      <c r="E1653">
        <v>5182733.87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434</v>
      </c>
      <c r="E1654">
        <v>2428283.52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435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436</v>
      </c>
      <c r="E1656">
        <v>4768138.62</v>
      </c>
      <c r="F1656">
        <v>2648040.41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437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438</v>
      </c>
      <c r="E1658">
        <v>3608717.39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439</v>
      </c>
      <c r="E1659">
        <v>2327.48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440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441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442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443</v>
      </c>
      <c r="E1663">
        <v>0</v>
      </c>
      <c r="F1663">
        <v>449566.22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444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445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446</v>
      </c>
      <c r="E1666">
        <v>15990200.869999999</v>
      </c>
      <c r="F1666">
        <v>5729590.29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432</v>
      </c>
      <c r="E1667">
        <v>0</v>
      </c>
      <c r="F1667">
        <v>8807575.2200000007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433</v>
      </c>
      <c r="E1668">
        <v>2065725.72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434</v>
      </c>
      <c r="E1669">
        <v>2428283.52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435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436</v>
      </c>
      <c r="E1671">
        <v>4768138.62</v>
      </c>
      <c r="F1671">
        <v>2648040.41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437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438</v>
      </c>
      <c r="E1673">
        <v>3036470.54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439</v>
      </c>
      <c r="E1674">
        <v>1839.3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440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441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442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443</v>
      </c>
      <c r="E1678">
        <v>0</v>
      </c>
      <c r="F1678">
        <v>597418.74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444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445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446</v>
      </c>
      <c r="E1681">
        <v>12300457.689999999</v>
      </c>
      <c r="F1681">
        <v>12053034.369999999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432</v>
      </c>
      <c r="E1682">
        <v>0</v>
      </c>
      <c r="F1682">
        <v>13931843.35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433</v>
      </c>
      <c r="E1683">
        <v>78021.23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434</v>
      </c>
      <c r="E1684">
        <v>1500585.11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435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436</v>
      </c>
      <c r="E1686">
        <v>4768138.62</v>
      </c>
      <c r="F1686">
        <v>2648040.41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437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438</v>
      </c>
      <c r="E1688">
        <v>2955776.94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439</v>
      </c>
      <c r="E1689">
        <v>1393.81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440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441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442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443</v>
      </c>
      <c r="E1693">
        <v>0</v>
      </c>
      <c r="F1693">
        <v>660797.51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444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445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446</v>
      </c>
      <c r="E1696">
        <v>9303915.7100000009</v>
      </c>
      <c r="F1696">
        <v>17240681.27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432</v>
      </c>
      <c r="E1697">
        <v>0</v>
      </c>
      <c r="F1697">
        <v>9389719.6400000006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433</v>
      </c>
      <c r="E1698">
        <v>595574.28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434</v>
      </c>
      <c r="E1699">
        <v>1500585.11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435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436</v>
      </c>
      <c r="E1701">
        <v>4768138.62</v>
      </c>
      <c r="F1701">
        <v>2648040.41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437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438</v>
      </c>
      <c r="E1703">
        <v>3040890.94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439</v>
      </c>
      <c r="E1704">
        <v>1536.02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440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441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442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443</v>
      </c>
      <c r="E1708">
        <v>0</v>
      </c>
      <c r="F1708">
        <v>607102.6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444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445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446</v>
      </c>
      <c r="E1711">
        <v>9906724.9800000004</v>
      </c>
      <c r="F1711">
        <v>12644862.65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432</v>
      </c>
      <c r="E1712">
        <v>0</v>
      </c>
      <c r="F1712">
        <v>7836992.0700000003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433</v>
      </c>
      <c r="E1713">
        <v>295335.28999999998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434</v>
      </c>
      <c r="E1714">
        <v>1500585.11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435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436</v>
      </c>
      <c r="E1716">
        <v>4768138.62</v>
      </c>
      <c r="F1716">
        <v>2648040.41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437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438</v>
      </c>
      <c r="E1718">
        <v>3012330.66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439</v>
      </c>
      <c r="E1719">
        <v>1569.54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440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441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442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443</v>
      </c>
      <c r="E1723">
        <v>0</v>
      </c>
      <c r="F1723">
        <v>604765.06000000006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444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445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446</v>
      </c>
      <c r="E1726">
        <v>9577959.2100000009</v>
      </c>
      <c r="F1726">
        <v>11089797.550000001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432</v>
      </c>
      <c r="E1727">
        <v>0</v>
      </c>
      <c r="F1727">
        <v>6889756.5300000003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433</v>
      </c>
      <c r="E1728">
        <v>723609.26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434</v>
      </c>
      <c r="E1729">
        <v>1500585.11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435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436</v>
      </c>
      <c r="E1731">
        <v>4768138.62</v>
      </c>
      <c r="F1731">
        <v>2648040.41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437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438</v>
      </c>
      <c r="E1733">
        <v>3053004.03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439</v>
      </c>
      <c r="E1734">
        <v>1586.95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440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441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442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443</v>
      </c>
      <c r="E1738">
        <v>0</v>
      </c>
      <c r="F1738">
        <v>583896.93999999994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444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445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446</v>
      </c>
      <c r="E1741">
        <v>10046923.970000001</v>
      </c>
      <c r="F1741">
        <v>10121693.880000001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432</v>
      </c>
      <c r="E1742">
        <v>0</v>
      </c>
      <c r="F1742">
        <v>8167993.8700000001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433</v>
      </c>
      <c r="E1743">
        <v>389894.77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434</v>
      </c>
      <c r="E1744">
        <v>1500585.11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435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436</v>
      </c>
      <c r="E1746">
        <v>4768138.62</v>
      </c>
      <c r="F1746">
        <v>2648040.41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437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438</v>
      </c>
      <c r="E1748">
        <v>2978927.11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439</v>
      </c>
      <c r="E1749">
        <v>1455.66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440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441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442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443</v>
      </c>
      <c r="E1753">
        <v>0</v>
      </c>
      <c r="F1753">
        <v>604742.61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444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445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446</v>
      </c>
      <c r="E1756">
        <v>9639001.2599999998</v>
      </c>
      <c r="F1756">
        <v>11420776.890000001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432</v>
      </c>
      <c r="E1757">
        <v>0</v>
      </c>
      <c r="F1757">
        <v>3183498.18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433</v>
      </c>
      <c r="E1758">
        <v>605507.56999999995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434</v>
      </c>
      <c r="E1759">
        <v>1500585.11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435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436</v>
      </c>
      <c r="E1761">
        <v>4768138.62</v>
      </c>
      <c r="F1761">
        <v>2648040.41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437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438</v>
      </c>
      <c r="E1763">
        <v>2987774.25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439</v>
      </c>
      <c r="E1764">
        <v>1585.4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440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441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442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443</v>
      </c>
      <c r="E1768">
        <v>0</v>
      </c>
      <c r="F1768">
        <v>556959.41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444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445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446</v>
      </c>
      <c r="E1771">
        <v>9863590.9600000009</v>
      </c>
      <c r="F1771">
        <v>6388498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432</v>
      </c>
      <c r="E1772">
        <v>0</v>
      </c>
      <c r="F1772">
        <v>2957182.87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433</v>
      </c>
      <c r="E1773">
        <v>721059.96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434</v>
      </c>
      <c r="E1774">
        <v>1500585.11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435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436</v>
      </c>
      <c r="E1776">
        <v>4768138.62</v>
      </c>
      <c r="F1776">
        <v>2648040.41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437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438</v>
      </c>
      <c r="E1778">
        <v>3040197.33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439</v>
      </c>
      <c r="E1779">
        <v>1646.87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440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441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442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443</v>
      </c>
      <c r="E1783">
        <v>0</v>
      </c>
      <c r="F1783">
        <v>549777.73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444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445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446</v>
      </c>
      <c r="E1786">
        <v>10031627.890000001</v>
      </c>
      <c r="F1786">
        <v>6155001.0099999998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432</v>
      </c>
      <c r="E1787">
        <v>0</v>
      </c>
      <c r="F1787">
        <v>3671631.52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433</v>
      </c>
      <c r="E1788">
        <v>968125.25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434</v>
      </c>
      <c r="E1789">
        <v>1500585.11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435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436</v>
      </c>
      <c r="E1791">
        <v>4768138.62</v>
      </c>
      <c r="F1791">
        <v>2648040.41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437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438</v>
      </c>
      <c r="E1793">
        <v>3064047.03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439</v>
      </c>
      <c r="E1794">
        <v>1661.61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440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441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442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443</v>
      </c>
      <c r="E1798">
        <v>0</v>
      </c>
      <c r="F1798">
        <v>549000.69999999995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444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445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446</v>
      </c>
      <c r="E1801">
        <v>10302557.619999999</v>
      </c>
      <c r="F1801">
        <v>6868672.6399999997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432</v>
      </c>
      <c r="E1802">
        <v>0</v>
      </c>
      <c r="F1802">
        <v>3253125.58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433</v>
      </c>
      <c r="E1803">
        <v>1119045.6000000001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434</v>
      </c>
      <c r="E1804">
        <v>1500585.11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435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436</v>
      </c>
      <c r="E1806">
        <v>4768138.62</v>
      </c>
      <c r="F1806">
        <v>2648040.41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437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438</v>
      </c>
      <c r="E1808">
        <v>3062892.65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439</v>
      </c>
      <c r="E1809">
        <v>1675.65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440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441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442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443</v>
      </c>
      <c r="E1813">
        <v>0</v>
      </c>
      <c r="F1813">
        <v>541342.29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444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445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446</v>
      </c>
      <c r="E1816">
        <v>10452337.619999999</v>
      </c>
      <c r="F1816">
        <v>6442508.29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432</v>
      </c>
      <c r="E1817">
        <v>0</v>
      </c>
      <c r="F1817">
        <v>4728800.9800000004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433</v>
      </c>
      <c r="E1818">
        <v>1817269.81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434</v>
      </c>
      <c r="E1819">
        <v>1500585.11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435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436</v>
      </c>
      <c r="E1821">
        <v>4768138.62</v>
      </c>
      <c r="F1821">
        <v>2648040.41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437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438</v>
      </c>
      <c r="E1823">
        <v>2995986.26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439</v>
      </c>
      <c r="E1824">
        <v>1697.01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440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441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442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443</v>
      </c>
      <c r="E1828">
        <v>0</v>
      </c>
      <c r="F1828">
        <v>536930.06000000006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444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445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446</v>
      </c>
      <c r="E1831">
        <v>11083676.810000001</v>
      </c>
      <c r="F1831">
        <v>7913771.4500000002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432</v>
      </c>
      <c r="E1832">
        <v>0</v>
      </c>
      <c r="F1832">
        <v>7453560.3300000001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433</v>
      </c>
      <c r="E1833">
        <v>2187603.02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434</v>
      </c>
      <c r="E1834">
        <v>1500585.11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435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436</v>
      </c>
      <c r="E1836">
        <v>4768138.62</v>
      </c>
      <c r="F1836">
        <v>2648040.41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437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438</v>
      </c>
      <c r="E1838">
        <v>3106062.84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439</v>
      </c>
      <c r="E1839">
        <v>1679.1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440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441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442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443</v>
      </c>
      <c r="E1843">
        <v>0</v>
      </c>
      <c r="F1843">
        <v>548933.87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444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445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446</v>
      </c>
      <c r="E1846">
        <v>11564068.689999999</v>
      </c>
      <c r="F1846">
        <v>10650534.609999999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432</v>
      </c>
      <c r="E1847">
        <v>0</v>
      </c>
      <c r="F1847">
        <v>7636554.9299999997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433</v>
      </c>
      <c r="E1848">
        <v>1607906.5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434</v>
      </c>
      <c r="E1849">
        <v>1500585.11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435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436</v>
      </c>
      <c r="E1851">
        <v>4768138.62</v>
      </c>
      <c r="F1851">
        <v>2648040.41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437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438</v>
      </c>
      <c r="E1853">
        <v>3098196.84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439</v>
      </c>
      <c r="E1854">
        <v>1619.11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440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441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442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443</v>
      </c>
      <c r="E1858">
        <v>0</v>
      </c>
      <c r="F1858">
        <v>564575.01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444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445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446</v>
      </c>
      <c r="E1861">
        <v>10976446.18</v>
      </c>
      <c r="F1861">
        <v>10849170.35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432</v>
      </c>
      <c r="E1862">
        <v>0</v>
      </c>
      <c r="F1862">
        <v>6336775.6799999997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433</v>
      </c>
      <c r="E1863">
        <v>2443915.7000000002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434</v>
      </c>
      <c r="E1864">
        <v>1500585.11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435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436</v>
      </c>
      <c r="E1866">
        <v>4768138.62</v>
      </c>
      <c r="F1866">
        <v>2648040.41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437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438</v>
      </c>
      <c r="E1868">
        <v>3105996.51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439</v>
      </c>
      <c r="E1869">
        <v>1774.7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440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441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442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443</v>
      </c>
      <c r="E1873">
        <v>0</v>
      </c>
      <c r="F1873">
        <v>532804.86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444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445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446</v>
      </c>
      <c r="E1876">
        <v>11820410.640000001</v>
      </c>
      <c r="F1876">
        <v>9517620.9499999993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432</v>
      </c>
      <c r="E1877">
        <v>0</v>
      </c>
      <c r="F1877">
        <v>5007221.8099999996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433</v>
      </c>
      <c r="E1878">
        <v>3324279.32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434</v>
      </c>
      <c r="E1879">
        <v>1500585.11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435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436</v>
      </c>
      <c r="E1881">
        <v>4768138.62</v>
      </c>
      <c r="F1881">
        <v>2648040.41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437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438</v>
      </c>
      <c r="E1883">
        <v>2979992.49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439</v>
      </c>
      <c r="E1884">
        <v>1770.64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440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441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442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443</v>
      </c>
      <c r="E1888">
        <v>0</v>
      </c>
      <c r="F1888">
        <v>505755.99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444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445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446</v>
      </c>
      <c r="E1891">
        <v>12574766.18</v>
      </c>
      <c r="F1891">
        <v>8161018.2000000002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432</v>
      </c>
      <c r="E1892">
        <v>0</v>
      </c>
      <c r="F1892">
        <v>2786575.29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433</v>
      </c>
      <c r="E1893">
        <v>4703150.5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434</v>
      </c>
      <c r="E1894">
        <v>1500585.11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435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436</v>
      </c>
      <c r="E1896">
        <v>4768138.62</v>
      </c>
      <c r="F1896">
        <v>2648040.41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437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438</v>
      </c>
      <c r="E1898">
        <v>3232152.65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439</v>
      </c>
      <c r="E1899">
        <v>1882.9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440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441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442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443</v>
      </c>
      <c r="E1903">
        <v>0</v>
      </c>
      <c r="F1903">
        <v>448937.29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444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445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446</v>
      </c>
      <c r="E1906">
        <v>14205909.779999999</v>
      </c>
      <c r="F1906">
        <v>5883552.9900000002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432</v>
      </c>
      <c r="E1907">
        <v>0</v>
      </c>
      <c r="F1907">
        <v>9001688.9900000002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433</v>
      </c>
      <c r="E1908">
        <v>1836409.71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434</v>
      </c>
      <c r="E1909">
        <v>1500585.11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435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436</v>
      </c>
      <c r="E1911">
        <v>4768138.62</v>
      </c>
      <c r="F1911">
        <v>2648040.41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437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438</v>
      </c>
      <c r="E1913">
        <v>2703847.27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439</v>
      </c>
      <c r="E1914">
        <v>1454.67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440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441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442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443</v>
      </c>
      <c r="E1918">
        <v>0</v>
      </c>
      <c r="F1918">
        <v>597084.18999999994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444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445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446</v>
      </c>
      <c r="E1921">
        <v>10810435.380000001</v>
      </c>
      <c r="F1921">
        <v>12246813.59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432</v>
      </c>
      <c r="E1922">
        <v>0</v>
      </c>
      <c r="F1922">
        <v>14420202.77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433</v>
      </c>
      <c r="E1923">
        <v>90439.53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434</v>
      </c>
      <c r="E1924">
        <v>2428283.52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435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436</v>
      </c>
      <c r="E1926">
        <v>4768138.62</v>
      </c>
      <c r="F1926">
        <v>2648040.41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437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438</v>
      </c>
      <c r="E1928">
        <v>2659512.08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439</v>
      </c>
      <c r="E1929">
        <v>1661.34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440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441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442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443</v>
      </c>
      <c r="E1933">
        <v>0</v>
      </c>
      <c r="F1933">
        <v>660961.94999999995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444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445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446</v>
      </c>
      <c r="E1936">
        <v>9948035.0800000001</v>
      </c>
      <c r="F1936">
        <v>17729205.129999999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432</v>
      </c>
      <c r="E1937">
        <v>0</v>
      </c>
      <c r="F1937">
        <v>9578025.0600000005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433</v>
      </c>
      <c r="E1938">
        <v>674726.6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434</v>
      </c>
      <c r="E1939">
        <v>2428283.52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435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436</v>
      </c>
      <c r="E1941">
        <v>4768138.62</v>
      </c>
      <c r="F1941">
        <v>2648040.41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437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438</v>
      </c>
      <c r="E1943">
        <v>2759874.16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439</v>
      </c>
      <c r="E1944">
        <v>1879.77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440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441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442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443</v>
      </c>
      <c r="E1948">
        <v>0</v>
      </c>
      <c r="F1948">
        <v>607368.46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444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445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446</v>
      </c>
      <c r="E1951">
        <v>10632902.67</v>
      </c>
      <c r="F1951">
        <v>12833433.939999999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432</v>
      </c>
      <c r="E1952">
        <v>0</v>
      </c>
      <c r="F1952">
        <v>7797199.3200000003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433</v>
      </c>
      <c r="E1953">
        <v>351922.24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434</v>
      </c>
      <c r="E1954">
        <v>2428283.52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435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436</v>
      </c>
      <c r="E1956">
        <v>4768138.62</v>
      </c>
      <c r="F1956">
        <v>2648040.41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437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438</v>
      </c>
      <c r="E1958">
        <v>2711261.35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439</v>
      </c>
      <c r="E1959">
        <v>1888.04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440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441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442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443</v>
      </c>
      <c r="E1963">
        <v>0</v>
      </c>
      <c r="F1963">
        <v>605001.35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444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445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446</v>
      </c>
      <c r="E1966">
        <v>10261493.76</v>
      </c>
      <c r="F1966">
        <v>11050241.08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432</v>
      </c>
      <c r="E1967">
        <v>0</v>
      </c>
      <c r="F1967">
        <v>6870538.2599999998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433</v>
      </c>
      <c r="E1968">
        <v>828039.97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434</v>
      </c>
      <c r="E1969">
        <v>2428283.52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435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436</v>
      </c>
      <c r="E1971">
        <v>4768138.62</v>
      </c>
      <c r="F1971">
        <v>2648040.41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437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438</v>
      </c>
      <c r="E1973">
        <v>2782088.97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439</v>
      </c>
      <c r="E1974">
        <v>1942.21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440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441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442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443</v>
      </c>
      <c r="E1978">
        <v>0</v>
      </c>
      <c r="F1978">
        <v>584243.37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444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445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446</v>
      </c>
      <c r="E1981">
        <v>10808493.279999999</v>
      </c>
      <c r="F1981">
        <v>10102822.039999999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432</v>
      </c>
      <c r="E1982">
        <v>0</v>
      </c>
      <c r="F1982">
        <v>8074552.5800000001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433</v>
      </c>
      <c r="E1983">
        <v>454214.32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434</v>
      </c>
      <c r="E1984">
        <v>2428283.52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435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436</v>
      </c>
      <c r="E1986">
        <v>4768138.62</v>
      </c>
      <c r="F1986">
        <v>2648040.41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437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438</v>
      </c>
      <c r="E1988">
        <v>2693557.95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439</v>
      </c>
      <c r="E1989">
        <v>1789.34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440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441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442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443</v>
      </c>
      <c r="E1993">
        <v>0</v>
      </c>
      <c r="F1993">
        <v>605012.35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444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445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446</v>
      </c>
      <c r="E1996">
        <v>10345983.75</v>
      </c>
      <c r="F1996">
        <v>11327605.34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432</v>
      </c>
      <c r="E1997">
        <v>0</v>
      </c>
      <c r="F1997">
        <v>3023882.21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433</v>
      </c>
      <c r="E1998">
        <v>734761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434</v>
      </c>
      <c r="E1999">
        <v>2428283.52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435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436</v>
      </c>
      <c r="E2001">
        <v>4768138.62</v>
      </c>
      <c r="F2001">
        <v>2648040.41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437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438</v>
      </c>
      <c r="E2003">
        <v>2734252.45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439</v>
      </c>
      <c r="E2004">
        <v>1951.15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440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441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442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443</v>
      </c>
      <c r="E2008">
        <v>0</v>
      </c>
      <c r="F2008">
        <v>557318.96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444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445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446</v>
      </c>
      <c r="E2011">
        <v>10667386.74</v>
      </c>
      <c r="F2011">
        <v>6229241.5800000001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432</v>
      </c>
      <c r="E2012">
        <v>0</v>
      </c>
      <c r="F2012">
        <v>2823020.11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433</v>
      </c>
      <c r="E2013">
        <v>859362.42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434</v>
      </c>
      <c r="E2014">
        <v>2428283.52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435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436</v>
      </c>
      <c r="E2016">
        <v>4768138.62</v>
      </c>
      <c r="F2016">
        <v>2648040.41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437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438</v>
      </c>
      <c r="E2018">
        <v>2792616.78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439</v>
      </c>
      <c r="E2019">
        <v>2006.91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440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441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442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443</v>
      </c>
      <c r="E2023">
        <v>0</v>
      </c>
      <c r="F2023">
        <v>550197.56999999995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444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445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446</v>
      </c>
      <c r="E2026">
        <v>10850408.24</v>
      </c>
      <c r="F2026">
        <v>6021258.0899999999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432</v>
      </c>
      <c r="E2027">
        <v>0</v>
      </c>
      <c r="F2027">
        <v>3556067.37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433</v>
      </c>
      <c r="E2028">
        <v>1118685.03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434</v>
      </c>
      <c r="E2029">
        <v>2428283.52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435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436</v>
      </c>
      <c r="E2031">
        <v>4768138.62</v>
      </c>
      <c r="F2031">
        <v>2648040.41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437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438</v>
      </c>
      <c r="E2033">
        <v>2820050.88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439</v>
      </c>
      <c r="E2034">
        <v>2048.92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440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441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442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443</v>
      </c>
      <c r="E2038">
        <v>0</v>
      </c>
      <c r="F2038">
        <v>549442.54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444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445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446</v>
      </c>
      <c r="E2041">
        <v>11137206.960000001</v>
      </c>
      <c r="F2041">
        <v>6753550.3200000003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432</v>
      </c>
      <c r="E2042">
        <v>0</v>
      </c>
      <c r="F2042">
        <v>3149476.76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433</v>
      </c>
      <c r="E2043">
        <v>1298496.6399999999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434</v>
      </c>
      <c r="E2044">
        <v>2428283.52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435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436</v>
      </c>
      <c r="E2046">
        <v>4768138.62</v>
      </c>
      <c r="F2046">
        <v>2648040.41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437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438</v>
      </c>
      <c r="E2048">
        <v>2833121.89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439</v>
      </c>
      <c r="E2049">
        <v>2075.44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440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441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442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443</v>
      </c>
      <c r="E2053">
        <v>0</v>
      </c>
      <c r="F2053">
        <v>541823.06000000006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444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445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446</v>
      </c>
      <c r="E2056">
        <v>11330116.1</v>
      </c>
      <c r="F2056">
        <v>6339340.2300000004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432</v>
      </c>
      <c r="E2057">
        <v>0</v>
      </c>
      <c r="F2057">
        <v>4717716.26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433</v>
      </c>
      <c r="E2058">
        <v>2009497.22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434</v>
      </c>
      <c r="E2059">
        <v>2428283.52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435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436</v>
      </c>
      <c r="E2061">
        <v>4768138.62</v>
      </c>
      <c r="F2061">
        <v>2648040.41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437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438</v>
      </c>
      <c r="E2063">
        <v>2752859.07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439</v>
      </c>
      <c r="E2064">
        <v>2101.08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440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441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442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443</v>
      </c>
      <c r="E2068">
        <v>0</v>
      </c>
      <c r="F2068">
        <v>537463.04000000004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444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445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446</v>
      </c>
      <c r="E2071">
        <v>11960879.5</v>
      </c>
      <c r="F2071">
        <v>7903219.71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432</v>
      </c>
      <c r="E2072">
        <v>0</v>
      </c>
      <c r="F2072">
        <v>7783132.8200000003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433</v>
      </c>
      <c r="E2073">
        <v>2410109.4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434</v>
      </c>
      <c r="E2074">
        <v>2428283.52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435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436</v>
      </c>
      <c r="E2076">
        <v>4768138.62</v>
      </c>
      <c r="F2076">
        <v>2648040.41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437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438</v>
      </c>
      <c r="E2078">
        <v>2877628.15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439</v>
      </c>
      <c r="E2079">
        <v>2089.61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440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441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442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443</v>
      </c>
      <c r="E2083">
        <v>0</v>
      </c>
      <c r="F2083">
        <v>549485.1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444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445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446</v>
      </c>
      <c r="E2086">
        <v>12486249.289999999</v>
      </c>
      <c r="F2086">
        <v>10980658.33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432</v>
      </c>
      <c r="E2087">
        <v>0</v>
      </c>
      <c r="F2087">
        <v>7873864.4299999997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433</v>
      </c>
      <c r="E2088">
        <v>1783536.09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434</v>
      </c>
      <c r="E2089">
        <v>2428283.52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435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436</v>
      </c>
      <c r="E2091">
        <v>4768138.62</v>
      </c>
      <c r="F2091">
        <v>2648040.41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437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438</v>
      </c>
      <c r="E2093">
        <v>2859478.65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439</v>
      </c>
      <c r="E2094">
        <v>2027.79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440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441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442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443</v>
      </c>
      <c r="E2098">
        <v>0</v>
      </c>
      <c r="F2098">
        <v>564940.74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444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445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446</v>
      </c>
      <c r="E2101">
        <v>11841464.66</v>
      </c>
      <c r="F2101">
        <v>11086845.58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432</v>
      </c>
      <c r="E2102">
        <v>0</v>
      </c>
      <c r="F2102">
        <v>6550463.6399999997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433</v>
      </c>
      <c r="E2103">
        <v>2705209.62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434</v>
      </c>
      <c r="E2104">
        <v>2428283.52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435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436</v>
      </c>
      <c r="E2106">
        <v>4768138.62</v>
      </c>
      <c r="F2106">
        <v>2648040.41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437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438</v>
      </c>
      <c r="E2108">
        <v>2890904.76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439</v>
      </c>
      <c r="E2109">
        <v>2184.86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440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441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442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443</v>
      </c>
      <c r="E2113">
        <v>0</v>
      </c>
      <c r="F2113">
        <v>533490.66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444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445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446</v>
      </c>
      <c r="E2116">
        <v>12794721.359999999</v>
      </c>
      <c r="F2116">
        <v>9731994.7100000009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432</v>
      </c>
      <c r="E2117">
        <v>0</v>
      </c>
      <c r="F2117">
        <v>5126232.9000000004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433</v>
      </c>
      <c r="E2118">
        <v>3636537.82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434</v>
      </c>
      <c r="E2119">
        <v>2428283.52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435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436</v>
      </c>
      <c r="E2121">
        <v>4768138.62</v>
      </c>
      <c r="F2121">
        <v>2648040.41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437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438</v>
      </c>
      <c r="E2123">
        <v>2780658.27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439</v>
      </c>
      <c r="E2124">
        <v>2181.0500000000002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440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441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442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443</v>
      </c>
      <c r="E2128">
        <v>0</v>
      </c>
      <c r="F2128">
        <v>506424.14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444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445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446</v>
      </c>
      <c r="E2131">
        <v>13615799.27</v>
      </c>
      <c r="F2131">
        <v>8280697.4500000002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432</v>
      </c>
      <c r="E2132">
        <v>0</v>
      </c>
      <c r="F2132">
        <v>2708940.6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433</v>
      </c>
      <c r="E2133">
        <v>5113696.7699999996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434</v>
      </c>
      <c r="E2134">
        <v>2428283.52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435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436</v>
      </c>
      <c r="E2136">
        <v>4768138.62</v>
      </c>
      <c r="F2136">
        <v>2648040.41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437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438</v>
      </c>
      <c r="E2138">
        <v>3083279.33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439</v>
      </c>
      <c r="E2139">
        <v>2326.4899999999998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440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441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442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443</v>
      </c>
      <c r="E2143">
        <v>0</v>
      </c>
      <c r="F2143">
        <v>449554.45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444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445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446</v>
      </c>
      <c r="E2146">
        <v>15395724.73</v>
      </c>
      <c r="F2146">
        <v>5806535.46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432</v>
      </c>
      <c r="E2147">
        <v>0</v>
      </c>
      <c r="F2147">
        <v>9593155.3399999999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433</v>
      </c>
      <c r="E2148">
        <v>2037292.47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434</v>
      </c>
      <c r="E2149">
        <v>2428283.52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435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436</v>
      </c>
      <c r="E2151">
        <v>4768138.62</v>
      </c>
      <c r="F2151">
        <v>2648040.41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437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438</v>
      </c>
      <c r="E2153">
        <v>2382978.89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439</v>
      </c>
      <c r="E2154">
        <v>1860.08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440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441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442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443</v>
      </c>
      <c r="E2158">
        <v>0</v>
      </c>
      <c r="F2158">
        <v>597407.6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444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445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446</v>
      </c>
      <c r="E2161">
        <v>11618553.58</v>
      </c>
      <c r="F2161">
        <v>12838603.35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432</v>
      </c>
      <c r="E2162">
        <v>0</v>
      </c>
      <c r="F2162">
        <v>14707253.949999999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433</v>
      </c>
      <c r="E2163">
        <v>83758.61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434</v>
      </c>
      <c r="E2164">
        <v>1500585.11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435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436</v>
      </c>
      <c r="E2166">
        <v>4768138.62</v>
      </c>
      <c r="F2166">
        <v>2648040.41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437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438</v>
      </c>
      <c r="E2168">
        <v>2607461.39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439</v>
      </c>
      <c r="E2169">
        <v>1398.55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440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441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442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443</v>
      </c>
      <c r="E2173">
        <v>0</v>
      </c>
      <c r="F2173">
        <v>660767.67000000004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444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445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446</v>
      </c>
      <c r="E2176">
        <v>8961342.2699999996</v>
      </c>
      <c r="F2176">
        <v>18016062.030000001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432</v>
      </c>
      <c r="E2177">
        <v>0</v>
      </c>
      <c r="F2177">
        <v>9865035.3900000006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433</v>
      </c>
      <c r="E2178">
        <v>592489.22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434</v>
      </c>
      <c r="E2179">
        <v>1500585.11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435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436</v>
      </c>
      <c r="E2181">
        <v>4768138.62</v>
      </c>
      <c r="F2181">
        <v>2648040.41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437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438</v>
      </c>
      <c r="E2183">
        <v>2654735.15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439</v>
      </c>
      <c r="E2184">
        <v>1540.98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440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441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442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443</v>
      </c>
      <c r="E2188">
        <v>0</v>
      </c>
      <c r="F2188">
        <v>607082.02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444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445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446</v>
      </c>
      <c r="E2191">
        <v>9517489.0800000001</v>
      </c>
      <c r="F2191">
        <v>13120157.810000001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432</v>
      </c>
      <c r="E2192">
        <v>0</v>
      </c>
      <c r="F2192">
        <v>8160996.0800000001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433</v>
      </c>
      <c r="E2193">
        <v>299803.75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434</v>
      </c>
      <c r="E2194">
        <v>1500585.11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435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436</v>
      </c>
      <c r="E2196">
        <v>4768138.62</v>
      </c>
      <c r="F2196">
        <v>2648040.41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437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438</v>
      </c>
      <c r="E2198">
        <v>2625528.13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439</v>
      </c>
      <c r="E2199">
        <v>1569.03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440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441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442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443</v>
      </c>
      <c r="E2203">
        <v>0</v>
      </c>
      <c r="F2203">
        <v>604736.18000000005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444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445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446</v>
      </c>
      <c r="E2206">
        <v>9195624.6500000004</v>
      </c>
      <c r="F2206">
        <v>11413772.67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432</v>
      </c>
      <c r="E2207">
        <v>0</v>
      </c>
      <c r="F2207">
        <v>7173822.46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433</v>
      </c>
      <c r="E2208">
        <v>717558.89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434</v>
      </c>
      <c r="E2209">
        <v>1500585.11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435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436</v>
      </c>
      <c r="E2211">
        <v>4768138.62</v>
      </c>
      <c r="F2211">
        <v>2648040.41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437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438</v>
      </c>
      <c r="E2213">
        <v>2667821.14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439</v>
      </c>
      <c r="E2214">
        <v>1586.11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440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441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442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443</v>
      </c>
      <c r="E2218">
        <v>0</v>
      </c>
      <c r="F2218">
        <v>583886.91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444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445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446</v>
      </c>
      <c r="E2221">
        <v>9655689.8599999994</v>
      </c>
      <c r="F2221">
        <v>10405749.789999999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432</v>
      </c>
      <c r="E2222">
        <v>0</v>
      </c>
      <c r="F2222">
        <v>8462412.9900000002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433</v>
      </c>
      <c r="E2223">
        <v>391410.69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434</v>
      </c>
      <c r="E2224">
        <v>1500585.11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435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436</v>
      </c>
      <c r="E2226">
        <v>4768138.62</v>
      </c>
      <c r="F2226">
        <v>2648040.41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437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438</v>
      </c>
      <c r="E2228">
        <v>2603582.44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439</v>
      </c>
      <c r="E2229">
        <v>1454.39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440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441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442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443</v>
      </c>
      <c r="E2233">
        <v>0</v>
      </c>
      <c r="F2233">
        <v>604756.28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444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445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446</v>
      </c>
      <c r="E2236">
        <v>9265171.25</v>
      </c>
      <c r="F2236">
        <v>11715209.68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432</v>
      </c>
      <c r="E2237">
        <v>0</v>
      </c>
      <c r="F2237">
        <v>3261092.07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433</v>
      </c>
      <c r="E2238">
        <v>607506.49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434</v>
      </c>
      <c r="E2239">
        <v>1500585.11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435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436</v>
      </c>
      <c r="E2241">
        <v>4768138.62</v>
      </c>
      <c r="F2241">
        <v>2648040.41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437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438</v>
      </c>
      <c r="E2243">
        <v>2620550.46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439</v>
      </c>
      <c r="E2244">
        <v>1584.46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440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441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442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443</v>
      </c>
      <c r="E2248">
        <v>0</v>
      </c>
      <c r="F2248">
        <v>556891.17000000004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444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445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446</v>
      </c>
      <c r="E2251">
        <v>9498365.1400000006</v>
      </c>
      <c r="F2251">
        <v>6466023.6500000004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432</v>
      </c>
      <c r="E2252">
        <v>0</v>
      </c>
      <c r="F2252">
        <v>3030854.41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433</v>
      </c>
      <c r="E2253">
        <v>711748.99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434</v>
      </c>
      <c r="E2254">
        <v>1500585.11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435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436</v>
      </c>
      <c r="E2256">
        <v>4768138.62</v>
      </c>
      <c r="F2256">
        <v>2648040.41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437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438</v>
      </c>
      <c r="E2258">
        <v>2680961.62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439</v>
      </c>
      <c r="E2259">
        <v>1646.38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440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441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442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443</v>
      </c>
      <c r="E2263">
        <v>0</v>
      </c>
      <c r="F2263">
        <v>549812.12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444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445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446</v>
      </c>
      <c r="E2266">
        <v>9663080.7100000009</v>
      </c>
      <c r="F2266">
        <v>6228706.9299999997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432</v>
      </c>
      <c r="E2267">
        <v>0</v>
      </c>
      <c r="F2267">
        <v>3779517.39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433</v>
      </c>
      <c r="E2268">
        <v>957653.95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434</v>
      </c>
      <c r="E2269">
        <v>1500585.11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435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436</v>
      </c>
      <c r="E2271">
        <v>4768138.62</v>
      </c>
      <c r="F2271">
        <v>2648040.41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437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438</v>
      </c>
      <c r="E2273">
        <v>2692539.88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439</v>
      </c>
      <c r="E2274">
        <v>1660.82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440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441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442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443</v>
      </c>
      <c r="E2278">
        <v>0</v>
      </c>
      <c r="F2278">
        <v>548972.18999999994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444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445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446</v>
      </c>
      <c r="E2281">
        <v>9920578.3900000006</v>
      </c>
      <c r="F2281">
        <v>6976529.9900000002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432</v>
      </c>
      <c r="E2282">
        <v>0</v>
      </c>
      <c r="F2282">
        <v>3344187.57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433</v>
      </c>
      <c r="E2283">
        <v>1103437.26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434</v>
      </c>
      <c r="E2284">
        <v>1500585.11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435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436</v>
      </c>
      <c r="E2286">
        <v>4768138.62</v>
      </c>
      <c r="F2286">
        <v>2648040.41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437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438</v>
      </c>
      <c r="E2288">
        <v>2680028.02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439</v>
      </c>
      <c r="E2289">
        <v>1674.6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440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441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442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443</v>
      </c>
      <c r="E2293">
        <v>0</v>
      </c>
      <c r="F2293">
        <v>541312.31000000006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444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445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446</v>
      </c>
      <c r="E2296">
        <v>10053863.609999999</v>
      </c>
      <c r="F2296">
        <v>6533540.29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432</v>
      </c>
      <c r="E2297">
        <v>0</v>
      </c>
      <c r="F2297">
        <v>4918720.4400000004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433</v>
      </c>
      <c r="E2298">
        <v>1795944.16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434</v>
      </c>
      <c r="E2299">
        <v>1500585.11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435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436</v>
      </c>
      <c r="E2301">
        <v>4768138.62</v>
      </c>
      <c r="F2301">
        <v>2648040.41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437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438</v>
      </c>
      <c r="E2303">
        <v>2612364.5499999998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439</v>
      </c>
      <c r="E2304">
        <v>1696.16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440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441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442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443</v>
      </c>
      <c r="E2308">
        <v>0</v>
      </c>
      <c r="F2308">
        <v>536963.03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444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445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446</v>
      </c>
      <c r="E2311">
        <v>10678728.59</v>
      </c>
      <c r="F2311">
        <v>8103723.8899999997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432</v>
      </c>
      <c r="E2312">
        <v>0</v>
      </c>
      <c r="F2312">
        <v>7920101.6200000001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433</v>
      </c>
      <c r="E2313">
        <v>2169340.19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434</v>
      </c>
      <c r="E2314">
        <v>1500585.11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435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436</v>
      </c>
      <c r="E2316">
        <v>4768138.62</v>
      </c>
      <c r="F2316">
        <v>2648040.41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437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438</v>
      </c>
      <c r="E2318">
        <v>2707227.5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439</v>
      </c>
      <c r="E2319">
        <v>1685.6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440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441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442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443</v>
      </c>
      <c r="E2323">
        <v>0</v>
      </c>
      <c r="F2323">
        <v>548940.05000000005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444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445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446</v>
      </c>
      <c r="E2326">
        <v>11146977.029999999</v>
      </c>
      <c r="F2326">
        <v>11117082.09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432</v>
      </c>
      <c r="E2327">
        <v>0</v>
      </c>
      <c r="F2327">
        <v>8075260.8399999999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433</v>
      </c>
      <c r="E2328">
        <v>1594066.62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434</v>
      </c>
      <c r="E2329">
        <v>1500585.11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435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436</v>
      </c>
      <c r="E2331">
        <v>4768138.62</v>
      </c>
      <c r="F2331">
        <v>2648040.41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437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438</v>
      </c>
      <c r="E2333">
        <v>2721689.7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439</v>
      </c>
      <c r="E2334">
        <v>1626.18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440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441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442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443</v>
      </c>
      <c r="E2338">
        <v>0</v>
      </c>
      <c r="F2338">
        <v>564522.94999999995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444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445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446</v>
      </c>
      <c r="E2341">
        <v>10586106.23</v>
      </c>
      <c r="F2341">
        <v>11287824.199999999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432</v>
      </c>
      <c r="E2342">
        <v>0</v>
      </c>
      <c r="F2342">
        <v>6707707.5899999999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433</v>
      </c>
      <c r="E2343">
        <v>2422376.2200000002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434</v>
      </c>
      <c r="E2344">
        <v>1500585.11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435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436</v>
      </c>
      <c r="E2346">
        <v>4768138.62</v>
      </c>
      <c r="F2346">
        <v>2648040.41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437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438</v>
      </c>
      <c r="E2348">
        <v>2722036.38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439</v>
      </c>
      <c r="E2349">
        <v>1778.17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440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441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442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443</v>
      </c>
      <c r="E2353">
        <v>0</v>
      </c>
      <c r="F2353">
        <v>532860.14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444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445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446</v>
      </c>
      <c r="E2356">
        <v>11414914.49</v>
      </c>
      <c r="F2356">
        <v>9888608.1400000006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432</v>
      </c>
      <c r="E2357">
        <v>0</v>
      </c>
      <c r="F2357">
        <v>5280131.63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433</v>
      </c>
      <c r="E2358">
        <v>3294209.95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434</v>
      </c>
      <c r="E2359">
        <v>1500585.11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435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436</v>
      </c>
      <c r="E2361">
        <v>4768138.62</v>
      </c>
      <c r="F2361">
        <v>2648040.41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437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438</v>
      </c>
      <c r="E2363">
        <v>2582838.63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439</v>
      </c>
      <c r="E2364">
        <v>1772.65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440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441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442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443</v>
      </c>
      <c r="E2368">
        <v>0</v>
      </c>
      <c r="F2368">
        <v>505709.22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444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445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446</v>
      </c>
      <c r="E2371">
        <v>12147544.960000001</v>
      </c>
      <c r="F2371">
        <v>8433881.2599999998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432</v>
      </c>
      <c r="E2372">
        <v>0</v>
      </c>
      <c r="F2372">
        <v>2870732.17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433</v>
      </c>
      <c r="E2373">
        <v>4662215.8499999996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434</v>
      </c>
      <c r="E2374">
        <v>1500585.11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435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436</v>
      </c>
      <c r="E2376">
        <v>4768138.62</v>
      </c>
      <c r="F2376">
        <v>2648040.41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437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438</v>
      </c>
      <c r="E2378">
        <v>2883073.02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439</v>
      </c>
      <c r="E2379">
        <v>1882.74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440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441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442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443</v>
      </c>
      <c r="E2383">
        <v>0</v>
      </c>
      <c r="F2383">
        <v>448838.92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444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445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446</v>
      </c>
      <c r="E2386">
        <v>13815895.34</v>
      </c>
      <c r="F2386">
        <v>5967611.4900000002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432</v>
      </c>
      <c r="E2387">
        <v>0</v>
      </c>
      <c r="F2387">
        <v>9719110.9700000007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433</v>
      </c>
      <c r="E2388">
        <v>1821914.17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434</v>
      </c>
      <c r="E2389">
        <v>1500585.11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435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436</v>
      </c>
      <c r="E2391">
        <v>4768138.62</v>
      </c>
      <c r="F2391">
        <v>2648040.41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437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438</v>
      </c>
      <c r="E2393">
        <v>2251083.36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439</v>
      </c>
      <c r="E2394">
        <v>1492.87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440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441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442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443</v>
      </c>
      <c r="E2398">
        <v>0</v>
      </c>
      <c r="F2398">
        <v>597036.12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444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445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446</v>
      </c>
      <c r="E2401">
        <v>10343214.130000001</v>
      </c>
      <c r="F2401">
        <v>12964187.5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Manufacturing Biotech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Manufacturing Biotech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134</v>
      </c>
      <c r="B2" t="s">
        <v>349</v>
      </c>
      <c r="C2" t="s">
        <v>350</v>
      </c>
      <c r="D2">
        <v>12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109.51</v>
      </c>
      <c r="C2">
        <v>2.99</v>
      </c>
      <c r="D2">
        <v>4.5</v>
      </c>
    </row>
    <row r="3" spans="1:4" x14ac:dyDescent="0.25">
      <c r="A3" t="s">
        <v>352</v>
      </c>
      <c r="B3">
        <v>657.28</v>
      </c>
      <c r="C3">
        <v>2.99</v>
      </c>
      <c r="D3">
        <v>4.5</v>
      </c>
    </row>
    <row r="4" spans="1:4" x14ac:dyDescent="0.25">
      <c r="A4" t="s">
        <v>353</v>
      </c>
      <c r="B4">
        <v>657.28</v>
      </c>
      <c r="C4">
        <v>2.99</v>
      </c>
      <c r="D4">
        <v>4.5</v>
      </c>
    </row>
    <row r="5" spans="1:4" x14ac:dyDescent="0.25">
      <c r="A5" t="s">
        <v>354</v>
      </c>
      <c r="B5">
        <v>109.51</v>
      </c>
      <c r="C5">
        <v>2.99</v>
      </c>
      <c r="D5">
        <v>4.5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378</v>
      </c>
      <c r="F1" s="45" t="s">
        <v>379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3997.96</v>
      </c>
      <c r="F2">
        <v>3997.96</v>
      </c>
      <c r="G2">
        <v>26.21</v>
      </c>
      <c r="H2">
        <v>152.56</v>
      </c>
      <c r="I2">
        <v>35983.42</v>
      </c>
      <c r="J2">
        <v>1</v>
      </c>
      <c r="K2">
        <v>1.5</v>
      </c>
      <c r="L2">
        <v>3.7719</v>
      </c>
      <c r="M2">
        <v>68.2333</v>
      </c>
      <c r="N2" t="s">
        <v>383</v>
      </c>
      <c r="O2" t="s">
        <v>384</v>
      </c>
      <c r="P2" t="s">
        <v>385</v>
      </c>
      <c r="Q2" t="s">
        <v>63</v>
      </c>
      <c r="R2" t="s">
        <v>386</v>
      </c>
      <c r="S2">
        <v>9.0004452270658035</v>
      </c>
    </row>
    <row r="3" spans="1:19" x14ac:dyDescent="0.25">
      <c r="A3" t="s">
        <v>39</v>
      </c>
      <c r="B3" t="s">
        <v>387</v>
      </c>
      <c r="C3" t="s">
        <v>387</v>
      </c>
      <c r="D3" t="s">
        <v>382</v>
      </c>
      <c r="E3">
        <v>3999.03</v>
      </c>
      <c r="F3">
        <v>3999.03</v>
      </c>
      <c r="G3">
        <v>26.21</v>
      </c>
      <c r="H3">
        <v>152.56</v>
      </c>
      <c r="I3">
        <v>35993.03</v>
      </c>
      <c r="J3">
        <v>1</v>
      </c>
      <c r="K3">
        <v>33.33</v>
      </c>
      <c r="L3">
        <v>4.8319000000000001</v>
      </c>
      <c r="M3">
        <v>3.4117000000000002</v>
      </c>
      <c r="N3" t="s">
        <v>383</v>
      </c>
      <c r="O3" t="s">
        <v>388</v>
      </c>
      <c r="P3" t="s">
        <v>389</v>
      </c>
      <c r="Q3" t="s">
        <v>61</v>
      </c>
      <c r="R3" t="s">
        <v>390</v>
      </c>
      <c r="S3">
        <v>9.0004401067258808</v>
      </c>
    </row>
    <row r="4" spans="1:19" x14ac:dyDescent="0.25">
      <c r="A4" t="s">
        <v>39</v>
      </c>
      <c r="B4" t="s">
        <v>391</v>
      </c>
      <c r="C4" t="s">
        <v>391</v>
      </c>
      <c r="D4" t="s">
        <v>382</v>
      </c>
      <c r="E4">
        <v>40004.04</v>
      </c>
      <c r="F4">
        <v>40004.04</v>
      </c>
      <c r="G4">
        <v>262.2</v>
      </c>
      <c r="H4">
        <v>152.56</v>
      </c>
      <c r="I4">
        <v>360051.18</v>
      </c>
      <c r="J4">
        <v>1</v>
      </c>
      <c r="K4">
        <v>5</v>
      </c>
      <c r="L4">
        <v>2.1238000000000001</v>
      </c>
      <c r="M4">
        <v>0</v>
      </c>
      <c r="N4" t="s">
        <v>383</v>
      </c>
      <c r="O4" t="s">
        <v>384</v>
      </c>
      <c r="P4" t="s">
        <v>392</v>
      </c>
      <c r="Q4" t="s">
        <v>61</v>
      </c>
      <c r="R4" t="s">
        <v>390</v>
      </c>
      <c r="S4">
        <v>9.0003704625832786</v>
      </c>
    </row>
    <row r="5" spans="1:19" x14ac:dyDescent="0.25">
      <c r="A5" t="s">
        <v>39</v>
      </c>
      <c r="B5" t="s">
        <v>393</v>
      </c>
      <c r="C5" t="s">
        <v>393</v>
      </c>
      <c r="D5" t="s">
        <v>382</v>
      </c>
      <c r="E5">
        <v>5998.85</v>
      </c>
      <c r="F5">
        <v>5998.85</v>
      </c>
      <c r="G5">
        <v>39.299999999999997</v>
      </c>
      <c r="H5">
        <v>152.56</v>
      </c>
      <c r="I5">
        <v>53987.72</v>
      </c>
      <c r="J5">
        <v>1</v>
      </c>
      <c r="K5">
        <v>33.33</v>
      </c>
      <c r="L5">
        <v>4.1409000000000002</v>
      </c>
      <c r="M5">
        <v>2.5588000000000002</v>
      </c>
      <c r="N5" t="s">
        <v>383</v>
      </c>
      <c r="O5" t="s">
        <v>388</v>
      </c>
      <c r="P5" t="s">
        <v>394</v>
      </c>
      <c r="Q5" t="s">
        <v>61</v>
      </c>
      <c r="R5" t="s">
        <v>390</v>
      </c>
      <c r="S5">
        <v>8.9996782716687367</v>
      </c>
    </row>
    <row r="6" spans="1:19" x14ac:dyDescent="0.25">
      <c r="A6" t="s">
        <v>39</v>
      </c>
      <c r="B6" t="s">
        <v>395</v>
      </c>
      <c r="C6" t="s">
        <v>395</v>
      </c>
      <c r="D6" t="s">
        <v>396</v>
      </c>
      <c r="E6">
        <v>0</v>
      </c>
      <c r="F6">
        <v>90670.84</v>
      </c>
      <c r="G6">
        <v>594.32000000000005</v>
      </c>
      <c r="H6">
        <v>152.56</v>
      </c>
      <c r="I6">
        <v>544051.57999999996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397</v>
      </c>
      <c r="Q6" t="s">
        <v>91</v>
      </c>
      <c r="R6" t="s">
        <v>397</v>
      </c>
      <c r="S6">
        <v>6.0002927071150989</v>
      </c>
    </row>
    <row r="7" spans="1:19" x14ac:dyDescent="0.25">
      <c r="A7" t="s">
        <v>39</v>
      </c>
      <c r="B7" t="s">
        <v>398</v>
      </c>
      <c r="C7" t="s">
        <v>398</v>
      </c>
      <c r="D7" t="s">
        <v>396</v>
      </c>
      <c r="E7">
        <v>0</v>
      </c>
      <c r="F7">
        <v>40003.730000000003</v>
      </c>
      <c r="G7">
        <v>262.2</v>
      </c>
      <c r="H7">
        <v>152.56</v>
      </c>
      <c r="I7">
        <v>240035.65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397</v>
      </c>
      <c r="Q7" t="s">
        <v>91</v>
      </c>
      <c r="R7" t="s">
        <v>397</v>
      </c>
      <c r="S7">
        <v>6.0003317190671961</v>
      </c>
    </row>
    <row r="8" spans="1:19" x14ac:dyDescent="0.25">
      <c r="A8" t="s">
        <v>39</v>
      </c>
      <c r="B8" t="s">
        <v>399</v>
      </c>
      <c r="C8" t="s">
        <v>399</v>
      </c>
      <c r="D8" t="s">
        <v>396</v>
      </c>
      <c r="E8">
        <v>0</v>
      </c>
      <c r="F8">
        <v>3999.03</v>
      </c>
      <c r="G8">
        <v>26.21</v>
      </c>
      <c r="H8">
        <v>152.56</v>
      </c>
      <c r="I8">
        <v>23995.360000000001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397</v>
      </c>
      <c r="Q8" t="s">
        <v>91</v>
      </c>
      <c r="R8" t="s">
        <v>397</v>
      </c>
      <c r="S8">
        <v>6.0002950715548522</v>
      </c>
    </row>
    <row r="9" spans="1:19" x14ac:dyDescent="0.25">
      <c r="A9" t="s">
        <v>39</v>
      </c>
      <c r="B9" t="s">
        <v>400</v>
      </c>
      <c r="C9" t="s">
        <v>400</v>
      </c>
      <c r="D9" t="s">
        <v>396</v>
      </c>
      <c r="E9">
        <v>0</v>
      </c>
      <c r="F9">
        <v>3997.96</v>
      </c>
      <c r="G9">
        <v>26.21</v>
      </c>
      <c r="H9">
        <v>152.56</v>
      </c>
      <c r="I9">
        <v>23990.47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397</v>
      </c>
      <c r="Q9" t="s">
        <v>91</v>
      </c>
      <c r="R9" t="s">
        <v>397</v>
      </c>
      <c r="S9">
        <v>6.0006778457013077</v>
      </c>
    </row>
    <row r="10" spans="1:19" x14ac:dyDescent="0.25">
      <c r="A10" t="s">
        <v>39</v>
      </c>
      <c r="B10" t="s">
        <v>401</v>
      </c>
      <c r="C10" t="s">
        <v>401</v>
      </c>
      <c r="D10" t="s">
        <v>396</v>
      </c>
      <c r="E10">
        <v>0</v>
      </c>
      <c r="F10">
        <v>5998.85</v>
      </c>
      <c r="G10">
        <v>39.299999999999997</v>
      </c>
      <c r="H10">
        <v>152.56</v>
      </c>
      <c r="I10">
        <v>35991.81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397</v>
      </c>
      <c r="Q10" t="s">
        <v>91</v>
      </c>
      <c r="R10" t="s">
        <v>397</v>
      </c>
      <c r="S10">
        <v>5.9997849587837662</v>
      </c>
    </row>
    <row r="11" spans="1:19" x14ac:dyDescent="0.25">
      <c r="A11" t="s">
        <v>39</v>
      </c>
      <c r="B11" t="s">
        <v>402</v>
      </c>
      <c r="C11" t="s">
        <v>402</v>
      </c>
      <c r="D11" t="s">
        <v>396</v>
      </c>
      <c r="E11">
        <v>0</v>
      </c>
      <c r="F11">
        <v>1999.36</v>
      </c>
      <c r="G11">
        <v>13.09</v>
      </c>
      <c r="H11">
        <v>152.56</v>
      </c>
      <c r="I11">
        <v>11996.76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397</v>
      </c>
      <c r="Q11" t="s">
        <v>91</v>
      </c>
      <c r="R11" t="s">
        <v>397</v>
      </c>
      <c r="S11">
        <v>6.0003000960307302</v>
      </c>
    </row>
    <row r="12" spans="1:19" x14ac:dyDescent="0.25">
      <c r="A12" t="s">
        <v>39</v>
      </c>
      <c r="B12" t="s">
        <v>403</v>
      </c>
      <c r="C12" t="s">
        <v>403</v>
      </c>
      <c r="D12" t="s">
        <v>396</v>
      </c>
      <c r="E12">
        <v>0</v>
      </c>
      <c r="F12">
        <v>15878.95</v>
      </c>
      <c r="G12">
        <v>104.07</v>
      </c>
      <c r="H12">
        <v>152.56</v>
      </c>
      <c r="I12">
        <v>95284.47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397</v>
      </c>
      <c r="Q12" t="s">
        <v>91</v>
      </c>
      <c r="R12" t="s">
        <v>397</v>
      </c>
      <c r="S12">
        <v>6.0006782564338321</v>
      </c>
    </row>
    <row r="13" spans="1:19" x14ac:dyDescent="0.25">
      <c r="A13" t="s">
        <v>39</v>
      </c>
      <c r="B13" t="s">
        <v>404</v>
      </c>
      <c r="C13" t="s">
        <v>404</v>
      </c>
      <c r="D13" t="s">
        <v>396</v>
      </c>
      <c r="E13">
        <v>0</v>
      </c>
      <c r="F13">
        <v>2513.5</v>
      </c>
      <c r="G13">
        <v>21.23</v>
      </c>
      <c r="H13">
        <v>182.55</v>
      </c>
      <c r="I13">
        <v>15081.71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397</v>
      </c>
      <c r="Q13" t="s">
        <v>91</v>
      </c>
      <c r="R13" t="s">
        <v>397</v>
      </c>
      <c r="S13">
        <v>6.0002824746369603</v>
      </c>
    </row>
    <row r="14" spans="1:19" x14ac:dyDescent="0.25">
      <c r="A14" t="s">
        <v>39</v>
      </c>
      <c r="B14" t="s">
        <v>405</v>
      </c>
      <c r="C14" t="s">
        <v>405</v>
      </c>
      <c r="D14" t="s">
        <v>396</v>
      </c>
      <c r="E14">
        <v>0</v>
      </c>
      <c r="F14">
        <v>16208.33</v>
      </c>
      <c r="G14">
        <v>1095.44</v>
      </c>
      <c r="H14">
        <v>21.23</v>
      </c>
      <c r="I14">
        <v>97256.41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397</v>
      </c>
      <c r="Q14" t="s">
        <v>91</v>
      </c>
      <c r="R14" t="s">
        <v>397</v>
      </c>
      <c r="S14">
        <v>6.0003967095931543</v>
      </c>
    </row>
    <row r="15" spans="1:19" x14ac:dyDescent="0.25">
      <c r="A15" t="s">
        <v>39</v>
      </c>
      <c r="B15" t="s">
        <v>406</v>
      </c>
      <c r="C15" t="s">
        <v>406</v>
      </c>
      <c r="D15" t="s">
        <v>396</v>
      </c>
      <c r="E15">
        <v>0</v>
      </c>
      <c r="F15">
        <v>16208.33</v>
      </c>
      <c r="G15">
        <v>1095.44</v>
      </c>
      <c r="H15">
        <v>21.23</v>
      </c>
      <c r="I15">
        <v>97254.59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397</v>
      </c>
      <c r="Q15" t="s">
        <v>91</v>
      </c>
      <c r="R15" t="s">
        <v>397</v>
      </c>
      <c r="S15">
        <v>6.0002844216523243</v>
      </c>
    </row>
    <row r="16" spans="1:19" x14ac:dyDescent="0.25">
      <c r="A16" t="s">
        <v>39</v>
      </c>
      <c r="B16" t="s">
        <v>407</v>
      </c>
      <c r="C16" t="s">
        <v>407</v>
      </c>
      <c r="D16" t="s">
        <v>396</v>
      </c>
      <c r="E16">
        <v>0</v>
      </c>
      <c r="F16">
        <v>2513.5</v>
      </c>
      <c r="G16">
        <v>152.56</v>
      </c>
      <c r="H16">
        <v>21.23</v>
      </c>
      <c r="I16">
        <v>15081.71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397</v>
      </c>
      <c r="Q16" t="s">
        <v>91</v>
      </c>
      <c r="R16" t="s">
        <v>397</v>
      </c>
      <c r="S16">
        <v>6.0002824746369603</v>
      </c>
    </row>
    <row r="17" spans="1:19" x14ac:dyDescent="0.25">
      <c r="A17" t="s">
        <v>39</v>
      </c>
      <c r="B17" t="s">
        <v>408</v>
      </c>
      <c r="C17" t="s">
        <v>408</v>
      </c>
      <c r="D17" t="s">
        <v>382</v>
      </c>
      <c r="E17">
        <v>2000.13</v>
      </c>
      <c r="F17">
        <v>2000.13</v>
      </c>
      <c r="G17">
        <v>13.12</v>
      </c>
      <c r="H17">
        <v>152.56</v>
      </c>
      <c r="I17">
        <v>17995.14</v>
      </c>
      <c r="J17">
        <v>1</v>
      </c>
      <c r="K17">
        <v>2.5</v>
      </c>
      <c r="L17">
        <v>5.6273</v>
      </c>
      <c r="M17">
        <v>26.471599999999999</v>
      </c>
      <c r="N17" t="s">
        <v>383</v>
      </c>
      <c r="O17" t="s">
        <v>384</v>
      </c>
      <c r="P17" t="s">
        <v>409</v>
      </c>
      <c r="Q17" t="s">
        <v>63</v>
      </c>
      <c r="R17" t="s">
        <v>409</v>
      </c>
      <c r="S17">
        <v>8.996985195962262</v>
      </c>
    </row>
    <row r="18" spans="1:19" x14ac:dyDescent="0.25">
      <c r="A18" t="s">
        <v>39</v>
      </c>
      <c r="B18" t="s">
        <v>410</v>
      </c>
      <c r="C18" t="s">
        <v>410</v>
      </c>
      <c r="D18" t="s">
        <v>382</v>
      </c>
      <c r="E18">
        <v>90670.84</v>
      </c>
      <c r="F18">
        <v>90670.84</v>
      </c>
      <c r="G18">
        <v>594.32000000000005</v>
      </c>
      <c r="H18">
        <v>152.56</v>
      </c>
      <c r="I18">
        <v>816077.38</v>
      </c>
      <c r="J18">
        <v>1</v>
      </c>
      <c r="K18">
        <v>5</v>
      </c>
      <c r="L18">
        <v>4.5175000000000001</v>
      </c>
      <c r="M18">
        <v>20.4693</v>
      </c>
      <c r="N18" t="s">
        <v>383</v>
      </c>
      <c r="O18" t="s">
        <v>411</v>
      </c>
      <c r="P18" t="s">
        <v>412</v>
      </c>
      <c r="Q18" t="s">
        <v>63</v>
      </c>
      <c r="R18" t="s">
        <v>413</v>
      </c>
      <c r="S18">
        <v>9.0004391709616893</v>
      </c>
    </row>
    <row r="19" spans="1:19" x14ac:dyDescent="0.25">
      <c r="A19" t="s">
        <v>39</v>
      </c>
      <c r="B19" t="s">
        <v>414</v>
      </c>
      <c r="C19" t="s">
        <v>414</v>
      </c>
      <c r="D19" t="s">
        <v>382</v>
      </c>
      <c r="E19">
        <v>15879.72</v>
      </c>
      <c r="F19">
        <v>15879.72</v>
      </c>
      <c r="G19">
        <v>104.1</v>
      </c>
      <c r="H19">
        <v>152.56</v>
      </c>
      <c r="I19">
        <v>142926.71</v>
      </c>
      <c r="J19">
        <v>1</v>
      </c>
      <c r="K19">
        <v>5</v>
      </c>
      <c r="L19">
        <v>4.2664</v>
      </c>
      <c r="M19">
        <v>5.1174999999999997</v>
      </c>
      <c r="N19" t="s">
        <v>383</v>
      </c>
      <c r="O19" t="s">
        <v>384</v>
      </c>
      <c r="P19" t="s">
        <v>390</v>
      </c>
      <c r="Q19" t="s">
        <v>61</v>
      </c>
      <c r="R19" t="s">
        <v>390</v>
      </c>
      <c r="S19">
        <v>9.00058124450557</v>
      </c>
    </row>
    <row r="20" spans="1:19" x14ac:dyDescent="0.25">
      <c r="A20" t="s">
        <v>39</v>
      </c>
      <c r="B20" t="s">
        <v>415</v>
      </c>
      <c r="C20" t="s">
        <v>415</v>
      </c>
      <c r="D20" t="s">
        <v>382</v>
      </c>
      <c r="E20">
        <v>2513.5</v>
      </c>
      <c r="F20">
        <v>2513.5</v>
      </c>
      <c r="G20">
        <v>21.23</v>
      </c>
      <c r="H20">
        <v>182.55</v>
      </c>
      <c r="I20">
        <v>22622.560000000001</v>
      </c>
      <c r="J20">
        <v>1</v>
      </c>
      <c r="K20">
        <v>5</v>
      </c>
      <c r="L20">
        <v>4.2664</v>
      </c>
      <c r="M20">
        <v>5.1174999999999997</v>
      </c>
      <c r="N20" t="s">
        <v>383</v>
      </c>
      <c r="O20" t="s">
        <v>384</v>
      </c>
      <c r="P20" t="s">
        <v>390</v>
      </c>
      <c r="Q20" t="s">
        <v>61</v>
      </c>
      <c r="R20" t="s">
        <v>390</v>
      </c>
      <c r="S20">
        <v>9.0004217226974337</v>
      </c>
    </row>
    <row r="21" spans="1:19" x14ac:dyDescent="0.25">
      <c r="A21" t="s">
        <v>39</v>
      </c>
      <c r="B21" t="s">
        <v>416</v>
      </c>
      <c r="C21" t="s">
        <v>416</v>
      </c>
      <c r="D21" t="s">
        <v>382</v>
      </c>
      <c r="E21">
        <v>16208.33</v>
      </c>
      <c r="F21">
        <v>16208.33</v>
      </c>
      <c r="G21">
        <v>1095.44</v>
      </c>
      <c r="H21">
        <v>21.23</v>
      </c>
      <c r="I21">
        <v>145887.13</v>
      </c>
      <c r="J21">
        <v>1</v>
      </c>
      <c r="K21">
        <v>5</v>
      </c>
      <c r="L21">
        <v>4.2664</v>
      </c>
      <c r="M21">
        <v>5.1174999999999997</v>
      </c>
      <c r="N21" t="s">
        <v>383</v>
      </c>
      <c r="O21" t="s">
        <v>384</v>
      </c>
      <c r="P21" t="s">
        <v>390</v>
      </c>
      <c r="Q21" t="s">
        <v>61</v>
      </c>
      <c r="R21" t="s">
        <v>390</v>
      </c>
      <c r="S21">
        <v>9.0007502315167578</v>
      </c>
    </row>
    <row r="22" spans="1:19" x14ac:dyDescent="0.25">
      <c r="A22" t="s">
        <v>39</v>
      </c>
      <c r="B22" t="s">
        <v>417</v>
      </c>
      <c r="C22" t="s">
        <v>417</v>
      </c>
      <c r="D22" t="s">
        <v>382</v>
      </c>
      <c r="E22">
        <v>16208.33</v>
      </c>
      <c r="F22">
        <v>16208.33</v>
      </c>
      <c r="G22">
        <v>1095.44</v>
      </c>
      <c r="H22">
        <v>21.23</v>
      </c>
      <c r="I22">
        <v>145881.65</v>
      </c>
      <c r="J22">
        <v>1</v>
      </c>
      <c r="K22">
        <v>5</v>
      </c>
      <c r="L22">
        <v>4.2664</v>
      </c>
      <c r="M22">
        <v>5.1174999999999997</v>
      </c>
      <c r="N22" t="s">
        <v>383</v>
      </c>
      <c r="O22" t="s">
        <v>384</v>
      </c>
      <c r="P22" t="s">
        <v>390</v>
      </c>
      <c r="Q22" t="s">
        <v>61</v>
      </c>
      <c r="R22" t="s">
        <v>390</v>
      </c>
      <c r="S22">
        <v>9.0004121337608503</v>
      </c>
    </row>
    <row r="23" spans="1:19" x14ac:dyDescent="0.25">
      <c r="A23" t="s">
        <v>39</v>
      </c>
      <c r="B23" t="s">
        <v>418</v>
      </c>
      <c r="C23" t="s">
        <v>418</v>
      </c>
      <c r="D23" t="s">
        <v>382</v>
      </c>
      <c r="E23">
        <v>2513.5</v>
      </c>
      <c r="F23">
        <v>2513.5</v>
      </c>
      <c r="G23">
        <v>152.56</v>
      </c>
      <c r="H23">
        <v>21.23</v>
      </c>
      <c r="I23">
        <v>22622.560000000001</v>
      </c>
      <c r="J23">
        <v>1</v>
      </c>
      <c r="K23">
        <v>5</v>
      </c>
      <c r="L23">
        <v>4.2664</v>
      </c>
      <c r="M23">
        <v>5.1174999999999997</v>
      </c>
      <c r="N23" t="s">
        <v>383</v>
      </c>
      <c r="O23" t="s">
        <v>384</v>
      </c>
      <c r="P23" t="s">
        <v>390</v>
      </c>
      <c r="Q23" t="s">
        <v>61</v>
      </c>
      <c r="R23" t="s">
        <v>390</v>
      </c>
      <c r="S23">
        <v>9.0004217226974337</v>
      </c>
    </row>
    <row r="24" spans="1:19" x14ac:dyDescent="0.25">
      <c r="A24" t="s">
        <v>40</v>
      </c>
      <c r="B24" t="s">
        <v>381</v>
      </c>
      <c r="C24" t="s">
        <v>381</v>
      </c>
      <c r="D24" t="s">
        <v>382</v>
      </c>
      <c r="E24">
        <v>3997.96</v>
      </c>
      <c r="F24">
        <v>3997.96</v>
      </c>
      <c r="G24">
        <v>26.21</v>
      </c>
      <c r="H24">
        <v>152.56</v>
      </c>
      <c r="I24">
        <v>35983.42</v>
      </c>
      <c r="J24">
        <v>1</v>
      </c>
      <c r="K24">
        <v>1.5</v>
      </c>
      <c r="L24">
        <v>1.7058</v>
      </c>
      <c r="M24">
        <v>68.2333</v>
      </c>
      <c r="N24" t="s">
        <v>383</v>
      </c>
      <c r="O24" t="s">
        <v>384</v>
      </c>
      <c r="P24" t="s">
        <v>385</v>
      </c>
      <c r="Q24" t="s">
        <v>63</v>
      </c>
      <c r="R24" t="s">
        <v>386</v>
      </c>
      <c r="S24">
        <v>9.0004452270658035</v>
      </c>
    </row>
    <row r="25" spans="1:19" x14ac:dyDescent="0.25">
      <c r="A25" t="s">
        <v>40</v>
      </c>
      <c r="B25" t="s">
        <v>387</v>
      </c>
      <c r="C25" t="s">
        <v>387</v>
      </c>
      <c r="D25" t="s">
        <v>382</v>
      </c>
      <c r="E25">
        <v>3999.03</v>
      </c>
      <c r="F25">
        <v>3999.03</v>
      </c>
      <c r="G25">
        <v>26.21</v>
      </c>
      <c r="H25">
        <v>152.56</v>
      </c>
      <c r="I25">
        <v>35993.03</v>
      </c>
      <c r="J25">
        <v>1</v>
      </c>
      <c r="K25">
        <v>33.33</v>
      </c>
      <c r="L25">
        <v>2.5588000000000002</v>
      </c>
      <c r="M25">
        <v>3.4117000000000002</v>
      </c>
      <c r="N25" t="s">
        <v>383</v>
      </c>
      <c r="O25" t="s">
        <v>388</v>
      </c>
      <c r="P25" t="s">
        <v>389</v>
      </c>
      <c r="Q25" t="s">
        <v>61</v>
      </c>
      <c r="R25" t="s">
        <v>390</v>
      </c>
      <c r="S25">
        <v>9.0004401067258808</v>
      </c>
    </row>
    <row r="26" spans="1:19" x14ac:dyDescent="0.25">
      <c r="A26" t="s">
        <v>40</v>
      </c>
      <c r="B26" t="s">
        <v>391</v>
      </c>
      <c r="C26" t="s">
        <v>391</v>
      </c>
      <c r="D26" t="s">
        <v>382</v>
      </c>
      <c r="E26">
        <v>40004.04</v>
      </c>
      <c r="F26">
        <v>40004.04</v>
      </c>
      <c r="G26">
        <v>262.2</v>
      </c>
      <c r="H26">
        <v>152.56</v>
      </c>
      <c r="I26">
        <v>360051.18</v>
      </c>
      <c r="J26">
        <v>1</v>
      </c>
      <c r="K26">
        <v>5</v>
      </c>
      <c r="L26">
        <v>1.3647</v>
      </c>
      <c r="M26">
        <v>0</v>
      </c>
      <c r="N26" t="s">
        <v>383</v>
      </c>
      <c r="O26" t="s">
        <v>384</v>
      </c>
      <c r="P26" t="s">
        <v>392</v>
      </c>
      <c r="Q26" t="s">
        <v>61</v>
      </c>
      <c r="R26" t="s">
        <v>390</v>
      </c>
      <c r="S26">
        <v>9.0003704625832786</v>
      </c>
    </row>
    <row r="27" spans="1:19" x14ac:dyDescent="0.25">
      <c r="A27" t="s">
        <v>40</v>
      </c>
      <c r="B27" t="s">
        <v>393</v>
      </c>
      <c r="C27" t="s">
        <v>393</v>
      </c>
      <c r="D27" t="s">
        <v>382</v>
      </c>
      <c r="E27">
        <v>5998.85</v>
      </c>
      <c r="F27">
        <v>5998.85</v>
      </c>
      <c r="G27">
        <v>39.299999999999997</v>
      </c>
      <c r="H27">
        <v>152.56</v>
      </c>
      <c r="I27">
        <v>53987.72</v>
      </c>
      <c r="J27">
        <v>1</v>
      </c>
      <c r="K27">
        <v>33.33</v>
      </c>
      <c r="L27">
        <v>1.5353000000000001</v>
      </c>
      <c r="M27">
        <v>2.5588000000000002</v>
      </c>
      <c r="N27" t="s">
        <v>383</v>
      </c>
      <c r="O27" t="s">
        <v>388</v>
      </c>
      <c r="P27" t="s">
        <v>394</v>
      </c>
      <c r="Q27" t="s">
        <v>61</v>
      </c>
      <c r="R27" t="s">
        <v>390</v>
      </c>
      <c r="S27">
        <v>8.9996782716687367</v>
      </c>
    </row>
    <row r="28" spans="1:19" x14ac:dyDescent="0.25">
      <c r="A28" t="s">
        <v>40</v>
      </c>
      <c r="B28" t="s">
        <v>395</v>
      </c>
      <c r="C28" t="s">
        <v>395</v>
      </c>
      <c r="D28" t="s">
        <v>396</v>
      </c>
      <c r="E28">
        <v>0</v>
      </c>
      <c r="F28">
        <v>90670.84</v>
      </c>
      <c r="G28">
        <v>594.32000000000005</v>
      </c>
      <c r="H28">
        <v>152.56</v>
      </c>
      <c r="I28">
        <v>544051.57999999996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397</v>
      </c>
      <c r="Q28" t="s">
        <v>91</v>
      </c>
      <c r="R28" t="s">
        <v>397</v>
      </c>
      <c r="S28">
        <v>6.0002927071150989</v>
      </c>
    </row>
    <row r="29" spans="1:19" x14ac:dyDescent="0.25">
      <c r="A29" t="s">
        <v>40</v>
      </c>
      <c r="B29" t="s">
        <v>398</v>
      </c>
      <c r="C29" t="s">
        <v>398</v>
      </c>
      <c r="D29" t="s">
        <v>396</v>
      </c>
      <c r="E29">
        <v>0</v>
      </c>
      <c r="F29">
        <v>40003.730000000003</v>
      </c>
      <c r="G29">
        <v>262.2</v>
      </c>
      <c r="H29">
        <v>152.56</v>
      </c>
      <c r="I29">
        <v>240035.65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397</v>
      </c>
      <c r="Q29" t="s">
        <v>91</v>
      </c>
      <c r="R29" t="s">
        <v>397</v>
      </c>
      <c r="S29">
        <v>6.0003317190671961</v>
      </c>
    </row>
    <row r="30" spans="1:19" x14ac:dyDescent="0.25">
      <c r="A30" t="s">
        <v>40</v>
      </c>
      <c r="B30" t="s">
        <v>399</v>
      </c>
      <c r="C30" t="s">
        <v>399</v>
      </c>
      <c r="D30" t="s">
        <v>396</v>
      </c>
      <c r="E30">
        <v>0</v>
      </c>
      <c r="F30">
        <v>3999.03</v>
      </c>
      <c r="G30">
        <v>26.21</v>
      </c>
      <c r="H30">
        <v>152.56</v>
      </c>
      <c r="I30">
        <v>23995.360000000001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397</v>
      </c>
      <c r="Q30" t="s">
        <v>91</v>
      </c>
      <c r="R30" t="s">
        <v>397</v>
      </c>
      <c r="S30">
        <v>6.0002950715548522</v>
      </c>
    </row>
    <row r="31" spans="1:19" x14ac:dyDescent="0.25">
      <c r="A31" t="s">
        <v>40</v>
      </c>
      <c r="B31" t="s">
        <v>400</v>
      </c>
      <c r="C31" t="s">
        <v>400</v>
      </c>
      <c r="D31" t="s">
        <v>396</v>
      </c>
      <c r="E31">
        <v>0</v>
      </c>
      <c r="F31">
        <v>3997.96</v>
      </c>
      <c r="G31">
        <v>26.21</v>
      </c>
      <c r="H31">
        <v>152.56</v>
      </c>
      <c r="I31">
        <v>23990.47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397</v>
      </c>
      <c r="Q31" t="s">
        <v>91</v>
      </c>
      <c r="R31" t="s">
        <v>397</v>
      </c>
      <c r="S31">
        <v>6.0006778457013077</v>
      </c>
    </row>
    <row r="32" spans="1:19" x14ac:dyDescent="0.25">
      <c r="A32" t="s">
        <v>40</v>
      </c>
      <c r="B32" t="s">
        <v>401</v>
      </c>
      <c r="C32" t="s">
        <v>401</v>
      </c>
      <c r="D32" t="s">
        <v>396</v>
      </c>
      <c r="E32">
        <v>0</v>
      </c>
      <c r="F32">
        <v>5998.85</v>
      </c>
      <c r="G32">
        <v>39.299999999999997</v>
      </c>
      <c r="H32">
        <v>152.56</v>
      </c>
      <c r="I32">
        <v>35991.81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397</v>
      </c>
      <c r="Q32" t="s">
        <v>91</v>
      </c>
      <c r="R32" t="s">
        <v>397</v>
      </c>
      <c r="S32">
        <v>5.9997849587837662</v>
      </c>
    </row>
    <row r="33" spans="1:19" x14ac:dyDescent="0.25">
      <c r="A33" t="s">
        <v>40</v>
      </c>
      <c r="B33" t="s">
        <v>402</v>
      </c>
      <c r="C33" t="s">
        <v>402</v>
      </c>
      <c r="D33" t="s">
        <v>396</v>
      </c>
      <c r="E33">
        <v>0</v>
      </c>
      <c r="F33">
        <v>1999.36</v>
      </c>
      <c r="G33">
        <v>13.09</v>
      </c>
      <c r="H33">
        <v>152.56</v>
      </c>
      <c r="I33">
        <v>11996.76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397</v>
      </c>
      <c r="Q33" t="s">
        <v>91</v>
      </c>
      <c r="R33" t="s">
        <v>397</v>
      </c>
      <c r="S33">
        <v>6.0003000960307302</v>
      </c>
    </row>
    <row r="34" spans="1:19" x14ac:dyDescent="0.25">
      <c r="A34" t="s">
        <v>40</v>
      </c>
      <c r="B34" t="s">
        <v>403</v>
      </c>
      <c r="C34" t="s">
        <v>403</v>
      </c>
      <c r="D34" t="s">
        <v>396</v>
      </c>
      <c r="E34">
        <v>0</v>
      </c>
      <c r="F34">
        <v>15878.95</v>
      </c>
      <c r="G34">
        <v>104.07</v>
      </c>
      <c r="H34">
        <v>152.56</v>
      </c>
      <c r="I34">
        <v>95284.47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397</v>
      </c>
      <c r="Q34" t="s">
        <v>91</v>
      </c>
      <c r="R34" t="s">
        <v>397</v>
      </c>
      <c r="S34">
        <v>6.0006782564338321</v>
      </c>
    </row>
    <row r="35" spans="1:19" x14ac:dyDescent="0.25">
      <c r="A35" t="s">
        <v>40</v>
      </c>
      <c r="B35" t="s">
        <v>404</v>
      </c>
      <c r="C35" t="s">
        <v>404</v>
      </c>
      <c r="D35" t="s">
        <v>396</v>
      </c>
      <c r="E35">
        <v>0</v>
      </c>
      <c r="F35">
        <v>2513.5</v>
      </c>
      <c r="G35">
        <v>21.23</v>
      </c>
      <c r="H35">
        <v>182.55</v>
      </c>
      <c r="I35">
        <v>15081.71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397</v>
      </c>
      <c r="Q35" t="s">
        <v>91</v>
      </c>
      <c r="R35" t="s">
        <v>397</v>
      </c>
      <c r="S35">
        <v>6.0002824746369603</v>
      </c>
    </row>
    <row r="36" spans="1:19" x14ac:dyDescent="0.25">
      <c r="A36" t="s">
        <v>40</v>
      </c>
      <c r="B36" t="s">
        <v>405</v>
      </c>
      <c r="C36" t="s">
        <v>405</v>
      </c>
      <c r="D36" t="s">
        <v>396</v>
      </c>
      <c r="E36">
        <v>0</v>
      </c>
      <c r="F36">
        <v>16208.33</v>
      </c>
      <c r="G36">
        <v>1095.44</v>
      </c>
      <c r="H36">
        <v>21.23</v>
      </c>
      <c r="I36">
        <v>97256.41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397</v>
      </c>
      <c r="Q36" t="s">
        <v>91</v>
      </c>
      <c r="R36" t="s">
        <v>397</v>
      </c>
      <c r="S36">
        <v>6.0003967095931543</v>
      </c>
    </row>
    <row r="37" spans="1:19" x14ac:dyDescent="0.25">
      <c r="A37" t="s">
        <v>40</v>
      </c>
      <c r="B37" t="s">
        <v>406</v>
      </c>
      <c r="C37" t="s">
        <v>406</v>
      </c>
      <c r="D37" t="s">
        <v>396</v>
      </c>
      <c r="E37">
        <v>0</v>
      </c>
      <c r="F37">
        <v>16208.33</v>
      </c>
      <c r="G37">
        <v>1095.44</v>
      </c>
      <c r="H37">
        <v>21.23</v>
      </c>
      <c r="I37">
        <v>97254.59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397</v>
      </c>
      <c r="Q37" t="s">
        <v>91</v>
      </c>
      <c r="R37" t="s">
        <v>397</v>
      </c>
      <c r="S37">
        <v>6.0002844216523243</v>
      </c>
    </row>
    <row r="38" spans="1:19" x14ac:dyDescent="0.25">
      <c r="A38" t="s">
        <v>40</v>
      </c>
      <c r="B38" t="s">
        <v>407</v>
      </c>
      <c r="C38" t="s">
        <v>407</v>
      </c>
      <c r="D38" t="s">
        <v>396</v>
      </c>
      <c r="E38">
        <v>0</v>
      </c>
      <c r="F38">
        <v>2513.5</v>
      </c>
      <c r="G38">
        <v>152.56</v>
      </c>
      <c r="H38">
        <v>21.23</v>
      </c>
      <c r="I38">
        <v>15081.71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397</v>
      </c>
      <c r="Q38" t="s">
        <v>91</v>
      </c>
      <c r="R38" t="s">
        <v>397</v>
      </c>
      <c r="S38">
        <v>6.0002824746369603</v>
      </c>
    </row>
    <row r="39" spans="1:19" x14ac:dyDescent="0.25">
      <c r="A39" t="s">
        <v>40</v>
      </c>
      <c r="B39" t="s">
        <v>408</v>
      </c>
      <c r="C39" t="s">
        <v>408</v>
      </c>
      <c r="D39" t="s">
        <v>382</v>
      </c>
      <c r="E39">
        <v>2000.13</v>
      </c>
      <c r="F39">
        <v>2000.13</v>
      </c>
      <c r="G39">
        <v>13.12</v>
      </c>
      <c r="H39">
        <v>152.56</v>
      </c>
      <c r="I39">
        <v>17995.14</v>
      </c>
      <c r="J39">
        <v>1</v>
      </c>
      <c r="K39">
        <v>2.5</v>
      </c>
      <c r="L39">
        <v>3.2410999999999999</v>
      </c>
      <c r="M39">
        <v>26.471599999999999</v>
      </c>
      <c r="N39" t="s">
        <v>383</v>
      </c>
      <c r="O39" t="s">
        <v>384</v>
      </c>
      <c r="P39" t="s">
        <v>409</v>
      </c>
      <c r="Q39" t="s">
        <v>63</v>
      </c>
      <c r="R39" t="s">
        <v>409</v>
      </c>
      <c r="S39">
        <v>8.996985195962262</v>
      </c>
    </row>
    <row r="40" spans="1:19" x14ac:dyDescent="0.25">
      <c r="A40" t="s">
        <v>40</v>
      </c>
      <c r="B40" t="s">
        <v>410</v>
      </c>
      <c r="C40" t="s">
        <v>410</v>
      </c>
      <c r="D40" t="s">
        <v>382</v>
      </c>
      <c r="E40">
        <v>90670.84</v>
      </c>
      <c r="F40">
        <v>90670.84</v>
      </c>
      <c r="G40">
        <v>594.32000000000005</v>
      </c>
      <c r="H40">
        <v>152.56</v>
      </c>
      <c r="I40">
        <v>816077.38</v>
      </c>
      <c r="J40">
        <v>1</v>
      </c>
      <c r="K40">
        <v>5</v>
      </c>
      <c r="L40">
        <v>3.0705</v>
      </c>
      <c r="M40">
        <v>20.4693</v>
      </c>
      <c r="N40" t="s">
        <v>383</v>
      </c>
      <c r="O40" t="s">
        <v>411</v>
      </c>
      <c r="P40" t="s">
        <v>412</v>
      </c>
      <c r="Q40" t="s">
        <v>63</v>
      </c>
      <c r="R40" t="s">
        <v>413</v>
      </c>
      <c r="S40">
        <v>9.0004391709616893</v>
      </c>
    </row>
    <row r="41" spans="1:19" x14ac:dyDescent="0.25">
      <c r="A41" t="s">
        <v>40</v>
      </c>
      <c r="B41" t="s">
        <v>414</v>
      </c>
      <c r="C41" t="s">
        <v>414</v>
      </c>
      <c r="D41" t="s">
        <v>382</v>
      </c>
      <c r="E41">
        <v>15879.72</v>
      </c>
      <c r="F41">
        <v>15879.72</v>
      </c>
      <c r="G41">
        <v>104.1</v>
      </c>
      <c r="H41">
        <v>152.56</v>
      </c>
      <c r="I41">
        <v>142926.71</v>
      </c>
      <c r="J41">
        <v>1</v>
      </c>
      <c r="K41">
        <v>5</v>
      </c>
      <c r="L41">
        <v>2.0470000000000002</v>
      </c>
      <c r="M41">
        <v>5.1174999999999997</v>
      </c>
      <c r="N41" t="s">
        <v>383</v>
      </c>
      <c r="O41" t="s">
        <v>384</v>
      </c>
      <c r="P41" t="s">
        <v>390</v>
      </c>
      <c r="Q41" t="s">
        <v>61</v>
      </c>
      <c r="R41" t="s">
        <v>390</v>
      </c>
      <c r="S41">
        <v>9.00058124450557</v>
      </c>
    </row>
    <row r="42" spans="1:19" x14ac:dyDescent="0.25">
      <c r="A42" t="s">
        <v>40</v>
      </c>
      <c r="B42" t="s">
        <v>415</v>
      </c>
      <c r="C42" t="s">
        <v>415</v>
      </c>
      <c r="D42" t="s">
        <v>382</v>
      </c>
      <c r="E42">
        <v>2513.5</v>
      </c>
      <c r="F42">
        <v>2513.5</v>
      </c>
      <c r="G42">
        <v>21.23</v>
      </c>
      <c r="H42">
        <v>182.55</v>
      </c>
      <c r="I42">
        <v>22622.560000000001</v>
      </c>
      <c r="J42">
        <v>1</v>
      </c>
      <c r="K42">
        <v>5</v>
      </c>
      <c r="L42">
        <v>2.0470000000000002</v>
      </c>
      <c r="M42">
        <v>5.1174999999999997</v>
      </c>
      <c r="N42" t="s">
        <v>383</v>
      </c>
      <c r="O42" t="s">
        <v>384</v>
      </c>
      <c r="P42" t="s">
        <v>390</v>
      </c>
      <c r="Q42" t="s">
        <v>61</v>
      </c>
      <c r="R42" t="s">
        <v>390</v>
      </c>
      <c r="S42">
        <v>9.0004217226974337</v>
      </c>
    </row>
    <row r="43" spans="1:19" x14ac:dyDescent="0.25">
      <c r="A43" t="s">
        <v>40</v>
      </c>
      <c r="B43" t="s">
        <v>416</v>
      </c>
      <c r="C43" t="s">
        <v>416</v>
      </c>
      <c r="D43" t="s">
        <v>382</v>
      </c>
      <c r="E43">
        <v>16208.33</v>
      </c>
      <c r="F43">
        <v>16208.33</v>
      </c>
      <c r="G43">
        <v>1095.44</v>
      </c>
      <c r="H43">
        <v>21.23</v>
      </c>
      <c r="I43">
        <v>145887.13</v>
      </c>
      <c r="J43">
        <v>1</v>
      </c>
      <c r="K43">
        <v>5</v>
      </c>
      <c r="L43">
        <v>2.0470000000000002</v>
      </c>
      <c r="M43">
        <v>5.1174999999999997</v>
      </c>
      <c r="N43" t="s">
        <v>383</v>
      </c>
      <c r="O43" t="s">
        <v>384</v>
      </c>
      <c r="P43" t="s">
        <v>390</v>
      </c>
      <c r="Q43" t="s">
        <v>61</v>
      </c>
      <c r="R43" t="s">
        <v>390</v>
      </c>
      <c r="S43">
        <v>9.0007502315167578</v>
      </c>
    </row>
    <row r="44" spans="1:19" x14ac:dyDescent="0.25">
      <c r="A44" t="s">
        <v>40</v>
      </c>
      <c r="B44" t="s">
        <v>417</v>
      </c>
      <c r="C44" t="s">
        <v>417</v>
      </c>
      <c r="D44" t="s">
        <v>382</v>
      </c>
      <c r="E44">
        <v>16208.33</v>
      </c>
      <c r="F44">
        <v>16208.33</v>
      </c>
      <c r="G44">
        <v>1095.44</v>
      </c>
      <c r="H44">
        <v>21.23</v>
      </c>
      <c r="I44">
        <v>145881.65</v>
      </c>
      <c r="J44">
        <v>1</v>
      </c>
      <c r="K44">
        <v>5</v>
      </c>
      <c r="L44">
        <v>2.0470000000000002</v>
      </c>
      <c r="M44">
        <v>5.1174999999999997</v>
      </c>
      <c r="N44" t="s">
        <v>383</v>
      </c>
      <c r="O44" t="s">
        <v>384</v>
      </c>
      <c r="P44" t="s">
        <v>390</v>
      </c>
      <c r="Q44" t="s">
        <v>61</v>
      </c>
      <c r="R44" t="s">
        <v>390</v>
      </c>
      <c r="S44">
        <v>9.0004121337608503</v>
      </c>
    </row>
    <row r="45" spans="1:19" x14ac:dyDescent="0.25">
      <c r="A45" t="s">
        <v>40</v>
      </c>
      <c r="B45" t="s">
        <v>418</v>
      </c>
      <c r="C45" t="s">
        <v>418</v>
      </c>
      <c r="D45" t="s">
        <v>382</v>
      </c>
      <c r="E45">
        <v>2513.5</v>
      </c>
      <c r="F45">
        <v>2513.5</v>
      </c>
      <c r="G45">
        <v>152.56</v>
      </c>
      <c r="H45">
        <v>21.23</v>
      </c>
      <c r="I45">
        <v>22622.560000000001</v>
      </c>
      <c r="J45">
        <v>1</v>
      </c>
      <c r="K45">
        <v>5</v>
      </c>
      <c r="L45">
        <v>2.0470000000000002</v>
      </c>
      <c r="M45">
        <v>5.1174999999999997</v>
      </c>
      <c r="N45" t="s">
        <v>383</v>
      </c>
      <c r="O45" t="s">
        <v>384</v>
      </c>
      <c r="P45" t="s">
        <v>390</v>
      </c>
      <c r="Q45" t="s">
        <v>61</v>
      </c>
      <c r="R45" t="s">
        <v>390</v>
      </c>
      <c r="S45">
        <v>9.0004217226974337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2026-02-27T17:33:57Z</dcterms:modified>
</cp:coreProperties>
</file>