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2BB7EB06-61B5-4474-90BD-12D4187EFBE8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6" i="6" l="1"/>
  <c r="B12" i="6"/>
  <c r="B14" i="6"/>
  <c r="B13" i="6"/>
  <c r="E17" i="6" a="1"/>
  <c r="E17" i="6" s="1"/>
  <c r="F17" i="6" s="1"/>
  <c r="H11" i="2"/>
  <c r="E12" i="6" a="1"/>
  <c r="E12" i="6" s="1"/>
  <c r="F12" i="6" s="1"/>
  <c r="B15" i="6"/>
  <c r="B11" i="6"/>
  <c r="E13" i="6" a="1"/>
  <c r="E13" i="6" s="1"/>
  <c r="F13" i="6" s="1"/>
  <c r="E16" i="6" a="1"/>
  <c r="E16" i="6" s="1"/>
  <c r="F16" i="6" s="1"/>
  <c r="E14" i="6" a="1"/>
  <c r="E14" i="6" s="1"/>
  <c r="F14" i="6" s="1"/>
  <c r="B17" i="6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6" i="2" l="1"/>
  <c r="G9" i="2"/>
  <c r="G7" i="2"/>
  <c r="G10" i="2"/>
  <c r="G3" i="2"/>
  <c r="G5" i="2"/>
  <c r="G4" i="2"/>
  <c r="G8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3" i="20" s="1" a="1"/>
  <c r="A3" i="20" s="1"/>
  <c r="A7" i="20" a="1"/>
  <c r="A7" i="20" s="1"/>
  <c r="A8" i="20" a="1"/>
  <c r="A8" i="20" s="1"/>
  <c r="A9" i="20" a="1"/>
  <c r="A9" i="20" s="1"/>
  <c r="A10" i="20" a="1"/>
  <c r="A10" i="20" s="1"/>
  <c r="Z2" i="5"/>
  <c r="A3" i="5" s="1"/>
  <c r="B16" i="1"/>
  <c r="B12" i="1"/>
  <c r="B11" i="1"/>
  <c r="B5" i="1"/>
  <c r="B4" i="1"/>
  <c r="C6" i="5" l="1"/>
  <c r="B6" i="5"/>
  <c r="E6" i="5" s="1"/>
  <c r="D6" i="5"/>
  <c r="B5" i="5"/>
  <c r="D5" i="5"/>
  <c r="E5" i="5" s="1"/>
  <c r="C5" i="5"/>
  <c r="B4" i="5"/>
  <c r="D4" i="5"/>
  <c r="E4" i="5" s="1"/>
  <c r="C4" i="5"/>
  <c r="A6" i="20" a="1"/>
  <c r="A6" i="20" s="1"/>
  <c r="J9" i="20" s="1" a="1"/>
  <c r="J9" i="20" s="1"/>
  <c r="A4" i="20" a="1"/>
  <c r="A4" i="20" s="1"/>
  <c r="A5" i="20" a="1"/>
  <c r="A5" i="20" s="1"/>
  <c r="C4" i="20" a="1"/>
  <c r="C4" i="20" s="1"/>
  <c r="D4" i="20" a="1"/>
  <c r="D4" i="20" s="1"/>
  <c r="E4" i="20" a="1"/>
  <c r="E4" i="20" s="1"/>
  <c r="F4" i="20" a="1"/>
  <c r="F4" i="20" s="1"/>
  <c r="H4" i="20" a="1"/>
  <c r="H4" i="20" s="1"/>
  <c r="G4" i="20" a="1"/>
  <c r="G4" i="20" s="1"/>
  <c r="L4" i="20" a="1"/>
  <c r="L4" i="20" s="1"/>
  <c r="I4" i="20" a="1"/>
  <c r="I4" i="20" s="1"/>
  <c r="J4" i="20" a="1"/>
  <c r="J4" i="20" s="1"/>
  <c r="K4" i="20" a="1"/>
  <c r="K4" i="20" s="1"/>
  <c r="O4" i="20" a="1"/>
  <c r="O4" i="20" s="1"/>
  <c r="P4" i="20" a="1"/>
  <c r="P4" i="20" s="1"/>
  <c r="N4" i="20" a="1"/>
  <c r="N4" i="20" s="1"/>
  <c r="M4" i="20" a="1"/>
  <c r="M4" i="20" s="1"/>
  <c r="Q4" i="20" a="1"/>
  <c r="Q4" i="20" s="1"/>
  <c r="R4" i="20" a="1"/>
  <c r="R4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E6" i="20" a="1"/>
  <c r="E6" i="20" s="1"/>
  <c r="I6" i="20" a="1"/>
  <c r="I6" i="20" s="1"/>
  <c r="J6" i="20" a="1"/>
  <c r="J6" i="20" s="1"/>
  <c r="L6" i="20" a="1"/>
  <c r="L6" i="20" s="1"/>
  <c r="M6" i="20" a="1"/>
  <c r="M6" i="20" s="1"/>
  <c r="K6" i="20" a="1"/>
  <c r="K6" i="20" s="1"/>
  <c r="H9" i="20" a="1"/>
  <c r="H9" i="20" s="1"/>
  <c r="I9" i="20" a="1"/>
  <c r="I9" i="20" s="1"/>
  <c r="P10" i="20" a="1"/>
  <c r="P10" i="20" s="1"/>
  <c r="Q10" i="20" a="1"/>
  <c r="Q10" i="20" s="1"/>
  <c r="R10" i="20" a="1"/>
  <c r="R10" i="20" s="1"/>
  <c r="N9" i="20" a="1"/>
  <c r="N9" i="20" s="1"/>
  <c r="K10" i="20" a="1"/>
  <c r="K10" i="20" s="1"/>
  <c r="O9" i="20" a="1"/>
  <c r="O9" i="20" s="1"/>
  <c r="J10" i="20" a="1"/>
  <c r="J10" i="20" s="1"/>
  <c r="H6" i="20" a="1"/>
  <c r="H6" i="20" s="1"/>
  <c r="F6" i="20" a="1"/>
  <c r="F6" i="20" s="1"/>
  <c r="L10" i="20" a="1"/>
  <c r="L10" i="20" s="1"/>
  <c r="G6" i="20" a="1"/>
  <c r="G6" i="20" s="1"/>
  <c r="M10" i="20" a="1"/>
  <c r="M10" i="20" s="1"/>
  <c r="N6" i="20" a="1"/>
  <c r="N6" i="20" s="1"/>
  <c r="O10" i="20" a="1"/>
  <c r="O10" i="20" s="1"/>
  <c r="K9" i="20" a="1"/>
  <c r="K9" i="20" s="1"/>
  <c r="L9" i="20" a="1"/>
  <c r="L9" i="20" s="1"/>
  <c r="M9" i="20" a="1"/>
  <c r="M9" i="20" s="1"/>
  <c r="Q9" i="20" a="1"/>
  <c r="Q9" i="20" s="1"/>
  <c r="G10" i="20" a="1"/>
  <c r="G10" i="20" s="1"/>
  <c r="G9" i="20" a="1"/>
  <c r="G9" i="20" s="1"/>
  <c r="I10" i="20" a="1"/>
  <c r="I10" i="20" s="1"/>
  <c r="F9" i="20" a="1"/>
  <c r="F9" i="20" s="1"/>
  <c r="N10" i="20" a="1"/>
  <c r="N10" i="20" s="1"/>
  <c r="D9" i="20" a="1"/>
  <c r="D9" i="20" s="1"/>
  <c r="E10" i="20" a="1"/>
  <c r="E10" i="20" s="1"/>
  <c r="D10" i="20" a="1"/>
  <c r="D10" i="20" s="1"/>
  <c r="P9" i="20" a="1"/>
  <c r="P9" i="20" s="1"/>
  <c r="F10" i="20" a="1"/>
  <c r="F10" i="20" s="1"/>
  <c r="C9" i="20" a="1"/>
  <c r="C9" i="20" s="1"/>
  <c r="R9" i="20" a="1"/>
  <c r="R9" i="20" s="1"/>
  <c r="H10" i="20" a="1"/>
  <c r="H10" i="20" s="1"/>
  <c r="C10" i="20" a="1"/>
  <c r="C10" i="20" s="1"/>
  <c r="E9" i="20" a="1"/>
  <c r="E9" i="20" s="1"/>
  <c r="I5" i="20" a="1"/>
  <c r="I5" i="20" s="1"/>
  <c r="J5" i="20" a="1"/>
  <c r="J5" i="20" s="1"/>
  <c r="K5" i="20" a="1"/>
  <c r="K5" i="20" s="1"/>
  <c r="Q5" i="20" a="1"/>
  <c r="Q5" i="20" s="1"/>
  <c r="O5" i="20" a="1"/>
  <c r="O5" i="20" s="1"/>
  <c r="P5" i="20" a="1"/>
  <c r="P5" i="20" s="1"/>
  <c r="R5" i="20" a="1"/>
  <c r="R5" i="20" s="1"/>
  <c r="H7" i="20" a="1"/>
  <c r="H7" i="20" s="1"/>
  <c r="I7" i="20" a="1"/>
  <c r="I7" i="20" s="1"/>
  <c r="J7" i="20" a="1"/>
  <c r="J7" i="20" s="1"/>
  <c r="M7" i="20" a="1"/>
  <c r="M7" i="20" s="1"/>
  <c r="K7" i="20" a="1"/>
  <c r="K7" i="20" s="1"/>
  <c r="L7" i="20" a="1"/>
  <c r="L7" i="20" s="1"/>
  <c r="D8" i="20" a="1"/>
  <c r="D8" i="20" s="1"/>
  <c r="E8" i="20" a="1"/>
  <c r="E8" i="20" s="1"/>
  <c r="C5" i="20" a="1"/>
  <c r="C5" i="20" s="1"/>
  <c r="H8" i="20" a="1"/>
  <c r="H8" i="20" s="1"/>
  <c r="I8" i="20" a="1"/>
  <c r="I8" i="20" s="1"/>
  <c r="D5" i="20" a="1"/>
  <c r="D5" i="20" s="1"/>
  <c r="J8" i="20" a="1"/>
  <c r="J8" i="20" s="1"/>
  <c r="F8" i="20" a="1"/>
  <c r="F8" i="20" s="1"/>
  <c r="G7" i="20" a="1"/>
  <c r="G7" i="20" s="1"/>
  <c r="G8" i="20" a="1"/>
  <c r="G8" i="20" s="1"/>
  <c r="O8" i="20" a="1"/>
  <c r="O8" i="20" s="1"/>
  <c r="F5" i="20" a="1"/>
  <c r="F5" i="20" s="1"/>
  <c r="E5" i="20" a="1"/>
  <c r="E5" i="20" s="1"/>
  <c r="N5" i="20" a="1"/>
  <c r="N5" i="20" s="1"/>
  <c r="E7" i="20" a="1"/>
  <c r="E7" i="20" s="1"/>
  <c r="G5" i="20" a="1"/>
  <c r="G5" i="20" s="1"/>
  <c r="L5" i="20" a="1"/>
  <c r="L5" i="20" s="1"/>
  <c r="F7" i="20" a="1"/>
  <c r="F7" i="20" s="1"/>
  <c r="H5" i="20" a="1"/>
  <c r="H5" i="20" s="1"/>
  <c r="M5" i="20" a="1"/>
  <c r="M5" i="20" s="1"/>
  <c r="P8" i="20" a="1"/>
  <c r="P8" i="20" s="1"/>
  <c r="Q8" i="20" a="1"/>
  <c r="Q8" i="20" s="1"/>
  <c r="P7" i="20" a="1"/>
  <c r="P7" i="20" s="1"/>
  <c r="R7" i="20" a="1"/>
  <c r="R7" i="20" s="1"/>
  <c r="K8" i="20" a="1"/>
  <c r="K8" i="20" s="1"/>
  <c r="L8" i="20" a="1"/>
  <c r="L8" i="20" s="1"/>
  <c r="M8" i="20" a="1"/>
  <c r="M8" i="20" s="1"/>
  <c r="Q7" i="20" a="1"/>
  <c r="Q7" i="20" s="1"/>
  <c r="O7" i="20" a="1"/>
  <c r="O7" i="20" s="1"/>
  <c r="R8" i="20" a="1"/>
  <c r="R8" i="20" s="1"/>
  <c r="N8" i="20" a="1"/>
  <c r="N8" i="20" s="1"/>
  <c r="C8" i="20" a="1"/>
  <c r="C8" i="20" s="1"/>
  <c r="N7" i="20" a="1"/>
  <c r="N7" i="20" s="1"/>
  <c r="C7" i="20" a="1"/>
  <c r="C7" i="20" s="1"/>
  <c r="D7" i="20" a="1"/>
  <c r="D7" i="20" s="1"/>
  <c r="N3" i="20" a="1"/>
  <c r="N3" i="20" s="1"/>
  <c r="F3" i="20" a="1"/>
  <c r="F3" i="20" s="1"/>
  <c r="G3" i="20" a="1"/>
  <c r="G3" i="20" s="1"/>
  <c r="H3" i="20" a="1"/>
  <c r="H3" i="20" s="1"/>
  <c r="R3" i="20" a="1"/>
  <c r="R3" i="20" s="1"/>
  <c r="C3" i="20" a="1"/>
  <c r="C3" i="20" s="1"/>
  <c r="K3" i="20" a="1"/>
  <c r="K3" i="20" s="1"/>
  <c r="L3" i="20" a="1"/>
  <c r="L3" i="20" s="1"/>
  <c r="O3" i="20" a="1"/>
  <c r="O3" i="20" s="1"/>
  <c r="M3" i="20" a="1"/>
  <c r="M3" i="20" s="1"/>
  <c r="I3" i="20" a="1"/>
  <c r="I3" i="20" s="1"/>
  <c r="P3" i="20" a="1"/>
  <c r="P3" i="20" s="1"/>
  <c r="Q3" i="20" a="1"/>
  <c r="Q3" i="20" s="1"/>
  <c r="D3" i="20" a="1"/>
  <c r="D3" i="20" s="1"/>
  <c r="E3" i="20" a="1"/>
  <c r="E3" i="20" s="1"/>
  <c r="J3" i="20" a="1"/>
  <c r="J3" i="20" s="1"/>
  <c r="B9" i="1"/>
  <c r="B10" i="1"/>
  <c r="A2" i="1"/>
  <c r="B15" i="1"/>
  <c r="B14" i="1"/>
  <c r="B7" i="1"/>
  <c r="C11" i="2"/>
  <c r="B3" i="5"/>
  <c r="C3" i="5"/>
  <c r="D3" i="5"/>
  <c r="A1" i="10" l="1"/>
  <c r="A9" i="9"/>
  <c r="A1" i="2"/>
  <c r="A36" i="4"/>
  <c r="A1" i="43"/>
  <c r="E14" i="3"/>
  <c r="E3" i="5"/>
  <c r="A18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<sst xmlns="http://schemas.openxmlformats.org/spreadsheetml/2006/main" count="12574" uniqueCount="460">
  <si>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</si>
  <si>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</si>
  <si>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</si>
  <si>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</si>
  <si>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</si>
  <si>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</si>
  <si>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</si>
  <si>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</si>
  <si>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</si>
  <si>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</si>
  <si>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</si>
  <si>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</si>
  <si>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</si>
  <si>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</si>
  <si>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</si>
  <si>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</si>
  <si>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</si>
  <si>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</si>
  <si>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</si>
  <si>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</si>
  <si>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</si>
  <si>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</si>
  <si>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</si>
  <si>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</si>
  <si>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</si>
  <si>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</si>
  <si>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</si>
  <si>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</si>
  <si>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</si>
  <si>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</si>
  <si>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</si>
  <si>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</si>
  <si>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</si>
  <si>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</si>
  <si>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</si>
  <si>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</si>
  <si>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</si>
  <si>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</si>
  <si>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</si>
  <si>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</si>
  <si>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</si>
  <si>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</si>
  <si>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</si>
  <si>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</si>
  <si>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</si>
  <si>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</si>
  <si>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</si>
  <si>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</si>
  <si>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</si>
  <si>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</si>
  <si>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</si>
  <si>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</si>
  <si>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</si>
  <si>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</si>
  <si>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</si>
  <si>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</si>
  <si>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</si>
  <si>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</si>
  <si>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</si>
  <si>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</si>
  <si>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</si>
  <si>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</si>
  <si>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</si>
  <si>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</si>
  <si>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</si>
  <si>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</si>
  <si>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</si>
  <si>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</si>
  <si>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</si>
  <si>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</si>
  <si>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</si>
  <si>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</si>
  <si>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</si>
  <si>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</si>
  <si>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</si>
  <si>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</si>
  <si>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</si>
  <si>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</si>
  <si>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</si>
  <si>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</si>
  <si>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</si>
  <si>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</si>
  <si>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</si>
  <si>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</si>
  <si>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</si>
  <si>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</si>
  <si>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</si>
  <si>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</si>
  <si>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</si>
  <si>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</si>
  <si>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</si>
  <si>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</si>
  <si>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</si>
  <si>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</si>
  <si>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</si>
  <si>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</si>
  <si>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</si>
  <si>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</si>
  <si>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</si>
  <si>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</si>
  <si>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</si>
  <si>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</si>
  <si>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</si>
  <si>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</si>
  <si>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</si>
  <si>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</si>
  <si>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</si>
  <si>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</si>
  <si>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</si>
  <si>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</si>
  <si>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</si>
  <si>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</si>
  <si>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</si>
  <si>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</si>
  <si>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</si>
  <si>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</si>
  <si>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</si>
  <si>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</si>
  <si>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</si>
  <si>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</si>
  <si>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</si>
  <si>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</si>
  <si>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</si>
  <si>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</si>
  <si>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</si>
  <si>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</si>
  <si>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</si>
  <si>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</si>
  <si>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</si>
  <si>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</si>
  <si>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</si>
  <si>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</si>
  <si>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</si>
  <si>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</si>
  <si>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</si>
  <si>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</si>
  <si>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</si>
  <si>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</si>
  <si>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</si>
  <si>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</si>
  <si>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</si>
  <si>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</si>
  <si>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</si>
  <si>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</si>
  <si>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</si>
  <si>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</si>
  <si>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</si>
  <si>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</si>
  <si>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</si>
  <si>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</si>
  <si>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</si>
  <si>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</si>
  <si>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</si>
  <si>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</si>
  <si>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</si>
  <si>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</si>
  <si>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</si>
  <si>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</si>
  <si>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</si>
  <si>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</si>
  <si>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</si>
  <si>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</si>
  <si>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</si>
  <si>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</si>
  <si>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</si>
  <si>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</si>
  <si>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</si>
  <si>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</si>
  <si>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</si>
  <si>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</si>
  <si>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</si>
  <si>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</si>
  <si>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</si>
  <si>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</si>
  <si>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</si>
  <si>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</si>
  <si>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</si>
  <si>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</si>
  <si>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</si>
  <si>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</si>
  <si>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</si>
  <si>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</si>
  <si>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</si>
  <si>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</si>
  <si>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</si>
  <si>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</si>
  <si>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</si>
  <si>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</si>
  <si>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</si>
  <si>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</si>
  <si>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</si>
  <si>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</si>
  <si>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</si>
  <si>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</si>
  <si>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</si>
  <si>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</si>
  <si>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</si>
  <si>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</si>
  <si>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</si>
  <si>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</si>
  <si>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</si>
  <si>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</si>
  <si>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</si>
  <si>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</si>
  <si>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</si>
  <si>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</si>
  <si>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</si>
  <si>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</si>
  <si>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</si>
  <si>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</si>
  <si>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</si>
  <si>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</si>
  <si>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</si>
  <si>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</si>
  <si>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</si>
  <si>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</si>
  <si>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</si>
  <si>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</si>
  <si>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</si>
  <si>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</si>
  <si>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</si>
  <si>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</si>
  <si>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</si>
  <si>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</si>
  <si>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</si>
  <si>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</si>
  <si>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</si>
  <si>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</si>
  <si>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</si>
  <si>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</si>
  <si>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</si>
  <si>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</si>
  <si>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</si>
  <si>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</si>
  <si>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</si>
  <si>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</si>
  <si>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</si>
  <si>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</si>
  <si>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</si>
  <si>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</si>
  <si>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</si>
  <si>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</si>
  <si>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</si>
  <si>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</si>
  <si>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</si>
  <si>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</si>
  <si>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</si>
  <si>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</si>
  <si>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</si>
  <si>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</si>
  <si>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</si>
  <si>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</si>
  <si>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</si>
  <si>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</si>
  <si>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</si>
  <si>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</si>
  <si>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</si>
  <si>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</si>
  <si>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</si>
  <si>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</si>
  <si>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</si>
  <si>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</si>
  <si>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</si>
  <si>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</si>
  <si>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</si>
  <si>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</si>
  <si>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</si>
  <si>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</si>
  <si>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</si>
  <si>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</si>
  <si>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</si>
  <si>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</si>
  <si>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</si>
  <si>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</si>
  <si>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</si>
  <si>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</si>
  <si>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</si>
  <si>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</si>
  <si>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</si>
  <si>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</si>
  <si>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</si>
  <si>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</si>
  <si>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</si>
  <si>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</si>
  <si>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</si>
  <si>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</si>
  <si>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</si>
  <si>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</si>
  <si>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</si>
  <si>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</si>
  <si>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</si>
  <si>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</si>
  <si>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</si>
  <si>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</si>
  <si>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</si>
  <si>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</si>
  <si>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</si>
  <si>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</si>
  <si>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</si>
  <si>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</si>
  <si>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</si>
  <si>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</si>
  <si>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</si>
  <si>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</si>
  <si>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</si>
  <si>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</si>
  <si>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</si>
  <si>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</si>
  <si>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</si>
  <si>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</si>
  <si>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</si>
  <si>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</si>
  <si>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</si>
  <si>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</si>
  <si>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</si>
  <si>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</si>
  <si>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</si>
  <si>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</si>
  <si>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</si>
  <si>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</si>
  <si>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</si>
  <si>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</si>
  <si>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</si>
  <si>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</si>
  <si>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</si>
  <si>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</si>
  <si>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</si>
  <si>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</si>
  <si>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</si>
  <si>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</si>
  <si>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</si>
  <si>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</si>
  <si>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</si>
  <si>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</si>
  <si>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</si>
  <si>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</si>
  <si>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</si>
  <si>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</si>
  <si>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</si>
  <si>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</si>
  <si>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</si>
  <si>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</si>
  <si>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</si>
  <si>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</si>
  <si>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</si>
  <si>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</si>
  <si>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</si>
  <si>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</si>
  <si>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</si>
  <si>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</si>
  <si>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</si>
  <si>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(G.E1.E1.W1)</t>
  </si>
  <si>
    <t>EL1 NORTH WIN (G.E1.E2.W1)</t>
  </si>
  <si>
    <t>EL1 SOUTH WIN (G.E1.E3.W1)</t>
  </si>
  <si>
    <t>EL1 SOUTH WIN (G.SW2.E4.W1)</t>
  </si>
  <si>
    <t>EL1 WEST WIN (G.SW2.E5.W1)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</si>
  <si>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</si>
  <si>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</si>
  <si>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</si>
  <si>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</si>
  <si>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</si>
  <si>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</si>
  <si>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</si>
  <si>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</si>
  <si>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</si>
  <si>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</si>
  <si>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</si>
  <si>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</si>
  <si>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</si>
  <si>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</si>
  <si>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</si>
  <si>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</si>
  <si>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</si>
  <si>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</si>
  <si>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</si>
  <si>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</si>
  <si>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</si>
  <si>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</si>
  <si>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</si>
  <si>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</si>
  <si>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</si>
  <si>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</si>
  <si>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EAST PERIM SPC (G.E1)</t>
  </si>
  <si>
    <t>Yes</t>
  </si>
  <si>
    <t>0.0</t>
  </si>
  <si>
    <t>0.5</t>
  </si>
  <si>
    <t>Dining_fine</t>
  </si>
  <si>
    <t>Restaurant</t>
  </si>
  <si>
    <t>EL1 EAST PERIM PLNM (G.E5)</t>
  </si>
  <si>
    <t>No</t>
  </si>
  <si>
    <t>Plenum</t>
  </si>
  <si>
    <t>EL1 NORTH PERIM PLNM (G.N8)</t>
  </si>
  <si>
    <t>EL1 SW PERIM PLNM (G.SW6)</t>
  </si>
  <si>
    <t>EL1 WNW PERIM PLNM (G.WNW7)</t>
  </si>
  <si>
    <t>KITCHEN EL1 WNW PERIM SPC (G.WNW3)</t>
  </si>
  <si>
    <t>0.15</t>
  </si>
  <si>
    <t>Kitchen</t>
  </si>
  <si>
    <t>LOBBYWAITING EL1 SW PERIM SPC (G.SW2)</t>
  </si>
  <si>
    <t>Lobby</t>
  </si>
  <si>
    <t>RESTROOM EL1 NORTH PERIM SPC (G.N4)</t>
  </si>
  <si>
    <t>Restroom</t>
  </si>
  <si>
    <t>Roof Membrane+Roof Continuous Insulation+Metal Decking</t>
  </si>
  <si>
    <t>Stucco+Wall Continuous Insulation+Gypsum 5/8in</t>
  </si>
  <si>
    <t>Theoretical Glazing</t>
  </si>
  <si>
    <t>Dining EL1 East Perim Spc (G.E1)</t>
  </si>
  <si>
    <t>Kitchen EL1 WNW Perim Spc (G.WNW3)</t>
  </si>
  <si>
    <t>LobbyWaiting EL1 SW Perim Spc (G.SW2)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</si>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</sst>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F3-4F25-AE45-416B7539913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F3-4F25-AE45-416B7539913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F3-4F25-AE45-416B7539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050368"/>
        <c:axId val="788056608"/>
      </c:lineChart>
      <c:catAx>
        <c:axId val="788050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8056608"/>
        <c:crosses val="autoZero"/>
        <c:auto val="1"/>
        <c:lblAlgn val="ctr"/>
        <c:lblOffset val="100"/>
        <c:noMultiLvlLbl val="0"/>
      </c:catAx>
      <c:valAx>
        <c:axId val="788056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80503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0A-4875-8C7A-D23C0E90100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0A-4875-8C7A-D23C0E90100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0A-4875-8C7A-D23C0E901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06032"/>
        <c:axId val="425904112"/>
      </c:lineChart>
      <c:catAx>
        <c:axId val="425906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04112"/>
        <c:crosses val="autoZero"/>
        <c:auto val="1"/>
        <c:lblAlgn val="ctr"/>
        <c:lblOffset val="100"/>
        <c:noMultiLvlLbl val="0"/>
      </c:catAx>
      <c:valAx>
        <c:axId val="425904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06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3C-4C2D-B9E3-6991055A794C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3C-4C2D-B9E3-6991055A794C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3C-4C2D-B9E3-6991055A794C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3C-4C2D-B9E3-6991055A7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09392"/>
        <c:axId val="425906992"/>
      </c:lineChart>
      <c:catAx>
        <c:axId val="425909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06992"/>
        <c:crosses val="autoZero"/>
        <c:auto val="1"/>
        <c:lblAlgn val="ctr"/>
        <c:lblOffset val="100"/>
        <c:noMultiLvlLbl val="0"/>
      </c:catAx>
      <c:valAx>
        <c:axId val="425906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09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33-4081-9C1D-C364484B931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33-4081-9C1D-C364484B931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33-4081-9C1D-C364484B9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317152"/>
        <c:axId val="774320512"/>
      </c:lineChart>
      <c:catAx>
        <c:axId val="774317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20512"/>
        <c:crosses val="autoZero"/>
        <c:auto val="1"/>
        <c:lblAlgn val="ctr"/>
        <c:lblOffset val="100"/>
        <c:noMultiLvlLbl val="0"/>
      </c:catAx>
      <c:valAx>
        <c:axId val="774320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17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6F-4F56-9351-9F0C219C39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322432"/>
        <c:axId val="774319072"/>
      </c:lineChart>
      <c:catAx>
        <c:axId val="774322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19072"/>
        <c:crosses val="autoZero"/>
        <c:auto val="1"/>
        <c:lblAlgn val="ctr"/>
        <c:lblOffset val="100"/>
        <c:noMultiLvlLbl val="0"/>
      </c:catAx>
      <c:valAx>
        <c:axId val="774319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322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CC-4882-B11F-15E53533D72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CC-4882-B11F-15E53533D72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CC-4882-B11F-15E53533D7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060912"/>
        <c:axId val="762067632"/>
      </c:lineChart>
      <c:catAx>
        <c:axId val="762060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067632"/>
        <c:crosses val="autoZero"/>
        <c:auto val="1"/>
        <c:lblAlgn val="ctr"/>
        <c:lblOffset val="100"/>
        <c:noMultiLvlLbl val="0"/>
      </c:catAx>
      <c:valAx>
        <c:axId val="762067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060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F-47AC-B1AA-3DA7C3333AC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F-47AC-B1AA-3DA7C3333AC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0F-47AC-B1AA-3DA7C3333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066672"/>
        <c:axId val="762061872"/>
      </c:lineChart>
      <c:catAx>
        <c:axId val="762066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061872"/>
        <c:crosses val="autoZero"/>
        <c:auto val="1"/>
        <c:lblAlgn val="ctr"/>
        <c:lblOffset val="100"/>
        <c:noMultiLvlLbl val="0"/>
      </c:catAx>
      <c:valAx>
        <c:axId val="7620618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066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97-48C7-AFE4-EF6D0E5715E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97-48C7-AFE4-EF6D0E5715E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97-48C7-AFE4-EF6D0E5715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0450895"/>
        <c:axId val="290448975"/>
      </c:lineChart>
      <c:catAx>
        <c:axId val="290450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90448975"/>
        <c:crosses val="autoZero"/>
        <c:auto val="1"/>
        <c:lblAlgn val="ctr"/>
        <c:lblOffset val="100"/>
        <c:noMultiLvlLbl val="0"/>
      </c:catAx>
      <c:valAx>
        <c:axId val="2904489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904508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8D-45D1-AD6B-24C179C92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2707535"/>
        <c:axId val="322708015"/>
      </c:lineChart>
      <c:catAx>
        <c:axId val="322707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708015"/>
        <c:crosses val="autoZero"/>
        <c:auto val="1"/>
        <c:lblAlgn val="ctr"/>
        <c:lblOffset val="100"/>
        <c:noMultiLvlLbl val="0"/>
      </c:catAx>
      <c:valAx>
        <c:axId val="3227080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707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C5-4977-B7A5-C098C1111EC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EC5-4977-B7A5-C098C1111EC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EC5-4977-B7A5-C098C1111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5140559"/>
        <c:axId val="325139599"/>
      </c:lineChart>
      <c:catAx>
        <c:axId val="3251405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5139599"/>
        <c:crosses val="autoZero"/>
        <c:auto val="1"/>
        <c:lblAlgn val="ctr"/>
        <c:lblOffset val="100"/>
        <c:noMultiLvlLbl val="0"/>
      </c:catAx>
      <c:valAx>
        <c:axId val="3251395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51405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0D-4684-ADC5-2EFE33F6F35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0D-4684-ADC5-2EFE33F6F35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0D-4684-ADC5-2EFE33F6F3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5143919"/>
        <c:axId val="325137679"/>
      </c:lineChart>
      <c:catAx>
        <c:axId val="325143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5137679"/>
        <c:crosses val="autoZero"/>
        <c:auto val="1"/>
        <c:lblAlgn val="ctr"/>
        <c:lblOffset val="100"/>
        <c:noMultiLvlLbl val="0"/>
      </c:catAx>
      <c:valAx>
        <c:axId val="3251376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51439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46-4AEF-A856-216FD939F60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46-4AEF-A856-216FD939F60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46-4AEF-A856-216FD939F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5138159"/>
        <c:axId val="325141039"/>
      </c:lineChart>
      <c:catAx>
        <c:axId val="325138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5141039"/>
        <c:crosses val="autoZero"/>
        <c:auto val="1"/>
        <c:lblAlgn val="ctr"/>
        <c:lblOffset val="100"/>
        <c:noMultiLvlLbl val="0"/>
      </c:catAx>
      <c:valAx>
        <c:axId val="3251410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51381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C8-4220-92FD-B658AA9A382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C8-4220-92FD-B658AA9A382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6C8-4220-92FD-B658AA9A38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5135759"/>
        <c:axId val="325146799"/>
      </c:lineChart>
      <c:catAx>
        <c:axId val="325135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5146799"/>
        <c:crosses val="autoZero"/>
        <c:auto val="1"/>
        <c:lblAlgn val="ctr"/>
        <c:lblOffset val="100"/>
        <c:noMultiLvlLbl val="0"/>
      </c:catAx>
      <c:valAx>
        <c:axId val="3251467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5135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80-4801-8E85-3C47620CA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0448015"/>
        <c:axId val="1756828528"/>
      </c:lineChart>
      <c:catAx>
        <c:axId val="290448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28528"/>
        <c:crosses val="autoZero"/>
        <c:auto val="1"/>
        <c:lblAlgn val="ctr"/>
        <c:lblOffset val="100"/>
        <c:noMultiLvlLbl val="0"/>
      </c:catAx>
      <c:valAx>
        <c:axId val="17568285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90448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AC-4863-B668-01BCA3ABDD4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AC-4863-B668-01BCA3ABDD4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AC-4863-B668-01BCA3ABD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6821808"/>
        <c:axId val="1756817968"/>
      </c:lineChart>
      <c:catAx>
        <c:axId val="1756821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17968"/>
        <c:crosses val="autoZero"/>
        <c:auto val="1"/>
        <c:lblAlgn val="ctr"/>
        <c:lblOffset val="100"/>
        <c:noMultiLvlLbl val="0"/>
      </c:catAx>
      <c:valAx>
        <c:axId val="1756817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21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16-46B4-B79A-7CFFC5F2F04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16-46B4-B79A-7CFFC5F2F04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16-46B4-B79A-7CFFC5F2F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6817008"/>
        <c:axId val="1756816048"/>
      </c:lineChart>
      <c:catAx>
        <c:axId val="1756817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16048"/>
        <c:crosses val="autoZero"/>
        <c:auto val="1"/>
        <c:lblAlgn val="ctr"/>
        <c:lblOffset val="100"/>
        <c:noMultiLvlLbl val="0"/>
      </c:catAx>
      <c:valAx>
        <c:axId val="1756816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17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09-4B20-B7C6-11D12AC60BB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09-4B20-B7C6-11D12AC60BB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09-4B20-B7C6-11D12AC60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6825168"/>
        <c:axId val="1756826608"/>
      </c:lineChart>
      <c:catAx>
        <c:axId val="1756825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26608"/>
        <c:crosses val="autoZero"/>
        <c:auto val="1"/>
        <c:lblAlgn val="ctr"/>
        <c:lblOffset val="100"/>
        <c:noMultiLvlLbl val="0"/>
      </c:catAx>
      <c:valAx>
        <c:axId val="1756826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251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64.472484776230218</c:v>
                </c:pt>
                <c:pt idx="1">
                  <c:v>71.522178873048389</c:v>
                </c:pt>
                <c:pt idx="2">
                  <c:v>66.905526960171912</c:v>
                </c:pt>
                <c:pt idx="3">
                  <c:v>73.135741413651061</c:v>
                </c:pt>
                <c:pt idx="4">
                  <c:v>68.30505007959907</c:v>
                </c:pt>
                <c:pt idx="5">
                  <c:v>73.283611870614024</c:v>
                </c:pt>
                <c:pt idx="6">
                  <c:v>74.847864031925297</c:v>
                </c:pt>
                <c:pt idx="7">
                  <c:v>78.183258136596294</c:v>
                </c:pt>
                <c:pt idx="8">
                  <c:v>81.367749523476377</c:v>
                </c:pt>
                <c:pt idx="9">
                  <c:v>87.121668796447665</c:v>
                </c:pt>
                <c:pt idx="10">
                  <c:v>89.9645552089208</c:v>
                </c:pt>
                <c:pt idx="11">
                  <c:v>83.575529887133513</c:v>
                </c:pt>
                <c:pt idx="12">
                  <c:v>92.678935514038713</c:v>
                </c:pt>
                <c:pt idx="13">
                  <c:v>100.06251026221292</c:v>
                </c:pt>
                <c:pt idx="14">
                  <c:v>111.74010544200689</c:v>
                </c:pt>
                <c:pt idx="15">
                  <c:v>88.631101108675949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2B-4BB5-9697-1342D55CAC8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51.604712051228972</c:v>
                </c:pt>
                <c:pt idx="1">
                  <c:v>56.761488324278787</c:v>
                </c:pt>
                <c:pt idx="2">
                  <c:v>53.390349593437897</c:v>
                </c:pt>
                <c:pt idx="3">
                  <c:v>57.767847326827386</c:v>
                </c:pt>
                <c:pt idx="4">
                  <c:v>54.483255637970544</c:v>
                </c:pt>
                <c:pt idx="5">
                  <c:v>57.568863910563479</c:v>
                </c:pt>
                <c:pt idx="6">
                  <c:v>59.301102250904862</c:v>
                </c:pt>
                <c:pt idx="7">
                  <c:v>61.647843685972717</c:v>
                </c:pt>
                <c:pt idx="8">
                  <c:v>62.735491908022013</c:v>
                </c:pt>
                <c:pt idx="9">
                  <c:v>67.851506671330768</c:v>
                </c:pt>
                <c:pt idx="10">
                  <c:v>68.696274192051504</c:v>
                </c:pt>
                <c:pt idx="11">
                  <c:v>64.616737580045267</c:v>
                </c:pt>
                <c:pt idx="12">
                  <c:v>70.92394004725972</c:v>
                </c:pt>
                <c:pt idx="13">
                  <c:v>76.599488138666587</c:v>
                </c:pt>
                <c:pt idx="14">
                  <c:v>84.628700643217655</c:v>
                </c:pt>
                <c:pt idx="15">
                  <c:v>67.648985914889664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2B-4BB5-9697-1342D55CA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6819888"/>
        <c:axId val="1756815088"/>
      </c:barChart>
      <c:catAx>
        <c:axId val="1756819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15088"/>
        <c:crosses val="autoZero"/>
        <c:auto val="1"/>
        <c:lblAlgn val="ctr"/>
        <c:lblOffset val="100"/>
        <c:noMultiLvlLbl val="0"/>
      </c:catAx>
      <c:valAx>
        <c:axId val="17568150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198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91.55470919565667</c:v>
                </c:pt>
                <c:pt idx="1">
                  <c:v>85.123228652812386</c:v>
                </c:pt>
                <c:pt idx="2">
                  <c:v>77.336821890817205</c:v>
                </c:pt>
                <c:pt idx="3">
                  <c:v>79.117826266981737</c:v>
                </c:pt>
                <c:pt idx="4">
                  <c:v>77.738006596372003</c:v>
                </c:pt>
                <c:pt idx="5">
                  <c:v>68.822995566724018</c:v>
                </c:pt>
                <c:pt idx="6">
                  <c:v>68.844699700878806</c:v>
                </c:pt>
                <c:pt idx="7">
                  <c:v>73.137470819620631</c:v>
                </c:pt>
                <c:pt idx="8">
                  <c:v>73.078594273149776</c:v>
                </c:pt>
                <c:pt idx="9">
                  <c:v>80.365659601504888</c:v>
                </c:pt>
                <c:pt idx="10">
                  <c:v>91.576172390899288</c:v>
                </c:pt>
                <c:pt idx="11">
                  <c:v>88.980128786310388</c:v>
                </c:pt>
                <c:pt idx="12">
                  <c:v>88.235747124795651</c:v>
                </c:pt>
                <c:pt idx="13">
                  <c:v>85.041793085231689</c:v>
                </c:pt>
                <c:pt idx="14">
                  <c:v>77.633037543636718</c:v>
                </c:pt>
                <c:pt idx="15">
                  <c:v>98.97050729241775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57-4426-8CF1-48D91786313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97.799181878538235</c:v>
                </c:pt>
                <c:pt idx="1">
                  <c:v>87.217360808698075</c:v>
                </c:pt>
                <c:pt idx="2">
                  <c:v>80.936972165309086</c:v>
                </c:pt>
                <c:pt idx="3">
                  <c:v>80.490399922899556</c:v>
                </c:pt>
                <c:pt idx="4">
                  <c:v>82.14832377906437</c:v>
                </c:pt>
                <c:pt idx="5">
                  <c:v>71.152403677977105</c:v>
                </c:pt>
                <c:pt idx="6">
                  <c:v>71.737929852866642</c:v>
                </c:pt>
                <c:pt idx="7">
                  <c:v>75.87249512767977</c:v>
                </c:pt>
                <c:pt idx="8">
                  <c:v>74.322520827830417</c:v>
                </c:pt>
                <c:pt idx="9">
                  <c:v>81.266731868900678</c:v>
                </c:pt>
                <c:pt idx="10">
                  <c:v>88.463639641054556</c:v>
                </c:pt>
                <c:pt idx="11">
                  <c:v>87.366710809055022</c:v>
                </c:pt>
                <c:pt idx="12">
                  <c:v>85.909801394947067</c:v>
                </c:pt>
                <c:pt idx="13">
                  <c:v>83.342106484290781</c:v>
                </c:pt>
                <c:pt idx="14">
                  <c:v>75.15589104563918</c:v>
                </c:pt>
                <c:pt idx="15">
                  <c:v>98.062563804193417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57-4426-8CF1-48D917863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4597888"/>
        <c:axId val="1924605568"/>
      </c:barChart>
      <c:catAx>
        <c:axId val="1924597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605568"/>
        <c:crosses val="autoZero"/>
        <c:auto val="1"/>
        <c:lblAlgn val="ctr"/>
        <c:lblOffset val="100"/>
        <c:noMultiLvlLbl val="0"/>
      </c:catAx>
      <c:valAx>
        <c:axId val="1924605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5978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66.349793327955339</c:v>
                </c:pt>
                <c:pt idx="1">
                  <c:v>73.607713971601328</c:v>
                </c:pt>
                <c:pt idx="2">
                  <c:v>69.428048501895375</c:v>
                </c:pt>
                <c:pt idx="3">
                  <c:v>75.250906644202828</c:v>
                </c:pt>
                <c:pt idx="4">
                  <c:v>70.633139273399635</c:v>
                </c:pt>
                <c:pt idx="5">
                  <c:v>74.886883642568023</c:v>
                </c:pt>
                <c:pt idx="6">
                  <c:v>75.692426308387525</c:v>
                </c:pt>
                <c:pt idx="7">
                  <c:v>79.505107904938001</c:v>
                </c:pt>
                <c:pt idx="8">
                  <c:v>82.578315854851255</c:v>
                </c:pt>
                <c:pt idx="9">
                  <c:v>87.825681589411545</c:v>
                </c:pt>
                <c:pt idx="10">
                  <c:v>90.873135846712884</c:v>
                </c:pt>
                <c:pt idx="11">
                  <c:v>84.778777029776478</c:v>
                </c:pt>
                <c:pt idx="12">
                  <c:v>93.258222263469378</c:v>
                </c:pt>
                <c:pt idx="13">
                  <c:v>100.32230665990849</c:v>
                </c:pt>
                <c:pt idx="14">
                  <c:v>110.48128350835611</c:v>
                </c:pt>
                <c:pt idx="15">
                  <c:v>89.47579188589134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3E-4EDB-9945-E8426CA56FB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51.75255038300363</c:v>
                </c:pt>
                <c:pt idx="1">
                  <c:v>57.278375464922867</c:v>
                </c:pt>
                <c:pt idx="2">
                  <c:v>54.38620901361395</c:v>
                </c:pt>
                <c:pt idx="3">
                  <c:v>58.38358724130299</c:v>
                </c:pt>
                <c:pt idx="4">
                  <c:v>55.314605538382459</c:v>
                </c:pt>
                <c:pt idx="5">
                  <c:v>58.281088258600626</c:v>
                </c:pt>
                <c:pt idx="6">
                  <c:v>59.480828401522025</c:v>
                </c:pt>
                <c:pt idx="7">
                  <c:v>61.997208678084199</c:v>
                </c:pt>
                <c:pt idx="8">
                  <c:v>62.873466022259187</c:v>
                </c:pt>
                <c:pt idx="9">
                  <c:v>67.798551867901224</c:v>
                </c:pt>
                <c:pt idx="10">
                  <c:v>68.512760838681587</c:v>
                </c:pt>
                <c:pt idx="11">
                  <c:v>64.653056890138998</c:v>
                </c:pt>
                <c:pt idx="12">
                  <c:v>70.640278204130581</c:v>
                </c:pt>
                <c:pt idx="13">
                  <c:v>76.235068926376215</c:v>
                </c:pt>
                <c:pt idx="14">
                  <c:v>83.050897006646352</c:v>
                </c:pt>
                <c:pt idx="15">
                  <c:v>67.864685137460114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3E-4EDB-9945-E8426CA56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4607008"/>
        <c:axId val="1924606048"/>
      </c:barChart>
      <c:catAx>
        <c:axId val="1924607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606048"/>
        <c:crosses val="autoZero"/>
        <c:auto val="1"/>
        <c:lblAlgn val="ctr"/>
        <c:lblOffset val="100"/>
        <c:noMultiLvlLbl val="0"/>
      </c:catAx>
      <c:valAx>
        <c:axId val="1924606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607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89.62635015027449</c:v>
                </c:pt>
                <c:pt idx="1">
                  <c:v>83.598194207471607</c:v>
                </c:pt>
                <c:pt idx="2">
                  <c:v>76.321325056932977</c:v>
                </c:pt>
                <c:pt idx="3">
                  <c:v>77.9991933008274</c:v>
                </c:pt>
                <c:pt idx="4">
                  <c:v>76.901418505536242</c:v>
                </c:pt>
                <c:pt idx="5">
                  <c:v>68.552944095033453</c:v>
                </c:pt>
                <c:pt idx="6">
                  <c:v>68.499773338949296</c:v>
                </c:pt>
                <c:pt idx="7">
                  <c:v>72.519064514517012</c:v>
                </c:pt>
                <c:pt idx="8">
                  <c:v>72.383264204687421</c:v>
                </c:pt>
                <c:pt idx="9">
                  <c:v>79.084608822290605</c:v>
                </c:pt>
                <c:pt idx="10">
                  <c:v>89.268216766492714</c:v>
                </c:pt>
                <c:pt idx="11">
                  <c:v>87.203115072424453</c:v>
                </c:pt>
                <c:pt idx="12">
                  <c:v>86.332458219407897</c:v>
                </c:pt>
                <c:pt idx="13">
                  <c:v>83.114553067241587</c:v>
                </c:pt>
                <c:pt idx="14">
                  <c:v>76.10793170898863</c:v>
                </c:pt>
                <c:pt idx="15">
                  <c:v>96.461547934350392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FD-4415-A826-D09EC0DB342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96.911395161232761</c:v>
                </c:pt>
                <c:pt idx="1">
                  <c:v>86.328467557129301</c:v>
                </c:pt>
                <c:pt idx="2">
                  <c:v>79.94276540759725</c:v>
                </c:pt>
                <c:pt idx="3">
                  <c:v>79.630260499582363</c:v>
                </c:pt>
                <c:pt idx="4">
                  <c:v>81.205328140951053</c:v>
                </c:pt>
                <c:pt idx="5">
                  <c:v>70.579793613512564</c:v>
                </c:pt>
                <c:pt idx="6">
                  <c:v>70.869728792021533</c:v>
                </c:pt>
                <c:pt idx="7">
                  <c:v>74.896239211290933</c:v>
                </c:pt>
                <c:pt idx="8">
                  <c:v>73.499394975620547</c:v>
                </c:pt>
                <c:pt idx="9">
                  <c:v>80.17655289590725</c:v>
                </c:pt>
                <c:pt idx="10">
                  <c:v>87.19051129021895</c:v>
                </c:pt>
                <c:pt idx="11">
                  <c:v>86.301411009658977</c:v>
                </c:pt>
                <c:pt idx="12">
                  <c:v>84.760612020531568</c:v>
                </c:pt>
                <c:pt idx="13">
                  <c:v>81.984244379876785</c:v>
                </c:pt>
                <c:pt idx="14">
                  <c:v>73.792776472939892</c:v>
                </c:pt>
                <c:pt idx="15">
                  <c:v>96.738193993303682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FD-4415-A826-D09EC0DB3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4596448"/>
        <c:axId val="1924595008"/>
      </c:barChart>
      <c:catAx>
        <c:axId val="1924596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595008"/>
        <c:crosses val="autoZero"/>
        <c:auto val="1"/>
        <c:lblAlgn val="ctr"/>
        <c:lblOffset val="100"/>
        <c:noMultiLvlLbl val="0"/>
      </c:catAx>
      <c:valAx>
        <c:axId val="1924595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5964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67.024495456070582</c:v>
                </c:pt>
                <c:pt idx="1">
                  <c:v>74.024486532407181</c:v>
                </c:pt>
                <c:pt idx="2">
                  <c:v>69.617678134169068</c:v>
                </c:pt>
                <c:pt idx="3">
                  <c:v>75.416858227974615</c:v>
                </c:pt>
                <c:pt idx="4">
                  <c:v>70.822779614069404</c:v>
                </c:pt>
                <c:pt idx="5">
                  <c:v>74.826918409160683</c:v>
                </c:pt>
                <c:pt idx="6">
                  <c:v>75.655835718926028</c:v>
                </c:pt>
                <c:pt idx="7">
                  <c:v>79.516085795669525</c:v>
                </c:pt>
                <c:pt idx="8">
                  <c:v>82.580375436367149</c:v>
                </c:pt>
                <c:pt idx="9">
                  <c:v>87.961808505322068</c:v>
                </c:pt>
                <c:pt idx="10">
                  <c:v>91.313138488117247</c:v>
                </c:pt>
                <c:pt idx="11">
                  <c:v>85.190350664277503</c:v>
                </c:pt>
                <c:pt idx="12">
                  <c:v>93.57678990840752</c:v>
                </c:pt>
                <c:pt idx="13">
                  <c:v>100.49322515473632</c:v>
                </c:pt>
                <c:pt idx="14">
                  <c:v>110.52388329276042</c:v>
                </c:pt>
                <c:pt idx="15">
                  <c:v>90.358847276854874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7C-4598-98B3-926ADAAF55C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52.813270558335773</c:v>
                </c:pt>
                <c:pt idx="1">
                  <c:v>57.900535062858289</c:v>
                </c:pt>
                <c:pt idx="2">
                  <c:v>54.767511797083031</c:v>
                </c:pt>
                <c:pt idx="3">
                  <c:v>58.707382368268874</c:v>
                </c:pt>
                <c:pt idx="4">
                  <c:v>55.715508256173393</c:v>
                </c:pt>
                <c:pt idx="5">
                  <c:v>58.327557343461095</c:v>
                </c:pt>
                <c:pt idx="6">
                  <c:v>59.505898541516451</c:v>
                </c:pt>
                <c:pt idx="7">
                  <c:v>62.100637506514282</c:v>
                </c:pt>
                <c:pt idx="8">
                  <c:v>62.941828422938812</c:v>
                </c:pt>
                <c:pt idx="9">
                  <c:v>68.025371759817816</c:v>
                </c:pt>
                <c:pt idx="10">
                  <c:v>69.09529580159483</c:v>
                </c:pt>
                <c:pt idx="11">
                  <c:v>65.219736287898797</c:v>
                </c:pt>
                <c:pt idx="12">
                  <c:v>71.10298799945744</c:v>
                </c:pt>
                <c:pt idx="13">
                  <c:v>76.532662392826808</c:v>
                </c:pt>
                <c:pt idx="14">
                  <c:v>83.142018318496255</c:v>
                </c:pt>
                <c:pt idx="15">
                  <c:v>68.936897206536415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7C-4598-98B3-926ADAAF5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4599808"/>
        <c:axId val="1924604128"/>
      </c:barChart>
      <c:catAx>
        <c:axId val="1924599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604128"/>
        <c:crosses val="autoZero"/>
        <c:auto val="1"/>
        <c:lblAlgn val="ctr"/>
        <c:lblOffset val="100"/>
        <c:noMultiLvlLbl val="0"/>
      </c:catAx>
      <c:valAx>
        <c:axId val="19246041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599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86.9445911891317</c:v>
                </c:pt>
                <c:pt idx="1">
                  <c:v>82.069447518150724</c:v>
                </c:pt>
                <c:pt idx="2">
                  <c:v>75.552330146990585</c:v>
                </c:pt>
                <c:pt idx="3">
                  <c:v>77.330903717241227</c:v>
                </c:pt>
                <c:pt idx="4">
                  <c:v>76.176461874540436</c:v>
                </c:pt>
                <c:pt idx="5">
                  <c:v>68.48133883506928</c:v>
                </c:pt>
                <c:pt idx="6">
                  <c:v>68.436506350078886</c:v>
                </c:pt>
                <c:pt idx="7">
                  <c:v>72.354899448160651</c:v>
                </c:pt>
                <c:pt idx="8">
                  <c:v>72.273355011886323</c:v>
                </c:pt>
                <c:pt idx="9">
                  <c:v>78.59617924427279</c:v>
                </c:pt>
                <c:pt idx="10">
                  <c:v>87.692033667197322</c:v>
                </c:pt>
                <c:pt idx="11">
                  <c:v>85.709304525368196</c:v>
                </c:pt>
                <c:pt idx="12">
                  <c:v>85.159066085081776</c:v>
                </c:pt>
                <c:pt idx="13">
                  <c:v>82.507113944473403</c:v>
                </c:pt>
                <c:pt idx="14">
                  <c:v>75.945703077593038</c:v>
                </c:pt>
                <c:pt idx="15">
                  <c:v>94.059337007503018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36-4D95-91EA-0574F3DF922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92.554173775851851</c:v>
                </c:pt>
                <c:pt idx="1">
                  <c:v>83.942249619851935</c:v>
                </c:pt>
                <c:pt idx="2">
                  <c:v>78.373658773388925</c:v>
                </c:pt>
                <c:pt idx="3">
                  <c:v>78.323916488788313</c:v>
                </c:pt>
                <c:pt idx="4">
                  <c:v>79.624461903096147</c:v>
                </c:pt>
                <c:pt idx="5">
                  <c:v>70.297750522926677</c:v>
                </c:pt>
                <c:pt idx="6">
                  <c:v>70.563731019367921</c:v>
                </c:pt>
                <c:pt idx="7">
                  <c:v>74.415833791414727</c:v>
                </c:pt>
                <c:pt idx="8">
                  <c:v>73.159903124709984</c:v>
                </c:pt>
                <c:pt idx="9">
                  <c:v>79.293549262191505</c:v>
                </c:pt>
                <c:pt idx="10">
                  <c:v>84.930900504722402</c:v>
                </c:pt>
                <c:pt idx="11">
                  <c:v>84.092186797261505</c:v>
                </c:pt>
                <c:pt idx="12">
                  <c:v>82.945717355454505</c:v>
                </c:pt>
                <c:pt idx="13">
                  <c:v>80.842622272036095</c:v>
                </c:pt>
                <c:pt idx="14">
                  <c:v>73.431853551974982</c:v>
                </c:pt>
                <c:pt idx="15">
                  <c:v>93.399714085824229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36-4D95-91EA-0574F3DF9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6817488"/>
        <c:axId val="314376735"/>
      </c:barChart>
      <c:catAx>
        <c:axId val="1756817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76735"/>
        <c:crosses val="autoZero"/>
        <c:auto val="1"/>
        <c:lblAlgn val="ctr"/>
        <c:lblOffset val="100"/>
        <c:noMultiLvlLbl val="0"/>
      </c:catAx>
      <c:valAx>
        <c:axId val="314376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817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66.303436681253885</c:v>
                </c:pt>
                <c:pt idx="1">
                  <c:v>73.577443120569399</c:v>
                </c:pt>
                <c:pt idx="2">
                  <c:v>69.414102600712468</c:v>
                </c:pt>
                <c:pt idx="3">
                  <c:v>75.235563297329321</c:v>
                </c:pt>
                <c:pt idx="4">
                  <c:v>70.617845899041242</c:v>
                </c:pt>
                <c:pt idx="5">
                  <c:v>74.896014334972904</c:v>
                </c:pt>
                <c:pt idx="6">
                  <c:v>75.690712965012096</c:v>
                </c:pt>
                <c:pt idx="7">
                  <c:v>79.498018946722169</c:v>
                </c:pt>
                <c:pt idx="8">
                  <c:v>82.584184055912104</c:v>
                </c:pt>
                <c:pt idx="9">
                  <c:v>87.811360894365251</c:v>
                </c:pt>
                <c:pt idx="10">
                  <c:v>90.844144649014467</c:v>
                </c:pt>
                <c:pt idx="11">
                  <c:v>84.751508099116919</c:v>
                </c:pt>
                <c:pt idx="12">
                  <c:v>93.235142100416198</c:v>
                </c:pt>
                <c:pt idx="13">
                  <c:v>100.30785210991098</c:v>
                </c:pt>
                <c:pt idx="14">
                  <c:v>110.47582758054499</c:v>
                </c:pt>
                <c:pt idx="15">
                  <c:v>89.450568258886179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38-44FE-AE81-F3532BF8CD4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51.671664513089226</c:v>
                </c:pt>
                <c:pt idx="1">
                  <c:v>57.22634158355762</c:v>
                </c:pt>
                <c:pt idx="2">
                  <c:v>54.353974956630992</c:v>
                </c:pt>
                <c:pt idx="3">
                  <c:v>58.355508042005475</c:v>
                </c:pt>
                <c:pt idx="4">
                  <c:v>55.283579745425733</c:v>
                </c:pt>
                <c:pt idx="5">
                  <c:v>58.296724301634107</c:v>
                </c:pt>
                <c:pt idx="6">
                  <c:v>59.466429178237682</c:v>
                </c:pt>
                <c:pt idx="7">
                  <c:v>61.991608186925767</c:v>
                </c:pt>
                <c:pt idx="8">
                  <c:v>62.905409167814845</c:v>
                </c:pt>
                <c:pt idx="9">
                  <c:v>67.774843478943723</c:v>
                </c:pt>
                <c:pt idx="10">
                  <c:v>68.470257429842164</c:v>
                </c:pt>
                <c:pt idx="11">
                  <c:v>64.604517515366553</c:v>
                </c:pt>
                <c:pt idx="12">
                  <c:v>70.604931573348949</c:v>
                </c:pt>
                <c:pt idx="13">
                  <c:v>76.220348451208977</c:v>
                </c:pt>
                <c:pt idx="14">
                  <c:v>83.039078506821241</c:v>
                </c:pt>
                <c:pt idx="15">
                  <c:v>67.825661957352025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38-44FE-AE81-F3532BF8C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4372415"/>
        <c:axId val="314382015"/>
      </c:barChart>
      <c:catAx>
        <c:axId val="314372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82015"/>
        <c:crosses val="autoZero"/>
        <c:auto val="1"/>
        <c:lblAlgn val="ctr"/>
        <c:lblOffset val="100"/>
        <c:noMultiLvlLbl val="0"/>
      </c:catAx>
      <c:valAx>
        <c:axId val="3143820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72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87.096436245779103</c:v>
                </c:pt>
                <c:pt idx="1">
                  <c:v>82.152837368019021</c:v>
                </c:pt>
                <c:pt idx="2">
                  <c:v>75.593632430734516</c:v>
                </c:pt>
                <c:pt idx="3">
                  <c:v>77.357999528830575</c:v>
                </c:pt>
                <c:pt idx="4">
                  <c:v>76.207823197241524</c:v>
                </c:pt>
                <c:pt idx="5">
                  <c:v>68.476980517858038</c:v>
                </c:pt>
                <c:pt idx="6">
                  <c:v>68.440795062715509</c:v>
                </c:pt>
                <c:pt idx="7">
                  <c:v>72.364287142071859</c:v>
                </c:pt>
                <c:pt idx="8">
                  <c:v>72.283945615625683</c:v>
                </c:pt>
                <c:pt idx="9">
                  <c:v>78.617290847176903</c:v>
                </c:pt>
                <c:pt idx="10">
                  <c:v>87.784406076657831</c:v>
                </c:pt>
                <c:pt idx="11">
                  <c:v>85.80345631331339</c:v>
                </c:pt>
                <c:pt idx="12">
                  <c:v>85.232191937291631</c:v>
                </c:pt>
                <c:pt idx="13">
                  <c:v>82.538004097746239</c:v>
                </c:pt>
                <c:pt idx="14">
                  <c:v>75.952351206836241</c:v>
                </c:pt>
                <c:pt idx="15">
                  <c:v>94.211547934350392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B-4448-966F-2C5E484CEBC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92.630778072060366</c:v>
                </c:pt>
                <c:pt idx="1">
                  <c:v>83.972779257122866</c:v>
                </c:pt>
                <c:pt idx="2">
                  <c:v>78.356105927454195</c:v>
                </c:pt>
                <c:pt idx="3">
                  <c:v>78.315089200939482</c:v>
                </c:pt>
                <c:pt idx="4">
                  <c:v>79.61308066277833</c:v>
                </c:pt>
                <c:pt idx="5">
                  <c:v>70.294766449881138</c:v>
                </c:pt>
                <c:pt idx="6">
                  <c:v>70.557734317553923</c:v>
                </c:pt>
                <c:pt idx="7">
                  <c:v>74.408766249991075</c:v>
                </c:pt>
                <c:pt idx="8">
                  <c:v>73.219887990176829</c:v>
                </c:pt>
                <c:pt idx="9">
                  <c:v>79.281361322701088</c:v>
                </c:pt>
                <c:pt idx="10">
                  <c:v>84.992629054020284</c:v>
                </c:pt>
                <c:pt idx="11">
                  <c:v>84.139528616403837</c:v>
                </c:pt>
                <c:pt idx="12">
                  <c:v>83.000669274756035</c:v>
                </c:pt>
                <c:pt idx="13">
                  <c:v>80.862307873526703</c:v>
                </c:pt>
                <c:pt idx="14">
                  <c:v>73.423620580109514</c:v>
                </c:pt>
                <c:pt idx="15">
                  <c:v>93.557511225968568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B-4448-966F-2C5E484CE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4368095"/>
        <c:axId val="314369535"/>
      </c:barChart>
      <c:catAx>
        <c:axId val="314368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69535"/>
        <c:crosses val="autoZero"/>
        <c:auto val="1"/>
        <c:lblAlgn val="ctr"/>
        <c:lblOffset val="100"/>
        <c:noMultiLvlLbl val="0"/>
      </c:catAx>
      <c:valAx>
        <c:axId val="314369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68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63.936104785225268</c:v>
                </c:pt>
                <c:pt idx="1">
                  <c:v>70.886833670052894</c:v>
                </c:pt>
                <c:pt idx="2">
                  <c:v>66.819092356346857</c:v>
                </c:pt>
                <c:pt idx="3">
                  <c:v>72.548323422117832</c:v>
                </c:pt>
                <c:pt idx="4">
                  <c:v>68.103498433004702</c:v>
                </c:pt>
                <c:pt idx="5">
                  <c:v>72.484899376771352</c:v>
                </c:pt>
                <c:pt idx="6">
                  <c:v>73.276981588697637</c:v>
                </c:pt>
                <c:pt idx="7">
                  <c:v>76.903469163388706</c:v>
                </c:pt>
                <c:pt idx="8">
                  <c:v>79.877767228024595</c:v>
                </c:pt>
                <c:pt idx="9">
                  <c:v>85.17458076629282</c:v>
                </c:pt>
                <c:pt idx="10">
                  <c:v>88.077705476273763</c:v>
                </c:pt>
                <c:pt idx="11">
                  <c:v>82.134747317546783</c:v>
                </c:pt>
                <c:pt idx="12">
                  <c:v>90.565719211576493</c:v>
                </c:pt>
                <c:pt idx="13">
                  <c:v>97.453206093791266</c:v>
                </c:pt>
                <c:pt idx="14">
                  <c:v>107.9930627440622</c:v>
                </c:pt>
                <c:pt idx="15">
                  <c:v>86.499355711501536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0F-41FB-BDC1-0BAE1C321CA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50.158127315690656</c:v>
                </c:pt>
                <c:pt idx="1">
                  <c:v>55.509203866444885</c:v>
                </c:pt>
                <c:pt idx="2">
                  <c:v>52.600790993524988</c:v>
                </c:pt>
                <c:pt idx="3">
                  <c:v>56.622807455899256</c:v>
                </c:pt>
                <c:pt idx="4">
                  <c:v>53.582513546121064</c:v>
                </c:pt>
                <c:pt idx="5">
                  <c:v>56.519830164837913</c:v>
                </c:pt>
                <c:pt idx="6">
                  <c:v>57.670201032289384</c:v>
                </c:pt>
                <c:pt idx="7">
                  <c:v>60.155623335736777</c:v>
                </c:pt>
                <c:pt idx="8">
                  <c:v>61.134659865645325</c:v>
                </c:pt>
                <c:pt idx="9">
                  <c:v>65.955495905823227</c:v>
                </c:pt>
                <c:pt idx="10">
                  <c:v>66.731338835069295</c:v>
                </c:pt>
                <c:pt idx="11">
                  <c:v>62.908450352306232</c:v>
                </c:pt>
                <c:pt idx="12">
                  <c:v>68.870249933964899</c:v>
                </c:pt>
                <c:pt idx="13">
                  <c:v>74.338447782291169</c:v>
                </c:pt>
                <c:pt idx="14">
                  <c:v>81.470569758061643</c:v>
                </c:pt>
                <c:pt idx="15">
                  <c:v>65.830200532564234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0F-41FB-BDC1-0BAE1C321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4371455"/>
        <c:axId val="314377215"/>
      </c:barChart>
      <c:catAx>
        <c:axId val="314371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77215"/>
        <c:crosses val="autoZero"/>
        <c:auto val="1"/>
        <c:lblAlgn val="ctr"/>
        <c:lblOffset val="100"/>
        <c:noMultiLvlLbl val="0"/>
      </c:catAx>
      <c:valAx>
        <c:axId val="314377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71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91.147495663099591</c:v>
                </c:pt>
                <c:pt idx="1">
                  <c:v>84.528686008409665</c:v>
                </c:pt>
                <c:pt idx="2">
                  <c:v>76.976559320944915</c:v>
                </c:pt>
                <c:pt idx="3">
                  <c:v>78.61655910677699</c:v>
                </c:pt>
                <c:pt idx="4">
                  <c:v>77.49558100187754</c:v>
                </c:pt>
                <c:pt idx="5">
                  <c:v>68.729571949713375</c:v>
                </c:pt>
                <c:pt idx="6">
                  <c:v>68.663442249619848</c:v>
                </c:pt>
                <c:pt idx="7">
                  <c:v>72.755480914068698</c:v>
                </c:pt>
                <c:pt idx="8">
                  <c:v>72.590287841687072</c:v>
                </c:pt>
                <c:pt idx="9">
                  <c:v>79.497278282658826</c:v>
                </c:pt>
                <c:pt idx="10">
                  <c:v>90.2291043497505</c:v>
                </c:pt>
                <c:pt idx="11">
                  <c:v>88.037575761902389</c:v>
                </c:pt>
                <c:pt idx="12">
                  <c:v>87.086821890817191</c:v>
                </c:pt>
                <c:pt idx="13">
                  <c:v>83.636778343339742</c:v>
                </c:pt>
                <c:pt idx="14">
                  <c:v>76.301252168450219</c:v>
                </c:pt>
                <c:pt idx="15">
                  <c:v>97.593179108633109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CC-4067-A1D8-6400558F8AF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98.295817657431257</c:v>
                </c:pt>
                <c:pt idx="1">
                  <c:v>87.183638284657732</c:v>
                </c:pt>
                <c:pt idx="2">
                  <c:v>80.772824946279542</c:v>
                </c:pt>
                <c:pt idx="3">
                  <c:v>80.298321637385158</c:v>
                </c:pt>
                <c:pt idx="4">
                  <c:v>81.968504822347711</c:v>
                </c:pt>
                <c:pt idx="5">
                  <c:v>70.882530679554819</c:v>
                </c:pt>
                <c:pt idx="6">
                  <c:v>71.114167564982111</c:v>
                </c:pt>
                <c:pt idx="7">
                  <c:v>75.245009887419059</c:v>
                </c:pt>
                <c:pt idx="8">
                  <c:v>73.778971565638898</c:v>
                </c:pt>
                <c:pt idx="9">
                  <c:v>80.595315433654349</c:v>
                </c:pt>
                <c:pt idx="10">
                  <c:v>87.964742605852493</c:v>
                </c:pt>
                <c:pt idx="11">
                  <c:v>87.016026899490996</c:v>
                </c:pt>
                <c:pt idx="12">
                  <c:v>85.413602875561295</c:v>
                </c:pt>
                <c:pt idx="13">
                  <c:v>82.546121061987336</c:v>
                </c:pt>
                <c:pt idx="14">
                  <c:v>74.040775787602541</c:v>
                </c:pt>
                <c:pt idx="15">
                  <c:v>97.677168628682793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CC-4067-A1D8-6400558F8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4379615"/>
        <c:axId val="314380095"/>
      </c:barChart>
      <c:catAx>
        <c:axId val="314379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80095"/>
        <c:crosses val="autoZero"/>
        <c:auto val="1"/>
        <c:lblAlgn val="ctr"/>
        <c:lblOffset val="100"/>
        <c:noMultiLvlLbl val="0"/>
      </c:catAx>
      <c:valAx>
        <c:axId val="3143800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79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44081D-A047-F38C-52C6-FBA3978125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D3AE96-AA87-19A4-4183-AFED11846B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B29945-78B1-9259-3F54-6A46B1A07D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493C9D0-E2C9-54DA-E3E6-0D8D21F6BC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6EB2F59-87AC-FB11-5F07-D3F8F78D4D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D62587-6016-8F21-9B57-ED6B2D8D4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44BCAB8-F315-9E37-784F-49A45F082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49613A-7D70-3315-2DB8-C012625FEF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536267B-77D1-592F-C8A2-38A1C393B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475042D-68B9-44F4-1D67-7412E0B8E6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1F4332E-A327-8D56-B608-44FBA2058D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8F98B82-F85F-6783-6545-F9C502CA7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06B492E-022E-76D0-9690-27F7689337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5D492DF-F7DF-AC16-BB27-3CD62E58EC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44903ED-E9D1-825D-8261-AA63318C1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3AB9B5-89E7-BC71-DA07-6B730AB64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4484E3C-F9BB-6B0C-ED91-8DD6832E09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CE9479-72CA-C698-5284-8D530D4F5C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7C5DCF-76F9-9131-AF6D-E4CB9602B2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9AA63B2-196A-6D04-FCD3-D95839FEAA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A73120A-57D5-AA04-EE19-271629D91C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7436A4-3D18-DB69-7AB6-6B071F808C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BCE6A66-76E7-243B-8828-836F696CAC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63130F1-2568-B8EC-08CC-CA823BA2BA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40230B4-09D5-E242-0CF7-E5CF0B2F6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34F28AE-A18C-0BDD-28F7-F281BC0FCE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2FF77E3-2494-3195-6AEF-6D4B03A3D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19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Restaurant - Sit-Down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Restaurant - Sit-Down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Zones!H11</f>
        <v>5603.08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13.1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10.0004867997252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13.00063350649171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358</v>
      </c>
      <c r="B2" t="s">
        <v>359</v>
      </c>
      <c r="C2">
        <v>1</v>
      </c>
      <c r="D2" t="s">
        <v>360</v>
      </c>
    </row>
    <row r="3" spans="1:4" x14ac:dyDescent="0.25">
      <c r="A3" t="s">
        <v>361</v>
      </c>
      <c r="B3" t="s">
        <v>362</v>
      </c>
      <c r="C3">
        <v>1</v>
      </c>
      <c r="D3" t="s">
        <v>360</v>
      </c>
    </row>
    <row r="4" spans="1:4" x14ac:dyDescent="0.25">
      <c r="A4" t="s">
        <v>363</v>
      </c>
      <c r="B4" t="s">
        <v>364</v>
      </c>
      <c r="C4">
        <v>1</v>
      </c>
      <c r="D4" t="s">
        <v>360</v>
      </c>
    </row>
    <row r="5" spans="1:4" x14ac:dyDescent="0.25">
      <c r="A5" t="s">
        <v>365</v>
      </c>
      <c r="B5" t="s">
        <v>366</v>
      </c>
      <c r="C5">
        <v>1</v>
      </c>
      <c r="D5" t="s">
        <v>360</v>
      </c>
    </row>
    <row r="6" spans="1:4" x14ac:dyDescent="0.25">
      <c r="A6" t="s">
        <v>367</v>
      </c>
      <c r="B6" t="s">
        <v>368</v>
      </c>
      <c r="C6">
        <v>1</v>
      </c>
      <c r="D6" t="s">
        <v>360</v>
      </c>
    </row>
    <row r="7" spans="1:4" x14ac:dyDescent="0.25">
      <c r="A7" t="s">
        <v>369</v>
      </c>
      <c r="B7" t="s">
        <v>370</v>
      </c>
      <c r="C7">
        <v>1</v>
      </c>
      <c r="D7" t="s">
        <v>360</v>
      </c>
    </row>
    <row r="8" spans="1:4" x14ac:dyDescent="0.25">
      <c r="A8" t="s">
        <v>371</v>
      </c>
      <c r="B8" t="s">
        <v>372</v>
      </c>
      <c r="C8">
        <v>1</v>
      </c>
      <c r="D8" t="s">
        <v>360</v>
      </c>
    </row>
    <row r="9" spans="1:4" x14ac:dyDescent="0.25">
      <c r="A9" t="s">
        <v>373</v>
      </c>
      <c r="B9" t="s">
        <v>374</v>
      </c>
      <c r="C9">
        <v>1</v>
      </c>
      <c r="D9" t="s">
        <v>360</v>
      </c>
    </row>
    <row r="10" spans="1:4" x14ac:dyDescent="0.25">
      <c r="A10" t="s">
        <v>375</v>
      </c>
      <c r="B10" t="s">
        <v>376</v>
      </c>
      <c r="C10">
        <v>1</v>
      </c>
      <c r="D10" t="s">
        <v>360</v>
      </c>
    </row>
    <row r="11" spans="1:4" x14ac:dyDescent="0.25">
      <c r="A11" t="s">
        <v>377</v>
      </c>
      <c r="B11" t="s">
        <v>378</v>
      </c>
      <c r="C11">
        <v>1</v>
      </c>
      <c r="D11" t="s">
        <v>360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Restaurant - Sit-Down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DINING EL1 EAST PERIM SPC (G.E1)</v>
      </c>
      <c r="B3" s="3" t="str">
        <f>IF(TRIM(Raw_zonesummary!$A2)="Existing",Raw_zonesummary!C2,"")</f>
        <v>DINING EL1 EAST PERIM SPC (G.E1)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Dining_fine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Restaurant</v>
      </c>
      <c r="G3" s="60">
        <f>IFERROR(H3*J3/H11,"")</f>
        <v>0.53527345674164917</v>
      </c>
      <c r="H3" s="53">
        <f>IF(TRIM(Raw_zonesummary!$A2)="Existing",Raw_zonesummary!E2,"")</f>
        <v>2999.18</v>
      </c>
      <c r="I3" s="53">
        <f>IF(TRIM(Raw_zonesummary!$A2)="Existing",Raw_zonesummary!I2,"")</f>
        <v>29993.26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EL1 EAST PERIM PLNM (G.E5)</v>
      </c>
      <c r="B4" s="3" t="str">
        <f>IF(TRIM(Raw_zonesummary!$A3)="Existing",Raw_zonesummary!C3,"")</f>
        <v>EL1 EAST PERIM PLNM (G.E5)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IFERROR(H4*J4/H11,"")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8997.98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NORTH PERIM PLNM (G.N8)</v>
      </c>
      <c r="B5" s="3" t="str">
        <f>IF(TRIM(Raw_zonesummary!$A4)="Existing",Raw_zonesummary!C4,"")</f>
        <v>EL1 NORTH PERIM PLNM (G.N8)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IFERROR(H5*J5/H11,"")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600.75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SW PERIM PLNM (G.SW6)</v>
      </c>
      <c r="B6" s="3" t="str">
        <f>IF(TRIM(Raw_zonesummary!$A5)="Existing",Raw_zonesummary!C5,"")</f>
        <v>EL1 SW PERIM PLNM (G.SW6)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IFERROR(H6*J6/H11,"")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2401.86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WNW PERIM PLNM (G.WNW7)</v>
      </c>
      <c r="B7" s="3" t="str">
        <f>IF(TRIM(Raw_zonesummary!$A6)="Existing",Raw_zonesummary!C6,"")</f>
        <v>EL1 WNW PERIM PLNM (G.WNW7)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IFERROR(H7*J7/H11,"")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4809.4799999999996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KITCHEN EL1 WNW PERIM SPC (G.WNW3)</v>
      </c>
      <c r="B8" s="3" t="str">
        <f>IF(TRIM(Raw_zonesummary!$A7)="Existing",Raw_zonesummary!C7,"")</f>
        <v>KITCHEN EL1 WNW PERIM SPC (G.WNW3)</v>
      </c>
      <c r="C8" s="2" t="str">
        <f>IF(TRIM(Raw_zonesummary!$A7)="Existing",Raw_zonesummary!D7,"")</f>
        <v>Yes</v>
      </c>
      <c r="D8" s="3" t="str">
        <f>IF(TRIM(Raw_zonesummary!$A7)="Existing",Raw_zonesummary!P7,"")</f>
        <v>Kitchen</v>
      </c>
      <c r="E8" s="3" t="str">
        <f>IF(TRIM(Raw_zonesummary!$A7)="Existing",Raw_zonesummary!Q7,"")</f>
        <v>Customized</v>
      </c>
      <c r="F8" s="3" t="str">
        <f>IF(TRIM(Raw_zonesummary!$A7)="Existing",Raw_zonesummary!R7,"")</f>
        <v>Kitchen</v>
      </c>
      <c r="G8" s="60">
        <f>IFERROR(H8*J8/H11,"")</f>
        <v>0.28610692690448825</v>
      </c>
      <c r="H8" s="53">
        <f>IF(TRIM(Raw_zonesummary!$A7)="Existing",Raw_zonesummary!E7,"")</f>
        <v>1603.08</v>
      </c>
      <c r="I8" s="53">
        <f>IF(TRIM(Raw_zonesummary!$A7)="Existing",Raw_zonesummary!I7,"")</f>
        <v>16031.61</v>
      </c>
      <c r="J8" s="2">
        <f>IF(TRIM(Raw_zonesummary!$A7)="Existing",Raw_zonesummary!J7,"")</f>
        <v>1</v>
      </c>
      <c r="K8" s="36">
        <f>IF(TRIM(Raw_zonesummary!$A7)="Existing",Raw_zonesummary!K7,"")</f>
        <v>2.5</v>
      </c>
      <c r="L8" s="26"/>
    </row>
    <row r="9" spans="1:12" x14ac:dyDescent="0.25">
      <c r="A9" s="3" t="str">
        <f>IF(TRIM(Raw_zonesummary!$A8)="Existing",Raw_zonesummary!B8,"")</f>
        <v>LOBBYWAITING EL1 SW PERIM SPC (G.SW2)</v>
      </c>
      <c r="B9" s="3" t="str">
        <f>IF(TRIM(Raw_zonesummary!$A8)="Existing",Raw_zonesummary!C8,"")</f>
        <v>LOBBYWAITING EL1 SW PERIM SPC (G.SW2)</v>
      </c>
      <c r="C9" s="2" t="str">
        <f>IF(TRIM(Raw_zonesummary!$A8)="Existing",Raw_zonesummary!D8,"")</f>
        <v>Yes</v>
      </c>
      <c r="D9" s="3" t="str">
        <f>IF(TRIM(Raw_zonesummary!$A8)="Existing",Raw_zonesummary!P8,"")</f>
        <v>Lobby</v>
      </c>
      <c r="E9" s="3" t="str">
        <f>IF(TRIM(Raw_zonesummary!$A8)="Existing",Raw_zonesummary!Q8,"")</f>
        <v>Main</v>
      </c>
      <c r="F9" s="3" t="str">
        <f>IF(TRIM(Raw_zonesummary!$A8)="Existing",Raw_zonesummary!R8,"")</f>
        <v>Restaurant</v>
      </c>
      <c r="G9" s="60">
        <f>IFERROR(H9*J9/H11,"")</f>
        <v>0.14288212911470122</v>
      </c>
      <c r="H9" s="53">
        <f>IF(TRIM(Raw_zonesummary!$A8)="Existing",Raw_zonesummary!E8,"")</f>
        <v>800.58</v>
      </c>
      <c r="I9" s="53">
        <f>IF(TRIM(Raw_zonesummary!$A8)="Existing",Raw_zonesummary!I8,"")</f>
        <v>8006.2</v>
      </c>
      <c r="J9" s="2">
        <f>IF(TRIM(Raw_zonesummary!$A8)="Existing",Raw_zonesummary!J8,"")</f>
        <v>1</v>
      </c>
      <c r="K9" s="36">
        <f>IF(TRIM(Raw_zonesummary!$A8)="Existing",Raw_zonesummary!K8,"")</f>
        <v>33.33</v>
      </c>
      <c r="L9" s="26"/>
    </row>
    <row r="10" spans="1:12" x14ac:dyDescent="0.25">
      <c r="A10" s="3" t="str">
        <f>IF(TRIM(Raw_zonesummary!$A9)="Existing",Raw_zonesummary!B9,"")</f>
        <v>RESTROOM EL1 NORTH PERIM SPC (G.N4)</v>
      </c>
      <c r="B10" s="3" t="str">
        <f>IF(TRIM(Raw_zonesummary!$A9)="Existing",Raw_zonesummary!C9,"")</f>
        <v>RESTROOM EL1 NORTH PERIM SPC (G.N4)</v>
      </c>
      <c r="C10" s="2" t="str">
        <f>IF(TRIM(Raw_zonesummary!$A9)="Existing",Raw_zonesummary!D9,"")</f>
        <v>Yes</v>
      </c>
      <c r="D10" s="3" t="str">
        <f>IF(TRIM(Raw_zonesummary!$A9)="Existing",Raw_zonesummary!P9,"")</f>
        <v>Restroom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Restaurant</v>
      </c>
      <c r="G10" s="60">
        <f>IFERROR(H10*J10/H11,"")</f>
        <v>3.5737487239161321E-2</v>
      </c>
      <c r="H10" s="53">
        <f>IF(TRIM(Raw_zonesummary!$A9)="Existing",Raw_zonesummary!E9,"")</f>
        <v>200.24</v>
      </c>
      <c r="I10" s="53">
        <f>IF(TRIM(Raw_zonesummary!$A9)="Existing",Raw_zonesummary!I9,"")</f>
        <v>2002.5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(4 Conditioned zones, 4 Unconditioned Zones)</v>
      </c>
      <c r="D11" s="12"/>
      <c r="E11" s="12"/>
      <c r="F11" s="3"/>
      <c r="G11" s="13"/>
      <c r="H11" s="53">
        <f>SUMPRODUCT($H$3:INDEX(H:H,ROW()-1), $J$3:INDEX(J:J,ROW()-1))</f>
        <v>5603.08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Restaurant - Sit-Down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Restaurant - Sit-Down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Restaurant - Sit-Down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Restaurant - Sit-Down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Restaurant - Sit-Down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Restaurant - Sit-Down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Restaurant - Sit-Down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Restaurant - Sit-Down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Restaurant - Sit-Down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Restaurant - Sit-Down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Restaurant - Sit-Down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Restaurant - Sit-Down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401</v>
      </c>
      <c r="D2">
        <v>6.7000000000000004E-2</v>
      </c>
      <c r="E2" t="s">
        <v>402</v>
      </c>
      <c r="F2">
        <v>0.11799999999999999</v>
      </c>
      <c r="G2" t="s">
        <v>403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401</v>
      </c>
      <c r="D3">
        <v>6.6000000000000003E-2</v>
      </c>
      <c r="E3" t="s">
        <v>402</v>
      </c>
      <c r="F3">
        <v>0.109</v>
      </c>
      <c r="G3" t="s">
        <v>403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401</v>
      </c>
      <c r="D4">
        <v>6.7000000000000004E-2</v>
      </c>
      <c r="E4" t="s">
        <v>402</v>
      </c>
      <c r="F4">
        <v>0.11899999999999999</v>
      </c>
      <c r="G4" t="s">
        <v>403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401</v>
      </c>
      <c r="D5">
        <v>6.5000000000000002E-2</v>
      </c>
      <c r="E5" t="s">
        <v>402</v>
      </c>
      <c r="F5">
        <v>0.107</v>
      </c>
      <c r="G5" t="s">
        <v>403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401</v>
      </c>
      <c r="D6">
        <v>6.7000000000000004E-2</v>
      </c>
      <c r="E6" t="s">
        <v>402</v>
      </c>
      <c r="F6">
        <v>0.11600000000000001</v>
      </c>
      <c r="G6" t="s">
        <v>403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401</v>
      </c>
      <c r="D7">
        <v>7.3999999999999996E-2</v>
      </c>
      <c r="E7" t="s">
        <v>402</v>
      </c>
      <c r="F7">
        <v>0.11799999999999999</v>
      </c>
      <c r="G7" t="s">
        <v>403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401</v>
      </c>
      <c r="D8">
        <v>7.2999999999999995E-2</v>
      </c>
      <c r="E8" t="s">
        <v>402</v>
      </c>
      <c r="F8">
        <v>0.112</v>
      </c>
      <c r="G8" t="s">
        <v>403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401</v>
      </c>
      <c r="D9">
        <v>7.2999999999999995E-2</v>
      </c>
      <c r="E9" t="s">
        <v>402</v>
      </c>
      <c r="F9">
        <v>0.11700000000000001</v>
      </c>
      <c r="G9" t="s">
        <v>403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401</v>
      </c>
      <c r="D10">
        <v>7.0000000000000007E-2</v>
      </c>
      <c r="E10" t="s">
        <v>402</v>
      </c>
      <c r="F10">
        <v>0.11</v>
      </c>
      <c r="G10" t="s">
        <v>403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401</v>
      </c>
      <c r="D11">
        <v>6.0999999999999999E-2</v>
      </c>
      <c r="E11" t="s">
        <v>402</v>
      </c>
      <c r="F11">
        <v>9.0999999999999998E-2</v>
      </c>
      <c r="G11" t="s">
        <v>403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401</v>
      </c>
      <c r="D12">
        <v>6.3E-2</v>
      </c>
      <c r="E12" t="s">
        <v>402</v>
      </c>
      <c r="F12">
        <v>0.10299999999999999</v>
      </c>
      <c r="G12" t="s">
        <v>403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401</v>
      </c>
      <c r="D13">
        <v>6.3E-2</v>
      </c>
      <c r="E13" t="s">
        <v>402</v>
      </c>
      <c r="F13">
        <v>0.10299999999999999</v>
      </c>
      <c r="G13" t="s">
        <v>403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401</v>
      </c>
      <c r="D14">
        <v>6.3E-2</v>
      </c>
      <c r="E14" t="s">
        <v>402</v>
      </c>
      <c r="F14">
        <v>0.10199999999999999</v>
      </c>
      <c r="G14" t="s">
        <v>403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401</v>
      </c>
      <c r="D15">
        <v>6.0999999999999999E-2</v>
      </c>
      <c r="E15" t="s">
        <v>402</v>
      </c>
      <c r="F15">
        <v>9.7000000000000003E-2</v>
      </c>
      <c r="G15" t="s">
        <v>403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401</v>
      </c>
      <c r="D16">
        <v>5.8999999999999997E-2</v>
      </c>
      <c r="E16" t="s">
        <v>402</v>
      </c>
      <c r="F16">
        <v>8.5999999999999993E-2</v>
      </c>
      <c r="G16" t="s">
        <v>403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401</v>
      </c>
      <c r="D17">
        <v>6.0999999999999999E-2</v>
      </c>
      <c r="E17" t="s">
        <v>402</v>
      </c>
      <c r="F17">
        <v>9.8000000000000004E-2</v>
      </c>
      <c r="G17" t="s">
        <v>403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401</v>
      </c>
      <c r="D18">
        <v>2.8000000000000001E-2</v>
      </c>
      <c r="E18" t="s">
        <v>402</v>
      </c>
      <c r="F18">
        <v>8.4000000000000005E-2</v>
      </c>
      <c r="G18" t="s">
        <v>403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401</v>
      </c>
      <c r="D19">
        <v>2.8000000000000001E-2</v>
      </c>
      <c r="E19" t="s">
        <v>402</v>
      </c>
      <c r="F19">
        <v>5.5E-2</v>
      </c>
      <c r="G19" t="s">
        <v>403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401</v>
      </c>
      <c r="D20">
        <v>2.8000000000000001E-2</v>
      </c>
      <c r="E20" t="s">
        <v>402</v>
      </c>
      <c r="F20">
        <v>0.112</v>
      </c>
      <c r="G20" t="s">
        <v>403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401</v>
      </c>
      <c r="D21">
        <v>2.8000000000000001E-2</v>
      </c>
      <c r="E21" t="s">
        <v>402</v>
      </c>
      <c r="F21">
        <v>5.5E-2</v>
      </c>
      <c r="G21" t="s">
        <v>403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401</v>
      </c>
      <c r="D22">
        <v>2.8000000000000001E-2</v>
      </c>
      <c r="E22" t="s">
        <v>402</v>
      </c>
      <c r="F22">
        <v>0.10299999999999999</v>
      </c>
      <c r="G22" t="s">
        <v>403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401</v>
      </c>
      <c r="D23">
        <v>4.8000000000000001E-2</v>
      </c>
      <c r="E23" t="s">
        <v>402</v>
      </c>
      <c r="F23">
        <v>0.112</v>
      </c>
      <c r="G23" t="s">
        <v>403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401</v>
      </c>
      <c r="D24">
        <v>4.8000000000000001E-2</v>
      </c>
      <c r="E24" t="s">
        <v>402</v>
      </c>
      <c r="F24">
        <v>0.112</v>
      </c>
      <c r="G24" t="s">
        <v>403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401</v>
      </c>
      <c r="D25">
        <v>4.8000000000000001E-2</v>
      </c>
      <c r="E25" t="s">
        <v>402</v>
      </c>
      <c r="F25">
        <v>0.10299999999999999</v>
      </c>
      <c r="G25" t="s">
        <v>403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401</v>
      </c>
      <c r="D26">
        <v>2.8000000000000001E-2</v>
      </c>
      <c r="E26" t="s">
        <v>402</v>
      </c>
      <c r="F26">
        <v>5.5E-2</v>
      </c>
      <c r="G26" t="s">
        <v>403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401</v>
      </c>
      <c r="D27">
        <v>2.8000000000000001E-2</v>
      </c>
      <c r="E27" t="s">
        <v>402</v>
      </c>
      <c r="F27">
        <v>5.5E-2</v>
      </c>
      <c r="G27" t="s">
        <v>403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401</v>
      </c>
      <c r="D28">
        <v>2.8000000000000001E-2</v>
      </c>
      <c r="E28" t="s">
        <v>402</v>
      </c>
      <c r="F28">
        <v>4.3999999999999997E-2</v>
      </c>
      <c r="G28" t="s">
        <v>403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401</v>
      </c>
      <c r="D29">
        <v>2.8000000000000001E-2</v>
      </c>
      <c r="E29" t="s">
        <v>402</v>
      </c>
      <c r="F29">
        <v>5.5E-2</v>
      </c>
      <c r="G29" t="s">
        <v>403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401</v>
      </c>
      <c r="D30">
        <v>2.8000000000000001E-2</v>
      </c>
      <c r="E30" t="s">
        <v>402</v>
      </c>
      <c r="F30">
        <v>5.5E-2</v>
      </c>
      <c r="G30" t="s">
        <v>403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401</v>
      </c>
      <c r="D31">
        <v>2.8000000000000001E-2</v>
      </c>
      <c r="E31" t="s">
        <v>402</v>
      </c>
      <c r="F31">
        <v>5.5E-2</v>
      </c>
      <c r="G31" t="s">
        <v>403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401</v>
      </c>
      <c r="D32">
        <v>2.8000000000000001E-2</v>
      </c>
      <c r="E32" t="s">
        <v>402</v>
      </c>
      <c r="F32">
        <v>3.9E-2</v>
      </c>
      <c r="G32" t="s">
        <v>403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401</v>
      </c>
      <c r="D33">
        <v>2.8000000000000001E-2</v>
      </c>
      <c r="E33" t="s">
        <v>402</v>
      </c>
      <c r="F33">
        <v>5.5E-2</v>
      </c>
      <c r="G33" t="s">
        <v>403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Restaurant - Sit-Down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5" t="str" cm="1">
        <f t="array" ref="A3">IFERROR(INDEX($Z:$Z, 2+INT((ROW()-3)/4)), "")</f>
        <v>Kitchen</v>
      </c>
      <c r="B3" s="106" t="s">
        <v>105</v>
      </c>
      <c r="C3" s="107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  <c r="Z3" t="str">
        <v>Restaurant</v>
      </c>
    </row>
    <row r="4" spans="1:26" x14ac:dyDescent="0.25">
      <c r="A4" s="105" t="str" cm="1">
        <f t="array" ref="A4">IFERROR(INDEX($Z:$Z, 2+INT((ROW()-3)/4)), "")</f>
        <v>Kitchen</v>
      </c>
      <c r="B4" s="106" t="s">
        <v>106</v>
      </c>
      <c r="C4" s="107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Kitchen</v>
      </c>
      <c r="B5" s="106" t="s">
        <v>107</v>
      </c>
      <c r="C5" s="107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Kitchen</v>
      </c>
      <c r="B6" s="106" t="s">
        <v>108</v>
      </c>
      <c r="C6" s="107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  <row r="7" spans="1:26" ht="15" customHeight="1" x14ac:dyDescent="0.25">
      <c r="A7" s="105" t="str" cm="1">
        <f t="array" ref="A7">IFERROR(INDEX($Z:$Z, 2+INT((ROW()-3)/4)), "")</f>
        <v>Restaurant</v>
      </c>
      <c r="B7" s="106" t="s">
        <v>105</v>
      </c>
      <c r="C7" s="107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07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07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07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07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07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07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07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07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07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07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07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07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07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07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07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08"/>
    </row>
    <row r="8" spans="1:26" x14ac:dyDescent="0.25">
      <c r="A8" s="105" t="str" cm="1">
        <f t="array" ref="A8">IFERROR(INDEX($Z:$Z, 2+INT((ROW()-3)/4)), "")</f>
        <v>Restaurant</v>
      </c>
      <c r="B8" s="106" t="s">
        <v>106</v>
      </c>
      <c r="C8" s="107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Restaurant</v>
      </c>
      <c r="B9" s="106" t="s">
        <v>107</v>
      </c>
      <c r="C9" s="107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07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07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07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07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07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07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07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07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07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07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07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07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07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07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07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09"/>
    </row>
    <row r="10" spans="1:26" x14ac:dyDescent="0.25">
      <c r="A10" s="105" t="str" cm="1">
        <f t="array" ref="A10">IFERROR(INDEX($Z:$Z, 2+INT((ROW()-3)/4)), "")</f>
        <v>Restaurant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07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07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07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07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07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07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07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07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07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07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07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07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07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07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07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09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387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396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387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396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387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396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387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396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387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396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387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396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387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396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387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396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387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396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387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396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387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396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387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396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387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396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387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396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387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396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387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Restaurant - Sit-Down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Restaurant - Sit-Down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5.3619709373693114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Customized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0.65</v>
      </c>
      <c r="G50" s="68">
        <f>Raw_fanoverview!G14</f>
        <v>0.85</v>
      </c>
      <c r="H50" s="68">
        <f>Raw_fanoverview!H14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5.3619709373693114</v>
      </c>
      <c r="F52" s="68">
        <f>Raw_fanoverview!F16</f>
        <v>0.55000000000000004</v>
      </c>
      <c r="G52" s="68">
        <f>Raw_fanoverview!G16</f>
        <v>0.9</v>
      </c>
      <c r="H52" s="68">
        <f>Raw_fanoverview!H16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Raw_fanoverview!D21</f>
        <v>Main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0.87</v>
      </c>
      <c r="H57" s="68">
        <f>Raw_fanoverview!H21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5.3619709373693114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Raw_fanoverview!D24</f>
        <v>Main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0.55000000000000004</v>
      </c>
      <c r="G60" s="68">
        <f>Raw_fanoverview!G24</f>
        <v>0.87</v>
      </c>
      <c r="H60" s="68">
        <f>Raw_fanoverview!H24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Raw_fanoverview!D25</f>
        <v>Main</v>
      </c>
      <c r="D61" s="26" t="str">
        <f>_xlfn.TEXTBEFORE(Raw_fanoverview!C25," Fans")</f>
        <v>SZ-VAV</v>
      </c>
      <c r="E61" s="68">
        <f>Raw_fanoverview!E25</f>
        <v>5.3619709373693114</v>
      </c>
      <c r="F61" s="68">
        <f>Raw_fanoverview!F25</f>
        <v>0.55000000000000004</v>
      </c>
      <c r="G61" s="68">
        <f>Raw_fanoverview!G25</f>
        <v>0.9</v>
      </c>
      <c r="H61" s="68">
        <f>Raw_fanoverview!H25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Customized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0.65</v>
      </c>
      <c r="G62" s="68">
        <f>Raw_fanoverview!G26</f>
        <v>0.85</v>
      </c>
      <c r="H62" s="68">
        <f>Raw_fanoverview!H26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Raw_fanoverview!D27</f>
        <v>Main</v>
      </c>
      <c r="D63" s="26" t="str">
        <f>_xlfn.TEXTBEFORE(Raw_fanoverview!C27," Fans")</f>
        <v>SZ-VAV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Raw_fanoverview!D28</f>
        <v>Main</v>
      </c>
      <c r="D64" s="26" t="str">
        <f>_xlfn.TEXTBEFORE(Raw_fanoverview!C28," Fans")</f>
        <v>SZ-VAV</v>
      </c>
      <c r="E64" s="68">
        <f>Raw_fanoverview!E28</f>
        <v>5.3619709373693114</v>
      </c>
      <c r="F64" s="68">
        <f>Raw_fanoverview!F28</f>
        <v>0.55000000000000004</v>
      </c>
      <c r="G64" s="68">
        <f>Raw_fanoverview!G28</f>
        <v>0.9</v>
      </c>
      <c r="H64" s="68">
        <f>Raw_fanoverview!H28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Customized</v>
      </c>
      <c r="D65" s="26" t="str">
        <f>_xlfn.TEXTBEFORE(Raw_fanoverview!C29," Fans")</f>
        <v>SZ-CAV</v>
      </c>
      <c r="E65" s="68">
        <f>Raw_fanoverview!E29</f>
        <v>3.8770014008251108</v>
      </c>
      <c r="F65" s="68">
        <f>Raw_fanoverview!F29</f>
        <v>0.65</v>
      </c>
      <c r="G65" s="68">
        <f>Raw_fanoverview!G29</f>
        <v>0.85</v>
      </c>
      <c r="H65" s="68">
        <f>Raw_fanoverview!H29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432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433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432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433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433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433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433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433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433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433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433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433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433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433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433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433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433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433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433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433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433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433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434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434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433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434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434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433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422</v>
      </c>
      <c r="H1" s="45" t="s">
        <v>423</v>
      </c>
    </row>
    <row r="2" spans="1:8" x14ac:dyDescent="0.25">
      <c r="A2" t="s">
        <v>39</v>
      </c>
      <c r="B2" t="s">
        <v>67</v>
      </c>
      <c r="C2" t="s">
        <v>61</v>
      </c>
      <c r="D2" t="s">
        <v>424</v>
      </c>
      <c r="E2" t="s">
        <v>425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424</v>
      </c>
      <c r="E3" t="s">
        <v>425</v>
      </c>
      <c r="F3">
        <v>3.85</v>
      </c>
      <c r="G3" t="s">
        <v>70</v>
      </c>
      <c r="H3" t="s">
        <v>426</v>
      </c>
    </row>
    <row r="4" spans="1:8" x14ac:dyDescent="0.25">
      <c r="A4" t="s">
        <v>39</v>
      </c>
      <c r="B4" t="s">
        <v>67</v>
      </c>
      <c r="C4" t="s">
        <v>63</v>
      </c>
      <c r="D4" t="s">
        <v>427</v>
      </c>
      <c r="E4" t="s">
        <v>428</v>
      </c>
      <c r="F4">
        <v>3</v>
      </c>
      <c r="G4" t="s">
        <v>70</v>
      </c>
      <c r="H4" t="s">
        <v>429</v>
      </c>
    </row>
    <row r="5" spans="1:8" x14ac:dyDescent="0.25">
      <c r="A5" t="s">
        <v>40</v>
      </c>
      <c r="B5" t="s">
        <v>67</v>
      </c>
      <c r="C5" t="s">
        <v>61</v>
      </c>
      <c r="D5" t="s">
        <v>424</v>
      </c>
      <c r="E5" t="s">
        <v>425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424</v>
      </c>
      <c r="E6" t="s">
        <v>425</v>
      </c>
      <c r="F6">
        <v>3.85</v>
      </c>
      <c r="G6" t="s">
        <v>70</v>
      </c>
      <c r="H6" t="s">
        <v>426</v>
      </c>
    </row>
    <row r="7" spans="1:8" x14ac:dyDescent="0.25">
      <c r="A7" t="s">
        <v>40</v>
      </c>
      <c r="B7" t="s">
        <v>67</v>
      </c>
      <c r="C7" t="s">
        <v>63</v>
      </c>
      <c r="D7" t="s">
        <v>427</v>
      </c>
      <c r="E7" t="s">
        <v>428</v>
      </c>
      <c r="F7">
        <v>3</v>
      </c>
      <c r="G7" t="s">
        <v>70</v>
      </c>
      <c r="H7" t="s">
        <v>429</v>
      </c>
    </row>
    <row r="8" spans="1:8" x14ac:dyDescent="0.25">
      <c r="A8" t="s">
        <v>39</v>
      </c>
      <c r="B8" t="s">
        <v>48</v>
      </c>
      <c r="C8" t="s">
        <v>61</v>
      </c>
      <c r="D8" t="s">
        <v>427</v>
      </c>
      <c r="E8" t="s">
        <v>428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424</v>
      </c>
      <c r="E9" t="s">
        <v>428</v>
      </c>
      <c r="F9">
        <v>3.85</v>
      </c>
      <c r="G9" t="s">
        <v>70</v>
      </c>
      <c r="H9" t="s">
        <v>426</v>
      </c>
    </row>
    <row r="10" spans="1:8" x14ac:dyDescent="0.25">
      <c r="A10" t="s">
        <v>39</v>
      </c>
      <c r="B10" t="s">
        <v>48</v>
      </c>
      <c r="C10" t="s">
        <v>63</v>
      </c>
      <c r="D10" t="s">
        <v>427</v>
      </c>
      <c r="E10" t="s">
        <v>428</v>
      </c>
      <c r="F10">
        <v>3</v>
      </c>
      <c r="G10" t="s">
        <v>70</v>
      </c>
      <c r="H10" t="s">
        <v>429</v>
      </c>
    </row>
    <row r="11" spans="1:8" x14ac:dyDescent="0.25">
      <c r="A11" t="s">
        <v>40</v>
      </c>
      <c r="B11" t="s">
        <v>48</v>
      </c>
      <c r="C11" t="s">
        <v>61</v>
      </c>
      <c r="D11" t="s">
        <v>427</v>
      </c>
      <c r="E11" t="s">
        <v>428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424</v>
      </c>
      <c r="E12" t="s">
        <v>428</v>
      </c>
      <c r="F12">
        <v>3.85</v>
      </c>
      <c r="G12" t="s">
        <v>70</v>
      </c>
      <c r="H12" t="s">
        <v>426</v>
      </c>
    </row>
    <row r="13" spans="1:8" x14ac:dyDescent="0.25">
      <c r="A13" t="s">
        <v>40</v>
      </c>
      <c r="B13" t="s">
        <v>48</v>
      </c>
      <c r="C13" t="s">
        <v>63</v>
      </c>
      <c r="D13" t="s">
        <v>427</v>
      </c>
      <c r="E13" t="s">
        <v>428</v>
      </c>
      <c r="F13">
        <v>3</v>
      </c>
      <c r="G13" t="s">
        <v>70</v>
      </c>
      <c r="H13" t="s">
        <v>429</v>
      </c>
    </row>
    <row r="14" spans="1:8" x14ac:dyDescent="0.25">
      <c r="A14" t="s">
        <v>39</v>
      </c>
      <c r="B14" t="s">
        <v>65</v>
      </c>
      <c r="C14" t="s">
        <v>61</v>
      </c>
      <c r="D14" t="s">
        <v>427</v>
      </c>
      <c r="E14" t="s">
        <v>430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424</v>
      </c>
      <c r="E15" t="s">
        <v>428</v>
      </c>
      <c r="F15">
        <v>3.85</v>
      </c>
      <c r="G15" t="s">
        <v>70</v>
      </c>
      <c r="H15" t="s">
        <v>426</v>
      </c>
    </row>
    <row r="16" spans="1:8" x14ac:dyDescent="0.25">
      <c r="A16" t="s">
        <v>39</v>
      </c>
      <c r="B16" t="s">
        <v>65</v>
      </c>
      <c r="C16" t="s">
        <v>63</v>
      </c>
      <c r="D16" t="s">
        <v>427</v>
      </c>
      <c r="E16" t="s">
        <v>428</v>
      </c>
      <c r="F16">
        <v>3</v>
      </c>
      <c r="G16" t="s">
        <v>70</v>
      </c>
      <c r="H16" t="s">
        <v>429</v>
      </c>
    </row>
    <row r="17" spans="1:8" x14ac:dyDescent="0.25">
      <c r="A17" t="s">
        <v>40</v>
      </c>
      <c r="B17" t="s">
        <v>65</v>
      </c>
      <c r="C17" t="s">
        <v>61</v>
      </c>
      <c r="D17" t="s">
        <v>427</v>
      </c>
      <c r="E17" t="s">
        <v>430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424</v>
      </c>
      <c r="E18" t="s">
        <v>428</v>
      </c>
      <c r="F18">
        <v>3.85</v>
      </c>
      <c r="G18" t="s">
        <v>70</v>
      </c>
      <c r="H18" t="s">
        <v>426</v>
      </c>
    </row>
    <row r="19" spans="1:8" x14ac:dyDescent="0.25">
      <c r="A19" t="s">
        <v>40</v>
      </c>
      <c r="B19" t="s">
        <v>65</v>
      </c>
      <c r="C19" t="s">
        <v>63</v>
      </c>
      <c r="D19" t="s">
        <v>427</v>
      </c>
      <c r="E19" t="s">
        <v>428</v>
      </c>
      <c r="F19">
        <v>3</v>
      </c>
      <c r="G19" t="s">
        <v>70</v>
      </c>
      <c r="H19" t="s">
        <v>429</v>
      </c>
    </row>
    <row r="20" spans="1:8" x14ac:dyDescent="0.25">
      <c r="A20" t="s">
        <v>39</v>
      </c>
      <c r="B20" t="s">
        <v>68</v>
      </c>
      <c r="C20" t="s">
        <v>61</v>
      </c>
      <c r="D20" t="s">
        <v>427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424</v>
      </c>
      <c r="E21" t="s">
        <v>428</v>
      </c>
      <c r="F21">
        <v>3.85</v>
      </c>
      <c r="G21" t="s">
        <v>70</v>
      </c>
      <c r="H21" t="s">
        <v>426</v>
      </c>
    </row>
    <row r="22" spans="1:8" x14ac:dyDescent="0.25">
      <c r="A22" t="s">
        <v>39</v>
      </c>
      <c r="B22" t="s">
        <v>68</v>
      </c>
      <c r="C22" t="s">
        <v>63</v>
      </c>
      <c r="D22" t="s">
        <v>427</v>
      </c>
      <c r="E22" t="s">
        <v>428</v>
      </c>
      <c r="F22">
        <v>3</v>
      </c>
      <c r="G22" t="s">
        <v>70</v>
      </c>
      <c r="H22" t="s">
        <v>429</v>
      </c>
    </row>
    <row r="23" spans="1:8" x14ac:dyDescent="0.25">
      <c r="A23" t="s">
        <v>40</v>
      </c>
      <c r="B23" t="s">
        <v>68</v>
      </c>
      <c r="C23" t="s">
        <v>61</v>
      </c>
      <c r="D23" t="s">
        <v>427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424</v>
      </c>
      <c r="E24" t="s">
        <v>428</v>
      </c>
      <c r="F24">
        <v>3.85</v>
      </c>
      <c r="G24" t="s">
        <v>70</v>
      </c>
      <c r="H24" t="s">
        <v>426</v>
      </c>
    </row>
    <row r="25" spans="1:8" x14ac:dyDescent="0.25">
      <c r="A25" t="s">
        <v>40</v>
      </c>
      <c r="B25" t="s">
        <v>68</v>
      </c>
      <c r="C25" t="s">
        <v>63</v>
      </c>
      <c r="D25" t="s">
        <v>427</v>
      </c>
      <c r="E25" t="s">
        <v>428</v>
      </c>
      <c r="F25">
        <v>3</v>
      </c>
      <c r="G25" t="s">
        <v>70</v>
      </c>
      <c r="H25" t="s">
        <v>429</v>
      </c>
    </row>
    <row r="26" spans="1:8" x14ac:dyDescent="0.25">
      <c r="A26" t="s">
        <v>39</v>
      </c>
      <c r="B26" t="s">
        <v>69</v>
      </c>
      <c r="C26" t="s">
        <v>61</v>
      </c>
      <c r="D26" t="s">
        <v>431</v>
      </c>
      <c r="E26" t="s">
        <v>428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424</v>
      </c>
      <c r="E27" t="s">
        <v>428</v>
      </c>
      <c r="F27">
        <v>3.85</v>
      </c>
      <c r="G27" t="s">
        <v>70</v>
      </c>
      <c r="H27" t="s">
        <v>426</v>
      </c>
    </row>
    <row r="28" spans="1:8" x14ac:dyDescent="0.25">
      <c r="A28" t="s">
        <v>39</v>
      </c>
      <c r="B28" t="s">
        <v>69</v>
      </c>
      <c r="C28" t="s">
        <v>63</v>
      </c>
      <c r="D28" t="s">
        <v>427</v>
      </c>
      <c r="E28" t="s">
        <v>428</v>
      </c>
      <c r="F28">
        <v>3</v>
      </c>
      <c r="G28" t="s">
        <v>70</v>
      </c>
      <c r="H28" t="s">
        <v>429</v>
      </c>
    </row>
    <row r="29" spans="1:8" x14ac:dyDescent="0.25">
      <c r="A29" t="s">
        <v>40</v>
      </c>
      <c r="B29" t="s">
        <v>69</v>
      </c>
      <c r="C29" t="s">
        <v>61</v>
      </c>
      <c r="D29" t="s">
        <v>431</v>
      </c>
      <c r="E29" t="s">
        <v>428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424</v>
      </c>
      <c r="E30" t="s">
        <v>428</v>
      </c>
      <c r="F30">
        <v>3.85</v>
      </c>
      <c r="G30" t="s">
        <v>70</v>
      </c>
      <c r="H30" t="s">
        <v>426</v>
      </c>
    </row>
    <row r="31" spans="1:8" x14ac:dyDescent="0.25">
      <c r="A31" t="s">
        <v>40</v>
      </c>
      <c r="B31" t="s">
        <v>69</v>
      </c>
      <c r="C31" t="s">
        <v>63</v>
      </c>
      <c r="D31" t="s">
        <v>427</v>
      </c>
      <c r="E31" t="s">
        <v>428</v>
      </c>
      <c r="F31">
        <v>3</v>
      </c>
      <c r="G31" t="s">
        <v>70</v>
      </c>
      <c r="H31" t="s">
        <v>429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Restaurant - Sit-Down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Dining_fine</v>
      </c>
    </row>
    <row r="3" spans="1:26" ht="18" customHeight="1" x14ac:dyDescent="0.25">
      <c r="A3" s="2" t="str">
        <f>Z2</f>
        <v>Dining_fine</v>
      </c>
      <c r="B3" s="53">
        <f>SUMIF(Raw_outdoorairflowrate!$A:$A, $A3, Raw_outdoorairflowrate!B:B)</f>
        <v>2999.18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1499.59</v>
      </c>
      <c r="F3" s="26"/>
      <c r="Z3" t="str">
        <v>Kitchen</v>
      </c>
    </row>
    <row r="4" spans="1:26" ht="18" customHeight="1" x14ac:dyDescent="0.25">
      <c r="A4" s="2" t="str">
        <f t="shared" ref="A4:A6" si="0">Z3</f>
        <v>Kitchen</v>
      </c>
      <c r="B4" s="53">
        <f>SUMIF(Raw_outdoorairflowrate!$A:$A, $A4, Raw_outdoorairflowrate!B:B)</f>
        <v>1603.08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240.46199999999999</v>
      </c>
      <c r="F4" s="26"/>
      <c r="Z4" t="str">
        <v>Lobby</v>
      </c>
    </row>
    <row r="5" spans="1:26" ht="18" customHeight="1" x14ac:dyDescent="0.25">
      <c r="A5" s="2" t="str">
        <f t="shared" si="0"/>
        <v>Lobby</v>
      </c>
      <c r="B5" s="53">
        <f>SUMIF(Raw_outdoorairflowrate!$A:$A, $A5, Raw_outdoorairflowrate!B:B)</f>
        <v>800.58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400.29</v>
      </c>
      <c r="F5" s="26"/>
      <c r="Z5" t="str">
        <v>Restroom</v>
      </c>
    </row>
    <row r="6" spans="1:26" ht="18" customHeight="1" x14ac:dyDescent="0.25">
      <c r="A6" s="2" t="str">
        <f t="shared" si="0"/>
        <v>Restroom</v>
      </c>
      <c r="B6" s="53">
        <f>SUMIF(Raw_outdoorairflowrate!$A:$A, $A6, Raw_outdoorairflowrate!B:B)</f>
        <v>200.24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82" t="str">
        <f>"OA Controller - "&amp;Prototype!A2</f>
        <v>OA Controller - Restaurant - Sit-Down</v>
      </c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87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87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3" t="str">
        <f>"Exhaust hood - "&amp;Prototype!A2</f>
        <v>Exhaust hood - Restaurant - Sit-Down</v>
      </c>
      <c r="B15" s="83"/>
      <c r="C15" s="83"/>
      <c r="D15" s="83"/>
      <c r="E15" s="83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386</v>
      </c>
      <c r="B2">
        <v>2999.18</v>
      </c>
      <c r="C2">
        <v>0</v>
      </c>
      <c r="D2">
        <v>0.5</v>
      </c>
    </row>
    <row r="3" spans="1:4" x14ac:dyDescent="0.25">
      <c r="A3" t="s">
        <v>396</v>
      </c>
      <c r="B3">
        <v>1603.08</v>
      </c>
      <c r="C3">
        <v>0</v>
      </c>
      <c r="D3">
        <v>0.15</v>
      </c>
    </row>
    <row r="4" spans="1:4" x14ac:dyDescent="0.25">
      <c r="A4" t="s">
        <v>398</v>
      </c>
      <c r="B4">
        <v>800.58</v>
      </c>
      <c r="C4">
        <v>0</v>
      </c>
      <c r="D4">
        <v>0.5</v>
      </c>
    </row>
    <row r="5" spans="1:4" x14ac:dyDescent="0.25">
      <c r="A5" t="s">
        <v>400</v>
      </c>
      <c r="B5">
        <v>200.24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Restaurant - Sit-Down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159385.66</v>
      </c>
      <c r="E4" s="70">
        <f>Raw_waterheater!D2</f>
        <v>33.43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159385.66</v>
      </c>
      <c r="E5" s="70">
        <f>Raw_waterheater!D3</f>
        <v>33.43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Restaurant - Sit-Down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EAST PERIM SPC (G.E1)</v>
      </c>
      <c r="B10" s="62">
        <f>IFERROR(Zones!H3,0)</f>
        <v>2999.18</v>
      </c>
      <c r="C10" s="59">
        <f>IFERROR(Zones!K3,0)</f>
        <v>33.33</v>
      </c>
      <c r="D10" s="57">
        <f>IFERROR(E10/C10,0)</f>
        <v>3.4673988198819865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115.5684026666666</v>
      </c>
      <c r="F10" s="73">
        <f>E10/60</f>
        <v>1.9261400444444434</v>
      </c>
      <c r="G10" s="74"/>
    </row>
    <row r="11" spans="1:8" x14ac:dyDescent="0.25">
      <c r="A11" s="58" t="str">
        <f>IFERROR(Zones!B4,0)</f>
        <v>EL1 EAST PERIM PLNM (G.E5)</v>
      </c>
      <c r="B11" s="62">
        <f>IFERROR(Zones!H4,0)</f>
        <v>0</v>
      </c>
      <c r="C11" s="59">
        <f>IFERROR(Zones!K4,0)</f>
        <v>0</v>
      </c>
      <c r="D11" s="57">
        <f t="shared" ref="D11:D17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7" si="1">E11/60</f>
        <v>0</v>
      </c>
      <c r="G11" s="74"/>
    </row>
    <row r="12" spans="1:8" x14ac:dyDescent="0.25">
      <c r="A12" s="58" t="str">
        <f>IFERROR(Zones!B5,0)</f>
        <v>EL1 NORTH PERIM PLNM (G.N8)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SW PERIM PLNM (G.SW6)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WNW PERIM PLNM (G.WNW7)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KITCHEN EL1 WNW PERIM SPC (G.WNW3)</v>
      </c>
      <c r="B15" s="62">
        <f>IFERROR(Zones!H8,0)</f>
        <v>1603.08</v>
      </c>
      <c r="C15" s="59">
        <f>IFERROR(Zones!K8,0)</f>
        <v>2.5</v>
      </c>
      <c r="D15" s="57">
        <f t="shared" si="0"/>
        <v>1.853161762464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4.6329044061599998</v>
      </c>
      <c r="F15" s="73">
        <f t="shared" si="1"/>
        <v>7.7215073435999995E-2</v>
      </c>
      <c r="G15" s="74"/>
    </row>
    <row r="16" spans="1:8" x14ac:dyDescent="0.25">
      <c r="A16" s="58" t="str">
        <f>IFERROR(Zones!B9,0)</f>
        <v>LOBBYWAITING EL1 SW PERIM SPC (G.SW2)</v>
      </c>
      <c r="B16" s="62">
        <f>IFERROR(Zones!H9,0)</f>
        <v>800.58</v>
      </c>
      <c r="C16" s="59">
        <f>IFERROR(Zones!K9,0)</f>
        <v>33.33</v>
      </c>
      <c r="D16" s="57">
        <f t="shared" si="0"/>
        <v>0.14411881188118816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4.8034800000000013</v>
      </c>
      <c r="F16" s="73">
        <f t="shared" si="1"/>
        <v>8.0058000000000018E-2</v>
      </c>
      <c r="G16" s="74"/>
    </row>
    <row r="17" spans="1:7" x14ac:dyDescent="0.25">
      <c r="A17" s="58" t="str">
        <f>IFERROR(Zones!B10,0)</f>
        <v>RESTROOM EL1 NORTH PERIM SPC (G.N4)</v>
      </c>
      <c r="B17" s="62">
        <f>IFERROR(Zones!H10,0)</f>
        <v>200.24</v>
      </c>
      <c r="C17" s="59">
        <f>IFERROR(Zones!K10,0)</f>
        <v>5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159385.66</v>
      </c>
      <c r="D2">
        <v>33.43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159385.66</v>
      </c>
      <c r="D3">
        <v>33.43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404</v>
      </c>
      <c r="B2">
        <v>115.5684026666666</v>
      </c>
      <c r="C2" t="s">
        <v>382</v>
      </c>
    </row>
    <row r="3" spans="1:3" x14ac:dyDescent="0.25">
      <c r="A3" t="s">
        <v>405</v>
      </c>
      <c r="B3">
        <v>4.6329044061599998</v>
      </c>
      <c r="C3" t="s">
        <v>394</v>
      </c>
    </row>
    <row r="4" spans="1:3" x14ac:dyDescent="0.25">
      <c r="A4" t="s">
        <v>406</v>
      </c>
      <c r="B4">
        <v>4.8034800000000013</v>
      </c>
      <c r="C4" t="s">
        <v>397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Restaurant - Sit-Down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Dining_fine</v>
      </c>
      <c r="D3" s="63">
        <f>Raw_interiorlights!C2</f>
        <v>2999.18</v>
      </c>
      <c r="E3" s="43">
        <f>Raw_interiorlights!D2</f>
        <v>1.2160984049650001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1603.08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Lobby</v>
      </c>
      <c r="D5" s="63">
        <f>Raw_interiorlights!C4</f>
        <v>800.58</v>
      </c>
      <c r="E5" s="43">
        <f>Raw_interiorlights!D4</f>
        <v>1.461721268732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Restroom</v>
      </c>
      <c r="D6" s="63">
        <f>Raw_interiorlights!C5</f>
        <v>200.24</v>
      </c>
      <c r="E6" s="43">
        <f>Raw_interiorlights!D5</f>
        <v>0.60144044985400003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Dining_fine</v>
      </c>
      <c r="D7" s="63">
        <f>Raw_interiorlights!C6</f>
        <v>2999.18</v>
      </c>
      <c r="E7" s="43">
        <f>Raw_interiorlights!D6</f>
        <v>0.399954089229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Kitchen</v>
      </c>
      <c r="D8" s="63">
        <f>Raw_interiorlights!C7</f>
        <v>1603.08</v>
      </c>
      <c r="E8" s="43">
        <f>Raw_interiorlights!D7</f>
        <v>0.94987264497699964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Lobby</v>
      </c>
      <c r="D9" s="63">
        <f>Raw_interiorlights!C8</f>
        <v>800.58</v>
      </c>
      <c r="E9" s="43">
        <f>Raw_interiorlights!D8</f>
        <v>0.69991232937399994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Restroom</v>
      </c>
      <c r="D10" s="63">
        <f>Raw_interiorlights!C9</f>
        <v>200.24</v>
      </c>
      <c r="E10" s="43">
        <f>Raw_interiorlights!D9</f>
        <v>0.64991440483200003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Restaurant - Sit-Down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386</v>
      </c>
      <c r="C2">
        <v>2999.18</v>
      </c>
      <c r="D2">
        <v>1.2160984049650001</v>
      </c>
    </row>
    <row r="3" spans="1:4" x14ac:dyDescent="0.25">
      <c r="A3" t="s">
        <v>39</v>
      </c>
      <c r="B3" t="s">
        <v>396</v>
      </c>
      <c r="C3">
        <v>1603.08</v>
      </c>
      <c r="D3">
        <v>1.6491988322110001</v>
      </c>
    </row>
    <row r="4" spans="1:4" x14ac:dyDescent="0.25">
      <c r="A4" t="s">
        <v>39</v>
      </c>
      <c r="B4" t="s">
        <v>398</v>
      </c>
      <c r="C4">
        <v>800.58</v>
      </c>
      <c r="D4">
        <v>1.461721268732</v>
      </c>
    </row>
    <row r="5" spans="1:4" x14ac:dyDescent="0.25">
      <c r="A5" t="s">
        <v>39</v>
      </c>
      <c r="B5" t="s">
        <v>400</v>
      </c>
      <c r="C5">
        <v>200.24</v>
      </c>
      <c r="D5">
        <v>0.60144044985400003</v>
      </c>
    </row>
    <row r="6" spans="1:4" x14ac:dyDescent="0.25">
      <c r="A6" t="s">
        <v>40</v>
      </c>
      <c r="B6" t="s">
        <v>386</v>
      </c>
      <c r="C6">
        <v>2999.18</v>
      </c>
      <c r="D6">
        <v>0.399954089229</v>
      </c>
    </row>
    <row r="7" spans="1:4" x14ac:dyDescent="0.25">
      <c r="A7" t="s">
        <v>40</v>
      </c>
      <c r="B7" t="s">
        <v>396</v>
      </c>
      <c r="C7">
        <v>1603.08</v>
      </c>
      <c r="D7">
        <v>0.94987264497699964</v>
      </c>
    </row>
    <row r="8" spans="1:4" x14ac:dyDescent="0.25">
      <c r="A8" t="s">
        <v>40</v>
      </c>
      <c r="B8" t="s">
        <v>398</v>
      </c>
      <c r="C8">
        <v>800.58</v>
      </c>
      <c r="D8">
        <v>0.69991232937399994</v>
      </c>
    </row>
    <row r="9" spans="1:4" x14ac:dyDescent="0.25">
      <c r="A9" t="s">
        <v>40</v>
      </c>
      <c r="B9" t="s">
        <v>400</v>
      </c>
      <c r="C9">
        <v>200.24</v>
      </c>
      <c r="D9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Restaurant - Sit-Down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Dining_fine</v>
      </c>
      <c r="B3" s="64">
        <f>IF(TRIM(Raw_equipment!$A2)="Existing",Raw_equipment!C2,"")</f>
        <v>2999.18</v>
      </c>
      <c r="C3" s="54">
        <f>IF(TRIM(Raw_equipment!$A2)="Existing",Raw_equipment!D2,"")</f>
        <v>0.499920631206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1603.08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Lobby</v>
      </c>
      <c r="B5" s="64">
        <f>IF(TRIM(Raw_equipment!$A4)="Existing",Raw_equipment!C4,"")</f>
        <v>800.58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Restroom</v>
      </c>
      <c r="B6" s="64">
        <f>IF(TRIM(Raw_equipment!$A5)="Existing",Raw_equipment!C5,"")</f>
        <v>200.24</v>
      </c>
      <c r="C6" s="54">
        <f>IF(TRIM(Raw_equipment!$A5)="Existing",Raw_equipment!D5,"")</f>
        <v>0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4" t="str">
        <f>"Refrigeration - "&amp;Prototype!A2</f>
        <v>Refrigeration - Restaurant - Sit-Down</v>
      </c>
      <c r="B9" s="78"/>
      <c r="C9" s="78"/>
      <c r="D9" s="78"/>
    </row>
    <row r="10" spans="1:4" ht="30" x14ac:dyDescent="0.25">
      <c r="A10" s="51" t="s">
        <v>258</v>
      </c>
      <c r="B10" s="51" t="s">
        <v>259</v>
      </c>
      <c r="C10" s="52" t="s">
        <v>313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4" t="str">
        <f>"Elevator - "&amp;Prototype!A2</f>
        <v>Elevator - Restaurant - Sit-Down</v>
      </c>
      <c r="B17" s="78"/>
      <c r="C17" s="78"/>
      <c r="D17" s="78"/>
      <c r="E17" s="78"/>
      <c r="F17" s="78"/>
      <c r="G17" s="78"/>
      <c r="H17" s="78"/>
      <c r="I17" s="78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386</v>
      </c>
      <c r="C2">
        <v>2999.18</v>
      </c>
      <c r="D2">
        <v>0.499920631206</v>
      </c>
    </row>
    <row r="3" spans="1:4" x14ac:dyDescent="0.25">
      <c r="A3" t="s">
        <v>39</v>
      </c>
      <c r="B3" t="s">
        <v>396</v>
      </c>
      <c r="C3">
        <v>1603.08</v>
      </c>
      <c r="D3">
        <v>7.7580601366119986</v>
      </c>
    </row>
    <row r="4" spans="1:4" x14ac:dyDescent="0.25">
      <c r="A4" t="s">
        <v>39</v>
      </c>
      <c r="B4" t="s">
        <v>398</v>
      </c>
      <c r="C4">
        <v>800.58</v>
      </c>
      <c r="D4">
        <v>0.499920631206</v>
      </c>
    </row>
    <row r="5" spans="1:4" x14ac:dyDescent="0.25">
      <c r="A5" t="s">
        <v>39</v>
      </c>
      <c r="B5" t="s">
        <v>400</v>
      </c>
      <c r="C5">
        <v>200.24</v>
      </c>
      <c r="D5">
        <v>0</v>
      </c>
    </row>
    <row r="6" spans="1:4" x14ac:dyDescent="0.25">
      <c r="A6" t="s">
        <v>40</v>
      </c>
      <c r="B6" t="s">
        <v>386</v>
      </c>
      <c r="C6">
        <v>2999.18</v>
      </c>
      <c r="D6">
        <v>0.499920631206</v>
      </c>
    </row>
    <row r="7" spans="1:4" x14ac:dyDescent="0.25">
      <c r="A7" t="s">
        <v>40</v>
      </c>
      <c r="B7" t="s">
        <v>396</v>
      </c>
      <c r="C7">
        <v>1603.08</v>
      </c>
      <c r="D7">
        <v>7.7580601366119986</v>
      </c>
    </row>
    <row r="8" spans="1:4" x14ac:dyDescent="0.25">
      <c r="A8" t="s">
        <v>40</v>
      </c>
      <c r="B8" t="s">
        <v>398</v>
      </c>
      <c r="C8">
        <v>800.58</v>
      </c>
      <c r="D8">
        <v>0.499920631206</v>
      </c>
    </row>
    <row r="9" spans="1:4" x14ac:dyDescent="0.25">
      <c r="A9" t="s">
        <v>40</v>
      </c>
      <c r="B9" t="s">
        <v>400</v>
      </c>
      <c r="C9">
        <v>200.24</v>
      </c>
      <c r="D9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405</v>
      </c>
      <c r="C2">
        <v>17.535399999999999</v>
      </c>
      <c r="D2" t="s">
        <v>396</v>
      </c>
    </row>
    <row r="3" spans="1:4" x14ac:dyDescent="0.25">
      <c r="A3" t="s">
        <v>40</v>
      </c>
      <c r="B3" t="s">
        <v>405</v>
      </c>
      <c r="C3">
        <v>17.535399999999999</v>
      </c>
      <c r="D3" t="s">
        <v>396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435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9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Restaurant - Sit-Down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5" t="s">
        <v>347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96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Restaurant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Restaurant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Restaurant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Restaurant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Restaurant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Restaurant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Restaurant</v>
      </c>
      <c r="C34" s="2" t="str">
        <f>Raw_schedule!C32</f>
        <v>AllOtherDays</v>
      </c>
      <c r="D34" s="2"/>
      <c r="E34" s="2">
        <f>Raw_schedule!D32</f>
        <v>0.2</v>
      </c>
      <c r="F34" s="2">
        <f>Raw_schedule!E32</f>
        <v>0.15</v>
      </c>
      <c r="G34" s="2">
        <f>Raw_schedule!F32</f>
        <v>0.15</v>
      </c>
      <c r="H34" s="2">
        <f>Raw_schedule!G32</f>
        <v>0.15</v>
      </c>
      <c r="I34" s="2">
        <f>Raw_schedule!H32</f>
        <v>0.15</v>
      </c>
      <c r="J34" s="2">
        <f>Raw_schedule!I32</f>
        <v>0.15</v>
      </c>
      <c r="K34" s="2">
        <f>Raw_schedule!J32</f>
        <v>0.3</v>
      </c>
      <c r="L34" s="2">
        <f>Raw_schedule!K32</f>
        <v>0.3</v>
      </c>
      <c r="M34" s="2">
        <f>Raw_schedule!L32</f>
        <v>0.5</v>
      </c>
      <c r="N34" s="2">
        <f>Raw_schedule!M32</f>
        <v>0.5</v>
      </c>
      <c r="O34" s="2">
        <f>Raw_schedule!N32</f>
        <v>0.7</v>
      </c>
      <c r="P34" s="2">
        <f>Raw_schedule!O32</f>
        <v>0.7</v>
      </c>
      <c r="Q34" s="2">
        <f>Raw_schedule!P32</f>
        <v>0.7</v>
      </c>
      <c r="R34" s="2">
        <f>Raw_schedule!Q32</f>
        <v>0.7</v>
      </c>
      <c r="S34" s="2">
        <f>Raw_schedule!R32</f>
        <v>0.7</v>
      </c>
      <c r="T34" s="2">
        <f>Raw_schedule!S32</f>
        <v>0.7</v>
      </c>
      <c r="U34" s="2">
        <f>Raw_schedule!T32</f>
        <v>0.6</v>
      </c>
      <c r="V34" s="2">
        <f>Raw_schedule!U32</f>
        <v>0.6</v>
      </c>
      <c r="W34" s="2">
        <f>Raw_schedule!V32</f>
        <v>0.6</v>
      </c>
      <c r="X34" s="2">
        <f>Raw_schedule!W32</f>
        <v>0.6</v>
      </c>
      <c r="Y34" s="2">
        <f>Raw_schedule!X32</f>
        <v>0.6</v>
      </c>
      <c r="Z34" s="2">
        <f>Raw_schedule!Y32</f>
        <v>0.6</v>
      </c>
      <c r="AA34" s="2">
        <f>Raw_schedule!Z32</f>
        <v>0.5</v>
      </c>
      <c r="AB34" s="2">
        <f>Raw_schedule!AA32</f>
        <v>0.3</v>
      </c>
    </row>
    <row r="35" spans="1:28" x14ac:dyDescent="0.25">
      <c r="A35" s="39" t="str">
        <f>Raw_schedule!B33</f>
        <v>Elec Equip Sch</v>
      </c>
      <c r="B35" s="39" t="str">
        <f>Raw_schedule!A33</f>
        <v>Restaurant</v>
      </c>
      <c r="C35" s="2" t="str">
        <f>Raw_schedule!C33</f>
        <v>Saturdays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0.6</v>
      </c>
      <c r="N35" s="2">
        <f>Raw_schedule!M33</f>
        <v>0.6</v>
      </c>
      <c r="O35" s="2">
        <f>Raw_schedule!N33</f>
        <v>0.8</v>
      </c>
      <c r="P35" s="2">
        <f>Raw_schedule!O33</f>
        <v>0.8</v>
      </c>
      <c r="Q35" s="2">
        <f>Raw_schedule!P33</f>
        <v>0.8</v>
      </c>
      <c r="R35" s="2">
        <f>Raw_schedule!Q33</f>
        <v>0.8</v>
      </c>
      <c r="S35" s="2">
        <f>Raw_schedule!R33</f>
        <v>0.8</v>
      </c>
      <c r="T35" s="2">
        <f>Raw_schedule!S33</f>
        <v>0.8</v>
      </c>
      <c r="U35" s="2">
        <f>Raw_schedule!T33</f>
        <v>0.8</v>
      </c>
      <c r="V35" s="2">
        <f>Raw_schedule!U33</f>
        <v>0.9</v>
      </c>
      <c r="W35" s="2">
        <f>Raw_schedule!V33</f>
        <v>0.9</v>
      </c>
      <c r="X35" s="2">
        <f>Raw_schedule!W33</f>
        <v>0.9</v>
      </c>
      <c r="Y35" s="2">
        <f>Raw_schedule!X33</f>
        <v>0.9</v>
      </c>
      <c r="Z35" s="2">
        <f>Raw_schedule!Y33</f>
        <v>0.9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Restaurant</v>
      </c>
      <c r="C36" s="2" t="str">
        <f>Raw_schedule!C34</f>
        <v>Weekdays</v>
      </c>
      <c r="D36" s="2"/>
      <c r="E36" s="2">
        <f>Raw_schedule!D34</f>
        <v>0.15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0.2</v>
      </c>
      <c r="K36" s="2">
        <f>Raw_schedule!J34</f>
        <v>0.4</v>
      </c>
      <c r="L36" s="2">
        <f>Raw_schedule!K34</f>
        <v>0.4</v>
      </c>
      <c r="M36" s="2">
        <f>Raw_schedule!L34</f>
        <v>0.6</v>
      </c>
      <c r="N36" s="2">
        <f>Raw_schedule!M34</f>
        <v>0.6</v>
      </c>
      <c r="O36" s="2">
        <f>Raw_schedule!N34</f>
        <v>0.9</v>
      </c>
      <c r="P36" s="2">
        <f>Raw_schedule!O34</f>
        <v>0.9</v>
      </c>
      <c r="Q36" s="2">
        <f>Raw_schedule!P34</f>
        <v>0.9</v>
      </c>
      <c r="R36" s="2">
        <f>Raw_schedule!Q34</f>
        <v>0.9</v>
      </c>
      <c r="S36" s="2">
        <f>Raw_schedule!R34</f>
        <v>0.9</v>
      </c>
      <c r="T36" s="2">
        <f>Raw_schedule!S34</f>
        <v>0.9</v>
      </c>
      <c r="U36" s="2">
        <f>Raw_schedule!T34</f>
        <v>0.9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Heating Setpoint Schedule</v>
      </c>
      <c r="B37" s="39" t="str">
        <f>Raw_schedule!A35</f>
        <v>Restaurant</v>
      </c>
      <c r="C37" s="2" t="str">
        <f>Raw_schedule!C35</f>
        <v>AllOtherDays</v>
      </c>
      <c r="D37" s="2"/>
      <c r="E37" s="2">
        <f>Raw_schedule!D35</f>
        <v>69.98</v>
      </c>
      <c r="F37" s="2">
        <f>Raw_schedule!E35</f>
        <v>69.98</v>
      </c>
      <c r="G37" s="2">
        <f>Raw_schedule!F35</f>
        <v>69.98</v>
      </c>
      <c r="H37" s="2">
        <f>Raw_schedule!G35</f>
        <v>60.08</v>
      </c>
      <c r="I37" s="2">
        <f>Raw_schedule!H35</f>
        <v>60.08</v>
      </c>
      <c r="J37" s="2">
        <f>Raw_schedule!I35</f>
        <v>60.08</v>
      </c>
      <c r="K37" s="2">
        <f>Raw_schedule!J35</f>
        <v>60.08</v>
      </c>
      <c r="L37" s="2">
        <f>Raw_schedule!K35</f>
        <v>60.08</v>
      </c>
      <c r="M37" s="2">
        <f>Raw_schedule!L35</f>
        <v>60.08</v>
      </c>
      <c r="N37" s="2">
        <f>Raw_schedule!M35</f>
        <v>69.98</v>
      </c>
      <c r="O37" s="2">
        <f>Raw_schedule!N35</f>
        <v>69.98</v>
      </c>
      <c r="P37" s="2">
        <f>Raw_schedule!O35</f>
        <v>69.98</v>
      </c>
      <c r="Q37" s="2">
        <f>Raw_schedule!P35</f>
        <v>69.98</v>
      </c>
      <c r="R37" s="2">
        <f>Raw_schedule!Q35</f>
        <v>69.98</v>
      </c>
      <c r="S37" s="2">
        <f>Raw_schedule!R35</f>
        <v>69.98</v>
      </c>
      <c r="T37" s="2">
        <f>Raw_schedule!S35</f>
        <v>69.98</v>
      </c>
      <c r="U37" s="2">
        <f>Raw_schedule!T35</f>
        <v>69.98</v>
      </c>
      <c r="V37" s="2">
        <f>Raw_schedule!U35</f>
        <v>69.98</v>
      </c>
      <c r="W37" s="2">
        <f>Raw_schedule!V35</f>
        <v>69.98</v>
      </c>
      <c r="X37" s="2">
        <f>Raw_schedule!W35</f>
        <v>69.98</v>
      </c>
      <c r="Y37" s="2">
        <f>Raw_schedule!X35</f>
        <v>69.98</v>
      </c>
      <c r="Z37" s="2">
        <f>Raw_schedule!Y35</f>
        <v>69.98</v>
      </c>
      <c r="AA37" s="2">
        <f>Raw_schedule!Z35</f>
        <v>69.98</v>
      </c>
      <c r="AB37" s="2">
        <f>Raw_schedule!AA35</f>
        <v>69.98</v>
      </c>
    </row>
    <row r="38" spans="1:28" x14ac:dyDescent="0.25">
      <c r="A38" s="39" t="str">
        <f>Raw_schedule!B36</f>
        <v>Heating Setpoint Schedule</v>
      </c>
      <c r="B38" s="39" t="str">
        <f>Raw_schedule!A36</f>
        <v>Restaurant</v>
      </c>
      <c r="C38" s="2" t="str">
        <f>Raw_schedule!C36</f>
        <v>Saturdays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69.98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Restaurant</v>
      </c>
      <c r="C39" s="2" t="str">
        <f>Raw_schedule!C37</f>
        <v>Weekdays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69.98</v>
      </c>
      <c r="L39" s="2">
        <f>Raw_schedule!K37</f>
        <v>69.98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Infiltration Schedule</v>
      </c>
      <c r="B40" s="39" t="str">
        <f>Raw_schedule!A38</f>
        <v>Restaurant</v>
      </c>
      <c r="C40" s="2" t="str">
        <f>Raw_schedule!C38</f>
        <v>AllDays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1</v>
      </c>
      <c r="I40" s="2">
        <f>Raw_schedule!H38</f>
        <v>1</v>
      </c>
      <c r="J40" s="2">
        <f>Raw_schedule!I38</f>
        <v>1</v>
      </c>
      <c r="K40" s="2">
        <f>Raw_schedule!J38</f>
        <v>1</v>
      </c>
      <c r="L40" s="2">
        <f>Raw_schedule!K38</f>
        <v>1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Lighting Schedule</v>
      </c>
      <c r="B41" s="39" t="str">
        <f>Raw_schedule!A39</f>
        <v>Restaurant</v>
      </c>
      <c r="C41" s="2" t="str">
        <f>Raw_schedule!C39</f>
        <v>AllOtherDays</v>
      </c>
      <c r="D41" s="2"/>
      <c r="E41" s="2">
        <f>Raw_schedule!D39</f>
        <v>0.2</v>
      </c>
      <c r="F41" s="2">
        <f>Raw_schedule!E39</f>
        <v>0.15</v>
      </c>
      <c r="G41" s="2">
        <f>Raw_schedule!F39</f>
        <v>0.15</v>
      </c>
      <c r="H41" s="2">
        <f>Raw_schedule!G39</f>
        <v>0.15</v>
      </c>
      <c r="I41" s="2">
        <f>Raw_schedule!H39</f>
        <v>0.15</v>
      </c>
      <c r="J41" s="2">
        <f>Raw_schedule!I39</f>
        <v>0.15</v>
      </c>
      <c r="K41" s="2">
        <f>Raw_schedule!J39</f>
        <v>0.3</v>
      </c>
      <c r="L41" s="2">
        <f>Raw_schedule!K39</f>
        <v>0.3</v>
      </c>
      <c r="M41" s="2">
        <f>Raw_schedule!L39</f>
        <v>0.45</v>
      </c>
      <c r="N41" s="2">
        <f>Raw_schedule!M39</f>
        <v>0.45</v>
      </c>
      <c r="O41" s="2">
        <f>Raw_schedule!N39</f>
        <v>0.65</v>
      </c>
      <c r="P41" s="2">
        <f>Raw_schedule!O39</f>
        <v>0.65</v>
      </c>
      <c r="Q41" s="2">
        <f>Raw_schedule!P39</f>
        <v>0.65</v>
      </c>
      <c r="R41" s="2">
        <f>Raw_schedule!Q39</f>
        <v>0.65</v>
      </c>
      <c r="S41" s="2">
        <f>Raw_schedule!R39</f>
        <v>0.65</v>
      </c>
      <c r="T41" s="2">
        <f>Raw_schedule!S39</f>
        <v>0.65</v>
      </c>
      <c r="U41" s="2">
        <f>Raw_schedule!T39</f>
        <v>0.55000000000000004</v>
      </c>
      <c r="V41" s="2">
        <f>Raw_schedule!U39</f>
        <v>0.55000000000000004</v>
      </c>
      <c r="W41" s="2">
        <f>Raw_schedule!V39</f>
        <v>0.55000000000000004</v>
      </c>
      <c r="X41" s="2">
        <f>Raw_schedule!W39</f>
        <v>0.55000000000000004</v>
      </c>
      <c r="Y41" s="2">
        <f>Raw_schedule!X39</f>
        <v>0.55000000000000004</v>
      </c>
      <c r="Z41" s="2">
        <f>Raw_schedule!Y39</f>
        <v>0.55000000000000004</v>
      </c>
      <c r="AA41" s="2">
        <f>Raw_schedule!Z39</f>
        <v>0.45</v>
      </c>
      <c r="AB41" s="2">
        <f>Raw_schedule!AA39</f>
        <v>0.3</v>
      </c>
    </row>
    <row r="42" spans="1:28" x14ac:dyDescent="0.25">
      <c r="A42" s="39" t="str">
        <f>Raw_schedule!B40</f>
        <v>Lighting Schedule</v>
      </c>
      <c r="B42" s="39" t="str">
        <f>Raw_schedule!A40</f>
        <v>Restaurant</v>
      </c>
      <c r="C42" s="2" t="str">
        <f>Raw_schedule!C40</f>
        <v>Saturdays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0.55000000000000004</v>
      </c>
      <c r="N42" s="2">
        <f>Raw_schedule!M40</f>
        <v>0.55000000000000004</v>
      </c>
      <c r="O42" s="2">
        <f>Raw_schedule!N40</f>
        <v>0.75</v>
      </c>
      <c r="P42" s="2">
        <f>Raw_schedule!O40</f>
        <v>0.75</v>
      </c>
      <c r="Q42" s="2">
        <f>Raw_schedule!P40</f>
        <v>0.75</v>
      </c>
      <c r="R42" s="2">
        <f>Raw_schedule!Q40</f>
        <v>0.75</v>
      </c>
      <c r="S42" s="2">
        <f>Raw_schedule!R40</f>
        <v>0.75</v>
      </c>
      <c r="T42" s="2">
        <f>Raw_schedule!S40</f>
        <v>0.75</v>
      </c>
      <c r="U42" s="2">
        <f>Raw_schedule!T40</f>
        <v>0.75</v>
      </c>
      <c r="V42" s="2">
        <f>Raw_schedule!U40</f>
        <v>0.85</v>
      </c>
      <c r="W42" s="2">
        <f>Raw_schedule!V40</f>
        <v>0.85</v>
      </c>
      <c r="X42" s="2">
        <f>Raw_schedule!W40</f>
        <v>0.85</v>
      </c>
      <c r="Y42" s="2">
        <f>Raw_schedule!X40</f>
        <v>0.85</v>
      </c>
      <c r="Z42" s="2">
        <f>Raw_schedule!Y40</f>
        <v>0.85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Restaurant</v>
      </c>
      <c r="C43" s="2" t="str">
        <f>Raw_schedule!C41</f>
        <v>Weekdays</v>
      </c>
      <c r="D43" s="2"/>
      <c r="E43" s="2">
        <f>Raw_schedule!D41</f>
        <v>0.15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0.2</v>
      </c>
      <c r="K43" s="2">
        <f>Raw_schedule!J41</f>
        <v>0.35</v>
      </c>
      <c r="L43" s="2">
        <f>Raw_schedule!K41</f>
        <v>0.35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0.85</v>
      </c>
      <c r="P43" s="2">
        <f>Raw_schedule!O41</f>
        <v>0.85</v>
      </c>
      <c r="Q43" s="2">
        <f>Raw_schedule!P41</f>
        <v>0.85</v>
      </c>
      <c r="R43" s="2">
        <f>Raw_schedule!Q41</f>
        <v>0.85</v>
      </c>
      <c r="S43" s="2">
        <f>Raw_schedule!R41</f>
        <v>0.85</v>
      </c>
      <c r="T43" s="2">
        <f>Raw_schedule!S41</f>
        <v>0.85</v>
      </c>
      <c r="U43" s="2">
        <f>Raw_schedule!T41</f>
        <v>0.85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OA Schedule</v>
      </c>
      <c r="B44" s="39" t="str">
        <f>Raw_schedule!A42</f>
        <v>Restaurant</v>
      </c>
      <c r="C44" s="2" t="str">
        <f>Raw_schedule!C42</f>
        <v>AllOtherDays</v>
      </c>
      <c r="D44" s="2"/>
      <c r="E44" s="2">
        <f>Raw_schedule!D42</f>
        <v>1</v>
      </c>
      <c r="F44" s="2">
        <f>Raw_schedule!E42</f>
        <v>1</v>
      </c>
      <c r="G44" s="2">
        <f>Raw_schedule!F42</f>
        <v>1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1</v>
      </c>
      <c r="O44" s="2">
        <f>Raw_schedule!N42</f>
        <v>1</v>
      </c>
      <c r="P44" s="2">
        <f>Raw_schedule!O42</f>
        <v>1</v>
      </c>
      <c r="Q44" s="2">
        <f>Raw_schedule!P42</f>
        <v>1</v>
      </c>
      <c r="R44" s="2">
        <f>Raw_schedule!Q42</f>
        <v>1</v>
      </c>
      <c r="S44" s="2">
        <f>Raw_schedule!R42</f>
        <v>1</v>
      </c>
      <c r="T44" s="2">
        <f>Raw_schedule!S42</f>
        <v>1</v>
      </c>
      <c r="U44" s="2">
        <f>Raw_schedule!T42</f>
        <v>1</v>
      </c>
      <c r="V44" s="2">
        <f>Raw_schedule!U42</f>
        <v>1</v>
      </c>
      <c r="W44" s="2">
        <f>Raw_schedule!V42</f>
        <v>1</v>
      </c>
      <c r="X44" s="2">
        <f>Raw_schedule!W42</f>
        <v>1</v>
      </c>
      <c r="Y44" s="2">
        <f>Raw_schedule!X42</f>
        <v>1</v>
      </c>
      <c r="Z44" s="2">
        <f>Raw_schedule!Y42</f>
        <v>1</v>
      </c>
      <c r="AA44" s="2">
        <f>Raw_schedule!Z42</f>
        <v>1</v>
      </c>
      <c r="AB44" s="2">
        <f>Raw_schedule!AA42</f>
        <v>1</v>
      </c>
    </row>
    <row r="45" spans="1:28" x14ac:dyDescent="0.25">
      <c r="A45" s="39" t="str">
        <f>Raw_schedule!B43</f>
        <v>OA Schedule</v>
      </c>
      <c r="B45" s="39" t="str">
        <f>Raw_schedule!A43</f>
        <v>Restaurant</v>
      </c>
      <c r="C45" s="2" t="str">
        <f>Raw_schedule!C43</f>
        <v>Saturdays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1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Restaurant</v>
      </c>
      <c r="C46" s="2" t="str">
        <f>Raw_schedule!C44</f>
        <v>Weekdays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1</v>
      </c>
      <c r="L46" s="2">
        <f>Raw_schedule!K44</f>
        <v>1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Occupant Sch</v>
      </c>
      <c r="B47" s="39" t="str">
        <f>Raw_schedule!A45</f>
        <v>Restaurant</v>
      </c>
      <c r="C47" s="2" t="str">
        <f>Raw_schedule!C45</f>
        <v>AllOtherDays</v>
      </c>
      <c r="D47" s="2"/>
      <c r="E47" s="2">
        <f>Raw_schedule!D45</f>
        <v>0.2</v>
      </c>
      <c r="F47" s="2">
        <f>Raw_schedule!E45</f>
        <v>0.2</v>
      </c>
      <c r="G47" s="2">
        <f>Raw_schedule!F45</f>
        <v>0.05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0.1</v>
      </c>
      <c r="P47" s="2">
        <f>Raw_schedule!O45</f>
        <v>0.2</v>
      </c>
      <c r="Q47" s="2">
        <f>Raw_schedule!P45</f>
        <v>0.25</v>
      </c>
      <c r="R47" s="2">
        <f>Raw_schedule!Q45</f>
        <v>0.25</v>
      </c>
      <c r="S47" s="2">
        <f>Raw_schedule!R45</f>
        <v>0.15</v>
      </c>
      <c r="T47" s="2">
        <f>Raw_schedule!S45</f>
        <v>0.2</v>
      </c>
      <c r="U47" s="2">
        <f>Raw_schedule!T45</f>
        <v>0.25</v>
      </c>
      <c r="V47" s="2">
        <f>Raw_schedule!U45</f>
        <v>0.35</v>
      </c>
      <c r="W47" s="2">
        <f>Raw_schedule!V45</f>
        <v>0.55000000000000004</v>
      </c>
      <c r="X47" s="2">
        <f>Raw_schedule!W45</f>
        <v>0.65</v>
      </c>
      <c r="Y47" s="2">
        <f>Raw_schedule!X45</f>
        <v>0.7</v>
      </c>
      <c r="Z47" s="2">
        <f>Raw_schedule!Y45</f>
        <v>0.35</v>
      </c>
      <c r="AA47" s="2">
        <f>Raw_schedule!Z45</f>
        <v>0.2</v>
      </c>
      <c r="AB47" s="2">
        <f>Raw_schedule!AA45</f>
        <v>0.2</v>
      </c>
    </row>
    <row r="48" spans="1:28" x14ac:dyDescent="0.25">
      <c r="A48" s="39" t="str">
        <f>Raw_schedule!B46</f>
        <v>Occupant Sch</v>
      </c>
      <c r="B48" s="39" t="str">
        <f>Raw_schedule!A46</f>
        <v>Restaurant</v>
      </c>
      <c r="C48" s="2" t="str">
        <f>Raw_schedule!C46</f>
        <v>Saturdays</v>
      </c>
      <c r="D48" s="2"/>
      <c r="E48" s="2">
        <f>Raw_schedule!D46</f>
        <v>0.3</v>
      </c>
      <c r="F48" s="2">
        <f>Raw_schedule!E46</f>
        <v>0.25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0.05</v>
      </c>
      <c r="O48" s="2">
        <f>Raw_schedule!N46</f>
        <v>0.2</v>
      </c>
      <c r="P48" s="2">
        <f>Raw_schedule!O46</f>
        <v>0.45</v>
      </c>
      <c r="Q48" s="2">
        <f>Raw_schedule!P46</f>
        <v>0.5</v>
      </c>
      <c r="R48" s="2">
        <f>Raw_schedule!Q46</f>
        <v>0.5</v>
      </c>
      <c r="S48" s="2">
        <f>Raw_schedule!R46</f>
        <v>0.35</v>
      </c>
      <c r="T48" s="2">
        <f>Raw_schedule!S46</f>
        <v>0.3</v>
      </c>
      <c r="U48" s="2">
        <f>Raw_schedule!T46</f>
        <v>0.3</v>
      </c>
      <c r="V48" s="2">
        <f>Raw_schedule!U46</f>
        <v>0.3</v>
      </c>
      <c r="W48" s="2">
        <f>Raw_schedule!V46</f>
        <v>0.7</v>
      </c>
      <c r="X48" s="2">
        <f>Raw_schedule!W46</f>
        <v>0.9</v>
      </c>
      <c r="Y48" s="2">
        <f>Raw_schedule!X46</f>
        <v>0.7</v>
      </c>
      <c r="Z48" s="2">
        <f>Raw_schedule!Y46</f>
        <v>0.65</v>
      </c>
      <c r="AA48" s="2">
        <f>Raw_schedule!Z46</f>
        <v>0.55000000000000004</v>
      </c>
      <c r="AB48" s="2">
        <f>Raw_schedule!AA46</f>
        <v>0.35</v>
      </c>
    </row>
    <row r="49" spans="1:28" x14ac:dyDescent="0.25">
      <c r="A49" s="39" t="str">
        <f>Raw_schedule!B47</f>
        <v>Occupant Sch</v>
      </c>
      <c r="B49" s="39" t="str">
        <f>Raw_schedule!A47</f>
        <v>Restaurant</v>
      </c>
      <c r="C49" s="2" t="str">
        <f>Raw_schedule!C47</f>
        <v>Weekdays</v>
      </c>
      <c r="D49" s="2"/>
      <c r="E49" s="2">
        <f>Raw_schedule!D47</f>
        <v>0.15</v>
      </c>
      <c r="F49" s="2">
        <f>Raw_schedule!E47</f>
        <v>0.15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0.05</v>
      </c>
      <c r="M49" s="2">
        <f>Raw_schedule!L47</f>
        <v>0.05</v>
      </c>
      <c r="N49" s="2">
        <f>Raw_schedule!M47</f>
        <v>0.05</v>
      </c>
      <c r="O49" s="2">
        <f>Raw_schedule!N47</f>
        <v>0.2</v>
      </c>
      <c r="P49" s="2">
        <f>Raw_schedule!O47</f>
        <v>0.5</v>
      </c>
      <c r="Q49" s="2">
        <f>Raw_schedule!P47</f>
        <v>0.8</v>
      </c>
      <c r="R49" s="2">
        <f>Raw_schedule!Q47</f>
        <v>0.7</v>
      </c>
      <c r="S49" s="2">
        <f>Raw_schedule!R47</f>
        <v>0.4</v>
      </c>
      <c r="T49" s="2">
        <f>Raw_schedule!S47</f>
        <v>0.2</v>
      </c>
      <c r="U49" s="2">
        <f>Raw_schedule!T47</f>
        <v>0.25</v>
      </c>
      <c r="V49" s="2">
        <f>Raw_schedule!U47</f>
        <v>0.5</v>
      </c>
      <c r="W49" s="2">
        <f>Raw_schedule!V47</f>
        <v>0.8</v>
      </c>
      <c r="X49" s="2">
        <f>Raw_schedule!W47</f>
        <v>0.8</v>
      </c>
      <c r="Y49" s="2">
        <f>Raw_schedule!X47</f>
        <v>0.8</v>
      </c>
      <c r="Z49" s="2">
        <f>Raw_schedule!Y47</f>
        <v>0.5</v>
      </c>
      <c r="AA49" s="2">
        <f>Raw_schedule!Z47</f>
        <v>0.35</v>
      </c>
      <c r="AB49" s="2">
        <f>Raw_schedule!AA47</f>
        <v>0.2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E268D-444C-4113-8AB3-F65F40CBBF9F}">
  <dimension ref="A1"/>
  <sheetViews>
    <sheetView workbookViewId="0"/>
  </sheetViews>
  <sheetFormatPr defaultRowHeight="15" x14ac:dyDescent="0.25"/>
  <sheetData>
    <row r="1" spans="1:1" x14ac:dyDescent="0.25">
      <c r="A1" t="s">
        <v>448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7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396</v>
      </c>
      <c r="B2" t="s">
        <v>436</v>
      </c>
      <c r="C2" t="s">
        <v>437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396</v>
      </c>
      <c r="B3" t="s">
        <v>436</v>
      </c>
      <c r="C3" t="s">
        <v>438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396</v>
      </c>
      <c r="B4" t="s">
        <v>436</v>
      </c>
      <c r="C4" t="s">
        <v>439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396</v>
      </c>
      <c r="B5" t="s">
        <v>440</v>
      </c>
      <c r="C5" t="s">
        <v>437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396</v>
      </c>
      <c r="B6" t="s">
        <v>440</v>
      </c>
      <c r="C6" t="s">
        <v>438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396</v>
      </c>
      <c r="B7" t="s">
        <v>440</v>
      </c>
      <c r="C7" t="s">
        <v>439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396</v>
      </c>
      <c r="B8" t="s">
        <v>441</v>
      </c>
      <c r="C8" t="s">
        <v>442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396</v>
      </c>
      <c r="B9" t="s">
        <v>441</v>
      </c>
      <c r="C9" t="s">
        <v>437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396</v>
      </c>
      <c r="B10" t="s">
        <v>441</v>
      </c>
      <c r="C10" t="s">
        <v>438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396</v>
      </c>
      <c r="B11" t="s">
        <v>441</v>
      </c>
      <c r="C11" t="s">
        <v>439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396</v>
      </c>
      <c r="B12" t="s">
        <v>443</v>
      </c>
      <c r="C12" t="s">
        <v>437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396</v>
      </c>
      <c r="B13" t="s">
        <v>443</v>
      </c>
      <c r="C13" t="s">
        <v>438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396</v>
      </c>
      <c r="B14" t="s">
        <v>443</v>
      </c>
      <c r="C14" t="s">
        <v>439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396</v>
      </c>
      <c r="B15" t="s">
        <v>444</v>
      </c>
      <c r="C15" t="s">
        <v>442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396</v>
      </c>
      <c r="B16" t="s">
        <v>445</v>
      </c>
      <c r="C16" t="s">
        <v>437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396</v>
      </c>
      <c r="B17" t="s">
        <v>445</v>
      </c>
      <c r="C17" t="s">
        <v>438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396</v>
      </c>
      <c r="B18" t="s">
        <v>445</v>
      </c>
      <c r="C18" t="s">
        <v>439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396</v>
      </c>
      <c r="B19" t="s">
        <v>446</v>
      </c>
      <c r="C19" t="s">
        <v>437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396</v>
      </c>
      <c r="B20" t="s">
        <v>446</v>
      </c>
      <c r="C20" t="s">
        <v>438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396</v>
      </c>
      <c r="B21" t="s">
        <v>446</v>
      </c>
      <c r="C21" t="s">
        <v>439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396</v>
      </c>
      <c r="B22" t="s">
        <v>447</v>
      </c>
      <c r="C22" t="s">
        <v>437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396</v>
      </c>
      <c r="B23" t="s">
        <v>447</v>
      </c>
      <c r="C23" t="s">
        <v>438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396</v>
      </c>
      <c r="B24" t="s">
        <v>447</v>
      </c>
      <c r="C24" t="s">
        <v>439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390</v>
      </c>
      <c r="B25" t="s">
        <v>444</v>
      </c>
      <c r="C25" t="s">
        <v>442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387</v>
      </c>
      <c r="B26" t="s">
        <v>436</v>
      </c>
      <c r="C26" t="s">
        <v>437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387</v>
      </c>
      <c r="B27" t="s">
        <v>436</v>
      </c>
      <c r="C27" t="s">
        <v>438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387</v>
      </c>
      <c r="B28" t="s">
        <v>436</v>
      </c>
      <c r="C28" t="s">
        <v>439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387</v>
      </c>
      <c r="B29" t="s">
        <v>440</v>
      </c>
      <c r="C29" t="s">
        <v>437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387</v>
      </c>
      <c r="B30" t="s">
        <v>440</v>
      </c>
      <c r="C30" t="s">
        <v>438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387</v>
      </c>
      <c r="B31" t="s">
        <v>440</v>
      </c>
      <c r="C31" t="s">
        <v>439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387</v>
      </c>
      <c r="B32" t="s">
        <v>441</v>
      </c>
      <c r="C32" t="s">
        <v>437</v>
      </c>
      <c r="D32">
        <v>0.2</v>
      </c>
      <c r="E32">
        <v>0.15</v>
      </c>
      <c r="F32">
        <v>0.15</v>
      </c>
      <c r="G32">
        <v>0.15</v>
      </c>
      <c r="H32">
        <v>0.15</v>
      </c>
      <c r="I32">
        <v>0.15</v>
      </c>
      <c r="J32">
        <v>0.3</v>
      </c>
      <c r="K32">
        <v>0.3</v>
      </c>
      <c r="L32">
        <v>0.5</v>
      </c>
      <c r="M32">
        <v>0.5</v>
      </c>
      <c r="N32">
        <v>0.7</v>
      </c>
      <c r="O32">
        <v>0.7</v>
      </c>
      <c r="P32">
        <v>0.7</v>
      </c>
      <c r="Q32">
        <v>0.7</v>
      </c>
      <c r="R32">
        <v>0.7</v>
      </c>
      <c r="S32">
        <v>0.7</v>
      </c>
      <c r="T32">
        <v>0.6</v>
      </c>
      <c r="U32">
        <v>0.6</v>
      </c>
      <c r="V32">
        <v>0.6</v>
      </c>
      <c r="W32">
        <v>0.6</v>
      </c>
      <c r="X32">
        <v>0.6</v>
      </c>
      <c r="Y32">
        <v>0.6</v>
      </c>
      <c r="Z32">
        <v>0.5</v>
      </c>
      <c r="AA32">
        <v>0.3</v>
      </c>
    </row>
    <row r="33" spans="1:27" x14ac:dyDescent="0.25">
      <c r="A33" t="s">
        <v>387</v>
      </c>
      <c r="B33" t="s">
        <v>441</v>
      </c>
      <c r="C33" t="s">
        <v>438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0.6</v>
      </c>
      <c r="M33">
        <v>0.6</v>
      </c>
      <c r="N33">
        <v>0.8</v>
      </c>
      <c r="O33">
        <v>0.8</v>
      </c>
      <c r="P33">
        <v>0.8</v>
      </c>
      <c r="Q33">
        <v>0.8</v>
      </c>
      <c r="R33">
        <v>0.8</v>
      </c>
      <c r="S33">
        <v>0.8</v>
      </c>
      <c r="T33">
        <v>0.8</v>
      </c>
      <c r="U33">
        <v>0.9</v>
      </c>
      <c r="V33">
        <v>0.9</v>
      </c>
      <c r="W33">
        <v>0.9</v>
      </c>
      <c r="X33">
        <v>0.9</v>
      </c>
      <c r="Y33">
        <v>0.9</v>
      </c>
      <c r="Z33">
        <v>0.5</v>
      </c>
      <c r="AA33">
        <v>0.3</v>
      </c>
    </row>
    <row r="34" spans="1:27" x14ac:dyDescent="0.25">
      <c r="A34" t="s">
        <v>387</v>
      </c>
      <c r="B34" t="s">
        <v>441</v>
      </c>
      <c r="C34" t="s">
        <v>439</v>
      </c>
      <c r="D34">
        <v>0.15</v>
      </c>
      <c r="E34">
        <v>0.15</v>
      </c>
      <c r="F34">
        <v>0.15</v>
      </c>
      <c r="G34">
        <v>0.15</v>
      </c>
      <c r="H34">
        <v>0.15</v>
      </c>
      <c r="I34">
        <v>0.2</v>
      </c>
      <c r="J34">
        <v>0.4</v>
      </c>
      <c r="K34">
        <v>0.4</v>
      </c>
      <c r="L34">
        <v>0.6</v>
      </c>
      <c r="M34">
        <v>0.6</v>
      </c>
      <c r="N34">
        <v>0.9</v>
      </c>
      <c r="O34">
        <v>0.9</v>
      </c>
      <c r="P34">
        <v>0.9</v>
      </c>
      <c r="Q34">
        <v>0.9</v>
      </c>
      <c r="R34">
        <v>0.9</v>
      </c>
      <c r="S34">
        <v>0.9</v>
      </c>
      <c r="T34">
        <v>0.9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387</v>
      </c>
      <c r="B35" t="s">
        <v>443</v>
      </c>
      <c r="C35" t="s">
        <v>437</v>
      </c>
      <c r="D35">
        <v>69.98</v>
      </c>
      <c r="E35">
        <v>69.98</v>
      </c>
      <c r="F35">
        <v>69.98</v>
      </c>
      <c r="G35">
        <v>60.08</v>
      </c>
      <c r="H35">
        <v>60.08</v>
      </c>
      <c r="I35">
        <v>60.08</v>
      </c>
      <c r="J35">
        <v>60.08</v>
      </c>
      <c r="K35">
        <v>60.08</v>
      </c>
      <c r="L35">
        <v>60.08</v>
      </c>
      <c r="M35">
        <v>69.98</v>
      </c>
      <c r="N35">
        <v>69.98</v>
      </c>
      <c r="O35">
        <v>69.98</v>
      </c>
      <c r="P35">
        <v>69.98</v>
      </c>
      <c r="Q35">
        <v>69.98</v>
      </c>
      <c r="R35">
        <v>69.98</v>
      </c>
      <c r="S35">
        <v>69.98</v>
      </c>
      <c r="T35">
        <v>69.98</v>
      </c>
      <c r="U35">
        <v>69.98</v>
      </c>
      <c r="V35">
        <v>69.98</v>
      </c>
      <c r="W35">
        <v>69.98</v>
      </c>
      <c r="X35">
        <v>69.98</v>
      </c>
      <c r="Y35">
        <v>69.98</v>
      </c>
      <c r="Z35">
        <v>69.98</v>
      </c>
      <c r="AA35">
        <v>69.98</v>
      </c>
    </row>
    <row r="36" spans="1:27" x14ac:dyDescent="0.25">
      <c r="A36" t="s">
        <v>387</v>
      </c>
      <c r="B36" t="s">
        <v>443</v>
      </c>
      <c r="C36" t="s">
        <v>438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69.98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387</v>
      </c>
      <c r="B37" t="s">
        <v>443</v>
      </c>
      <c r="C37" t="s">
        <v>439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69.98</v>
      </c>
      <c r="K37">
        <v>69.98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387</v>
      </c>
      <c r="B38" t="s">
        <v>444</v>
      </c>
      <c r="C38" t="s">
        <v>442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387</v>
      </c>
      <c r="B39" t="s">
        <v>445</v>
      </c>
      <c r="C39" t="s">
        <v>437</v>
      </c>
      <c r="D39">
        <v>0.2</v>
      </c>
      <c r="E39">
        <v>0.15</v>
      </c>
      <c r="F39">
        <v>0.15</v>
      </c>
      <c r="G39">
        <v>0.15</v>
      </c>
      <c r="H39">
        <v>0.15</v>
      </c>
      <c r="I39">
        <v>0.15</v>
      </c>
      <c r="J39">
        <v>0.3</v>
      </c>
      <c r="K39">
        <v>0.3</v>
      </c>
      <c r="L39">
        <v>0.45</v>
      </c>
      <c r="M39">
        <v>0.45</v>
      </c>
      <c r="N39">
        <v>0.65</v>
      </c>
      <c r="O39">
        <v>0.65</v>
      </c>
      <c r="P39">
        <v>0.65</v>
      </c>
      <c r="Q39">
        <v>0.65</v>
      </c>
      <c r="R39">
        <v>0.65</v>
      </c>
      <c r="S39">
        <v>0.65</v>
      </c>
      <c r="T39">
        <v>0.55000000000000004</v>
      </c>
      <c r="U39">
        <v>0.55000000000000004</v>
      </c>
      <c r="V39">
        <v>0.55000000000000004</v>
      </c>
      <c r="W39">
        <v>0.55000000000000004</v>
      </c>
      <c r="X39">
        <v>0.55000000000000004</v>
      </c>
      <c r="Y39">
        <v>0.55000000000000004</v>
      </c>
      <c r="Z39">
        <v>0.45</v>
      </c>
      <c r="AA39">
        <v>0.3</v>
      </c>
    </row>
    <row r="40" spans="1:27" x14ac:dyDescent="0.25">
      <c r="A40" t="s">
        <v>387</v>
      </c>
      <c r="B40" t="s">
        <v>445</v>
      </c>
      <c r="C40" t="s">
        <v>438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0.55000000000000004</v>
      </c>
      <c r="M40">
        <v>0.55000000000000004</v>
      </c>
      <c r="N40">
        <v>0.75</v>
      </c>
      <c r="O40">
        <v>0.75</v>
      </c>
      <c r="P40">
        <v>0.75</v>
      </c>
      <c r="Q40">
        <v>0.75</v>
      </c>
      <c r="R40">
        <v>0.75</v>
      </c>
      <c r="S40">
        <v>0.75</v>
      </c>
      <c r="T40">
        <v>0.75</v>
      </c>
      <c r="U40">
        <v>0.85</v>
      </c>
      <c r="V40">
        <v>0.85</v>
      </c>
      <c r="W40">
        <v>0.85</v>
      </c>
      <c r="X40">
        <v>0.85</v>
      </c>
      <c r="Y40">
        <v>0.85</v>
      </c>
      <c r="Z40">
        <v>0.45</v>
      </c>
      <c r="AA40">
        <v>0.3</v>
      </c>
    </row>
    <row r="41" spans="1:27" x14ac:dyDescent="0.25">
      <c r="A41" t="s">
        <v>387</v>
      </c>
      <c r="B41" t="s">
        <v>445</v>
      </c>
      <c r="C41" t="s">
        <v>439</v>
      </c>
      <c r="D41">
        <v>0.15</v>
      </c>
      <c r="E41">
        <v>0.15</v>
      </c>
      <c r="F41">
        <v>0.15</v>
      </c>
      <c r="G41">
        <v>0.15</v>
      </c>
      <c r="H41">
        <v>0.15</v>
      </c>
      <c r="I41">
        <v>0.2</v>
      </c>
      <c r="J41">
        <v>0.35</v>
      </c>
      <c r="K41">
        <v>0.35</v>
      </c>
      <c r="L41">
        <v>0.55000000000000004</v>
      </c>
      <c r="M41">
        <v>0.55000000000000004</v>
      </c>
      <c r="N41">
        <v>0.85</v>
      </c>
      <c r="O41">
        <v>0.85</v>
      </c>
      <c r="P41">
        <v>0.85</v>
      </c>
      <c r="Q41">
        <v>0.85</v>
      </c>
      <c r="R41">
        <v>0.85</v>
      </c>
      <c r="S41">
        <v>0.85</v>
      </c>
      <c r="T41">
        <v>0.85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387</v>
      </c>
      <c r="B42" t="s">
        <v>446</v>
      </c>
      <c r="C42" t="s">
        <v>437</v>
      </c>
      <c r="D42">
        <v>1</v>
      </c>
      <c r="E42">
        <v>1</v>
      </c>
      <c r="F42">
        <v>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</row>
    <row r="43" spans="1:27" x14ac:dyDescent="0.25">
      <c r="A43" t="s">
        <v>387</v>
      </c>
      <c r="B43" t="s">
        <v>446</v>
      </c>
      <c r="C43" t="s">
        <v>438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387</v>
      </c>
      <c r="B44" t="s">
        <v>446</v>
      </c>
      <c r="C44" t="s">
        <v>439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387</v>
      </c>
      <c r="B45" t="s">
        <v>447</v>
      </c>
      <c r="C45" t="s">
        <v>437</v>
      </c>
      <c r="D45">
        <v>0.2</v>
      </c>
      <c r="E45">
        <v>0.2</v>
      </c>
      <c r="F45">
        <v>0.05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0.1</v>
      </c>
      <c r="O45">
        <v>0.2</v>
      </c>
      <c r="P45">
        <v>0.25</v>
      </c>
      <c r="Q45">
        <v>0.25</v>
      </c>
      <c r="R45">
        <v>0.15</v>
      </c>
      <c r="S45">
        <v>0.2</v>
      </c>
      <c r="T45">
        <v>0.25</v>
      </c>
      <c r="U45">
        <v>0.35</v>
      </c>
      <c r="V45">
        <v>0.55000000000000004</v>
      </c>
      <c r="W45">
        <v>0.65</v>
      </c>
      <c r="X45">
        <v>0.7</v>
      </c>
      <c r="Y45">
        <v>0.35</v>
      </c>
      <c r="Z45">
        <v>0.2</v>
      </c>
      <c r="AA45">
        <v>0.2</v>
      </c>
    </row>
    <row r="46" spans="1:27" x14ac:dyDescent="0.25">
      <c r="A46" t="s">
        <v>387</v>
      </c>
      <c r="B46" t="s">
        <v>447</v>
      </c>
      <c r="C46" t="s">
        <v>438</v>
      </c>
      <c r="D46">
        <v>0.3</v>
      </c>
      <c r="E46">
        <v>0.25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0.05</v>
      </c>
      <c r="N46">
        <v>0.2</v>
      </c>
      <c r="O46">
        <v>0.45</v>
      </c>
      <c r="P46">
        <v>0.5</v>
      </c>
      <c r="Q46">
        <v>0.5</v>
      </c>
      <c r="R46">
        <v>0.35</v>
      </c>
      <c r="S46">
        <v>0.3</v>
      </c>
      <c r="T46">
        <v>0.3</v>
      </c>
      <c r="U46">
        <v>0.3</v>
      </c>
      <c r="V46">
        <v>0.7</v>
      </c>
      <c r="W46">
        <v>0.9</v>
      </c>
      <c r="X46">
        <v>0.7</v>
      </c>
      <c r="Y46">
        <v>0.65</v>
      </c>
      <c r="Z46">
        <v>0.55000000000000004</v>
      </c>
      <c r="AA46">
        <v>0.35</v>
      </c>
    </row>
    <row r="47" spans="1:27" x14ac:dyDescent="0.25">
      <c r="A47" t="s">
        <v>387</v>
      </c>
      <c r="B47" t="s">
        <v>447</v>
      </c>
      <c r="C47" t="s">
        <v>439</v>
      </c>
      <c r="D47">
        <v>0.15</v>
      </c>
      <c r="E47">
        <v>0.15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0.05</v>
      </c>
      <c r="L47">
        <v>0.05</v>
      </c>
      <c r="M47">
        <v>0.05</v>
      </c>
      <c r="N47">
        <v>0.2</v>
      </c>
      <c r="O47">
        <v>0.5</v>
      </c>
      <c r="P47">
        <v>0.8</v>
      </c>
      <c r="Q47">
        <v>0.7</v>
      </c>
      <c r="R47">
        <v>0.4</v>
      </c>
      <c r="S47">
        <v>0.2</v>
      </c>
      <c r="T47">
        <v>0.25</v>
      </c>
      <c r="U47">
        <v>0.5</v>
      </c>
      <c r="V47">
        <v>0.8</v>
      </c>
      <c r="W47">
        <v>0.8</v>
      </c>
      <c r="X47">
        <v>0.8</v>
      </c>
      <c r="Y47">
        <v>0.5</v>
      </c>
      <c r="Z47">
        <v>0.35</v>
      </c>
      <c r="AA47">
        <v>0.2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Restaurant - Sit-Down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5603.08</v>
      </c>
      <c r="E3" s="38">
        <f>SUMIFS(Raw_totalendusesannual!$D:$D,
        Raw_totalendusesannual!$B:$B,$A3,
        Raw_totalendusesannual!$C:$C,$B3,
        Raw_totalendusesannual!$A:$A,$C3) / $D3</f>
        <v>64.472484776230218</v>
      </c>
      <c r="F3" s="38">
        <f>SUMIFS(Raw_totalendusesannual!$E:$E,
        Raw_totalendusesannual!$B:$B,$A3,
        Raw_totalendusesannual!$C:$C,$B3,
        Raw_totalendusesannual!$A:$A,$C3) / $D3</f>
        <v>91.55470919565667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5603.08</v>
      </c>
      <c r="E4" s="38">
        <f>SUMIFS(Raw_totalendusesannual!$D:$D,
        Raw_totalendusesannual!$B:$B,$A4,
        Raw_totalendusesannual!$C:$C,$B4,
        Raw_totalendusesannual!$A:$A,$C4) / $D4</f>
        <v>51.604712051228972</v>
      </c>
      <c r="F4" s="38">
        <f>SUMIFS(Raw_totalendusesannual!$E:$E,
        Raw_totalendusesannual!$B:$B,$A4,
        Raw_totalendusesannual!$C:$C,$B4,
        Raw_totalendusesannual!$A:$A,$C4) / $D4</f>
        <v>97.799181878538235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5603.08</v>
      </c>
      <c r="E5" s="38">
        <f>SUMIFS(Raw_totalendusesannual!$D:$D,
        Raw_totalendusesannual!$B:$B,$A5,
        Raw_totalendusesannual!$C:$C,$B5,
        Raw_totalendusesannual!$A:$A,$C5) / $D5</f>
        <v>66.349793327955339</v>
      </c>
      <c r="F5" s="38">
        <f>SUMIFS(Raw_totalendusesannual!$E:$E,
        Raw_totalendusesannual!$B:$B,$A5,
        Raw_totalendusesannual!$C:$C,$B5,
        Raw_totalendusesannual!$A:$A,$C5) / $D5</f>
        <v>89.62635015027449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5603.08</v>
      </c>
      <c r="E6" s="38">
        <f>SUMIFS(Raw_totalendusesannual!$D:$D,
        Raw_totalendusesannual!$B:$B,$A6,
        Raw_totalendusesannual!$C:$C,$B6,
        Raw_totalendusesannual!$A:$A,$C6) / $D6</f>
        <v>51.75255038300363</v>
      </c>
      <c r="F6" s="38">
        <f>SUMIFS(Raw_totalendusesannual!$E:$E,
        Raw_totalendusesannual!$B:$B,$A6,
        Raw_totalendusesannual!$C:$C,$B6,
        Raw_totalendusesannual!$A:$A,$C6) / $D6</f>
        <v>96.911395161232761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5603.08</v>
      </c>
      <c r="E7" s="38">
        <f>SUMIFS(Raw_totalendusesannual!$D:$D,
        Raw_totalendusesannual!$B:$B,$A7,
        Raw_totalendusesannual!$C:$C,$B7,
        Raw_totalendusesannual!$A:$A,$C7) / $D7</f>
        <v>67.024495456070582</v>
      </c>
      <c r="F7" s="38">
        <f>SUMIFS(Raw_totalendusesannual!$E:$E,
        Raw_totalendusesannual!$B:$B,$A7,
        Raw_totalendusesannual!$C:$C,$B7,
        Raw_totalendusesannual!$A:$A,$C7) / $D7</f>
        <v>86.9445911891317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5603.08</v>
      </c>
      <c r="E8" s="38">
        <f>SUMIFS(Raw_totalendusesannual!$D:$D,
        Raw_totalendusesannual!$B:$B,$A8,
        Raw_totalendusesannual!$C:$C,$B8,
        Raw_totalendusesannual!$A:$A,$C8) / $D8</f>
        <v>52.813270558335773</v>
      </c>
      <c r="F8" s="38">
        <f>SUMIFS(Raw_totalendusesannual!$E:$E,
        Raw_totalendusesannual!$B:$B,$A8,
        Raw_totalendusesannual!$C:$C,$B8,
        Raw_totalendusesannual!$A:$A,$C8) / $D8</f>
        <v>92.554173775851851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5603.08</v>
      </c>
      <c r="E9" s="38">
        <f>SUMIFS(Raw_totalendusesannual!$D:$D,
        Raw_totalendusesannual!$B:$B,$A9,
        Raw_totalendusesannual!$C:$C,$B9,
        Raw_totalendusesannual!$A:$A,$C9) / $D9</f>
        <v>66.303436681253885</v>
      </c>
      <c r="F9" s="38">
        <f>SUMIFS(Raw_totalendusesannual!$E:$E,
        Raw_totalendusesannual!$B:$B,$A9,
        Raw_totalendusesannual!$C:$C,$B9,
        Raw_totalendusesannual!$A:$A,$C9) / $D9</f>
        <v>87.096436245779103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5603.08</v>
      </c>
      <c r="E10" s="38">
        <f>SUMIFS(Raw_totalendusesannual!$D:$D,
        Raw_totalendusesannual!$B:$B,$A10,
        Raw_totalendusesannual!$C:$C,$B10,
        Raw_totalendusesannual!$A:$A,$C10) / $D10</f>
        <v>51.671664513089226</v>
      </c>
      <c r="F10" s="38">
        <f>SUMIFS(Raw_totalendusesannual!$E:$E,
        Raw_totalendusesannual!$B:$B,$A10,
        Raw_totalendusesannual!$C:$C,$B10,
        Raw_totalendusesannual!$A:$A,$C10) / $D10</f>
        <v>92.630778072060366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5603.08</v>
      </c>
      <c r="E11" s="38">
        <f>SUMIFS(Raw_totalendusesannual!$D:$D,
        Raw_totalendusesannual!$B:$B,$A11,
        Raw_totalendusesannual!$C:$C,$B11,
        Raw_totalendusesannual!$A:$A,$C11) / $D11</f>
        <v>63.936104785225268</v>
      </c>
      <c r="F11" s="38">
        <f>SUMIFS(Raw_totalendusesannual!$E:$E,
        Raw_totalendusesannual!$B:$B,$A11,
        Raw_totalendusesannual!$C:$C,$B11,
        Raw_totalendusesannual!$A:$A,$C11) / $D11</f>
        <v>91.147495663099591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5603.08</v>
      </c>
      <c r="E12" s="38">
        <f>SUMIFS(Raw_totalendusesannual!$D:$D,
        Raw_totalendusesannual!$B:$B,$A12,
        Raw_totalendusesannual!$C:$C,$B12,
        Raw_totalendusesannual!$A:$A,$C12) / $D12</f>
        <v>50.158127315690656</v>
      </c>
      <c r="F12" s="38">
        <f>SUMIFS(Raw_totalendusesannual!$E:$E,
        Raw_totalendusesannual!$B:$B,$A12,
        Raw_totalendusesannual!$C:$C,$B12,
        Raw_totalendusesannual!$A:$A,$C12) / $D12</f>
        <v>98.295817657431257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5603.08</v>
      </c>
      <c r="E13" s="38">
        <f>SUMIFS(Raw_totalendusesannual!$D:$D,
        Raw_totalendusesannual!$B:$B,$A13,
        Raw_totalendusesannual!$C:$C,$B13,
        Raw_totalendusesannual!$A:$A,$C13) / $D13</f>
        <v>71.522178873048389</v>
      </c>
      <c r="F13" s="38">
        <f>SUMIFS(Raw_totalendusesannual!$E:$E,
        Raw_totalendusesannual!$B:$B,$A13,
        Raw_totalendusesannual!$C:$C,$B13,
        Raw_totalendusesannual!$A:$A,$C13) / $D13</f>
        <v>85.123228652812386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5603.08</v>
      </c>
      <c r="E14" s="38">
        <f>SUMIFS(Raw_totalendusesannual!$D:$D,
        Raw_totalendusesannual!$B:$B,$A14,
        Raw_totalendusesannual!$C:$C,$B14,
        Raw_totalendusesannual!$A:$A,$C14) / $D14</f>
        <v>56.761488324278787</v>
      </c>
      <c r="F14" s="38">
        <f>SUMIFS(Raw_totalendusesannual!$E:$E,
        Raw_totalendusesannual!$B:$B,$A14,
        Raw_totalendusesannual!$C:$C,$B14,
        Raw_totalendusesannual!$A:$A,$C14) / $D14</f>
        <v>87.217360808698075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5603.08</v>
      </c>
      <c r="E15" s="38">
        <f>SUMIFS(Raw_totalendusesannual!$D:$D,
        Raw_totalendusesannual!$B:$B,$A15,
        Raw_totalendusesannual!$C:$C,$B15,
        Raw_totalendusesannual!$A:$A,$C15) / $D15</f>
        <v>73.607713971601328</v>
      </c>
      <c r="F15" s="38">
        <f>SUMIFS(Raw_totalendusesannual!$E:$E,
        Raw_totalendusesannual!$B:$B,$A15,
        Raw_totalendusesannual!$C:$C,$B15,
        Raw_totalendusesannual!$A:$A,$C15) / $D15</f>
        <v>83.598194207471607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5603.08</v>
      </c>
      <c r="E16" s="38">
        <f>SUMIFS(Raw_totalendusesannual!$D:$D,
        Raw_totalendusesannual!$B:$B,$A16,
        Raw_totalendusesannual!$C:$C,$B16,
        Raw_totalendusesannual!$A:$A,$C16) / $D16</f>
        <v>57.278375464922867</v>
      </c>
      <c r="F16" s="38">
        <f>SUMIFS(Raw_totalendusesannual!$E:$E,
        Raw_totalendusesannual!$B:$B,$A16,
        Raw_totalendusesannual!$C:$C,$B16,
        Raw_totalendusesannual!$A:$A,$C16) / $D16</f>
        <v>86.328467557129301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5603.08</v>
      </c>
      <c r="E17" s="38">
        <f>SUMIFS(Raw_totalendusesannual!$D:$D,
        Raw_totalendusesannual!$B:$B,$A17,
        Raw_totalendusesannual!$C:$C,$B17,
        Raw_totalendusesannual!$A:$A,$C17) / $D17</f>
        <v>74.024486532407181</v>
      </c>
      <c r="F17" s="38">
        <f>SUMIFS(Raw_totalendusesannual!$E:$E,
        Raw_totalendusesannual!$B:$B,$A17,
        Raw_totalendusesannual!$C:$C,$B17,
        Raw_totalendusesannual!$A:$A,$C17) / $D17</f>
        <v>82.069447518150724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5603.08</v>
      </c>
      <c r="E18" s="38">
        <f>SUMIFS(Raw_totalendusesannual!$D:$D,
        Raw_totalendusesannual!$B:$B,$A18,
        Raw_totalendusesannual!$C:$C,$B18,
        Raw_totalendusesannual!$A:$A,$C18) / $D18</f>
        <v>57.900535062858289</v>
      </c>
      <c r="F18" s="38">
        <f>SUMIFS(Raw_totalendusesannual!$E:$E,
        Raw_totalendusesannual!$B:$B,$A18,
        Raw_totalendusesannual!$C:$C,$B18,
        Raw_totalendusesannual!$A:$A,$C18) / $D18</f>
        <v>83.942249619851935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5603.08</v>
      </c>
      <c r="E19" s="38">
        <f>SUMIFS(Raw_totalendusesannual!$D:$D,
        Raw_totalendusesannual!$B:$B,$A19,
        Raw_totalendusesannual!$C:$C,$B19,
        Raw_totalendusesannual!$A:$A,$C19) / $D19</f>
        <v>73.577443120569399</v>
      </c>
      <c r="F19" s="38">
        <f>SUMIFS(Raw_totalendusesannual!$E:$E,
        Raw_totalendusesannual!$B:$B,$A19,
        Raw_totalendusesannual!$C:$C,$B19,
        Raw_totalendusesannual!$A:$A,$C19) / $D19</f>
        <v>82.152837368019021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5603.08</v>
      </c>
      <c r="E20" s="38">
        <f>SUMIFS(Raw_totalendusesannual!$D:$D,
        Raw_totalendusesannual!$B:$B,$A20,
        Raw_totalendusesannual!$C:$C,$B20,
        Raw_totalendusesannual!$A:$A,$C20) / $D20</f>
        <v>57.22634158355762</v>
      </c>
      <c r="F20" s="38">
        <f>SUMIFS(Raw_totalendusesannual!$E:$E,
        Raw_totalendusesannual!$B:$B,$A20,
        Raw_totalendusesannual!$C:$C,$B20,
        Raw_totalendusesannual!$A:$A,$C20) / $D20</f>
        <v>83.972779257122866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5603.08</v>
      </c>
      <c r="E21" s="38">
        <f>SUMIFS(Raw_totalendusesannual!$D:$D,
        Raw_totalendusesannual!$B:$B,$A21,
        Raw_totalendusesannual!$C:$C,$B21,
        Raw_totalendusesannual!$A:$A,$C21) / $D21</f>
        <v>70.886833670052894</v>
      </c>
      <c r="F21" s="38">
        <f>SUMIFS(Raw_totalendusesannual!$E:$E,
        Raw_totalendusesannual!$B:$B,$A21,
        Raw_totalendusesannual!$C:$C,$B21,
        Raw_totalendusesannual!$A:$A,$C21) / $D21</f>
        <v>84.528686008409665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5603.08</v>
      </c>
      <c r="E22" s="38">
        <f>SUMIFS(Raw_totalendusesannual!$D:$D,
        Raw_totalendusesannual!$B:$B,$A22,
        Raw_totalendusesannual!$C:$C,$B22,
        Raw_totalendusesannual!$A:$A,$C22) / $D22</f>
        <v>55.509203866444885</v>
      </c>
      <c r="F22" s="38">
        <f>SUMIFS(Raw_totalendusesannual!$E:$E,
        Raw_totalendusesannual!$B:$B,$A22,
        Raw_totalendusesannual!$C:$C,$B22,
        Raw_totalendusesannual!$A:$A,$C22) / $D22</f>
        <v>87.183638284657732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5603.08</v>
      </c>
      <c r="E23" s="38">
        <f>SUMIFS(Raw_totalendusesannual!$D:$D,
        Raw_totalendusesannual!$B:$B,$A23,
        Raw_totalendusesannual!$C:$C,$B23,
        Raw_totalendusesannual!$A:$A,$C23) / $D23</f>
        <v>66.905526960171912</v>
      </c>
      <c r="F23" s="38">
        <f>SUMIFS(Raw_totalendusesannual!$E:$E,
        Raw_totalendusesannual!$B:$B,$A23,
        Raw_totalendusesannual!$C:$C,$B23,
        Raw_totalendusesannual!$A:$A,$C23) / $D23</f>
        <v>77.336821890817205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5603.08</v>
      </c>
      <c r="E24" s="38">
        <f>SUMIFS(Raw_totalendusesannual!$D:$D,
        Raw_totalendusesannual!$B:$B,$A24,
        Raw_totalendusesannual!$C:$C,$B24,
        Raw_totalendusesannual!$A:$A,$C24) / $D24</f>
        <v>53.390349593437897</v>
      </c>
      <c r="F24" s="38">
        <f>SUMIFS(Raw_totalendusesannual!$E:$E,
        Raw_totalendusesannual!$B:$B,$A24,
        Raw_totalendusesannual!$C:$C,$B24,
        Raw_totalendusesannual!$A:$A,$C24) / $D24</f>
        <v>80.936972165309086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5603.08</v>
      </c>
      <c r="E25" s="38">
        <f>SUMIFS(Raw_totalendusesannual!$D:$D,
        Raw_totalendusesannual!$B:$B,$A25,
        Raw_totalendusesannual!$C:$C,$B25,
        Raw_totalendusesannual!$A:$A,$C25) / $D25</f>
        <v>69.428048501895375</v>
      </c>
      <c r="F25" s="38">
        <f>SUMIFS(Raw_totalendusesannual!$E:$E,
        Raw_totalendusesannual!$B:$B,$A25,
        Raw_totalendusesannual!$C:$C,$B25,
        Raw_totalendusesannual!$A:$A,$C25) / $D25</f>
        <v>76.321325056932977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5603.08</v>
      </c>
      <c r="E26" s="38">
        <f>SUMIFS(Raw_totalendusesannual!$D:$D,
        Raw_totalendusesannual!$B:$B,$A26,
        Raw_totalendusesannual!$C:$C,$B26,
        Raw_totalendusesannual!$A:$A,$C26) / $D26</f>
        <v>54.38620901361395</v>
      </c>
      <c r="F26" s="38">
        <f>SUMIFS(Raw_totalendusesannual!$E:$E,
        Raw_totalendusesannual!$B:$B,$A26,
        Raw_totalendusesannual!$C:$C,$B26,
        Raw_totalendusesannual!$A:$A,$C26) / $D26</f>
        <v>79.94276540759725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5603.08</v>
      </c>
      <c r="E27" s="38">
        <f>SUMIFS(Raw_totalendusesannual!$D:$D,
        Raw_totalendusesannual!$B:$B,$A27,
        Raw_totalendusesannual!$C:$C,$B27,
        Raw_totalendusesannual!$A:$A,$C27) / $D27</f>
        <v>69.617678134169068</v>
      </c>
      <c r="F27" s="38">
        <f>SUMIFS(Raw_totalendusesannual!$E:$E,
        Raw_totalendusesannual!$B:$B,$A27,
        Raw_totalendusesannual!$C:$C,$B27,
        Raw_totalendusesannual!$A:$A,$C27) / $D27</f>
        <v>75.552330146990585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5603.08</v>
      </c>
      <c r="E28" s="38">
        <f>SUMIFS(Raw_totalendusesannual!$D:$D,
        Raw_totalendusesannual!$B:$B,$A28,
        Raw_totalendusesannual!$C:$C,$B28,
        Raw_totalendusesannual!$A:$A,$C28) / $D28</f>
        <v>54.767511797083031</v>
      </c>
      <c r="F28" s="38">
        <f>SUMIFS(Raw_totalendusesannual!$E:$E,
        Raw_totalendusesannual!$B:$B,$A28,
        Raw_totalendusesannual!$C:$C,$B28,
        Raw_totalendusesannual!$A:$A,$C28) / $D28</f>
        <v>78.373658773388925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5603.08</v>
      </c>
      <c r="E29" s="38">
        <f>SUMIFS(Raw_totalendusesannual!$D:$D,
        Raw_totalendusesannual!$B:$B,$A29,
        Raw_totalendusesannual!$C:$C,$B29,
        Raw_totalendusesannual!$A:$A,$C29) / $D29</f>
        <v>69.414102600712468</v>
      </c>
      <c r="F29" s="38">
        <f>SUMIFS(Raw_totalendusesannual!$E:$E,
        Raw_totalendusesannual!$B:$B,$A29,
        Raw_totalendusesannual!$C:$C,$B29,
        Raw_totalendusesannual!$A:$A,$C29) / $D29</f>
        <v>75.593632430734516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5603.08</v>
      </c>
      <c r="E30" s="38">
        <f>SUMIFS(Raw_totalendusesannual!$D:$D,
        Raw_totalendusesannual!$B:$B,$A30,
        Raw_totalendusesannual!$C:$C,$B30,
        Raw_totalendusesannual!$A:$A,$C30) / $D30</f>
        <v>54.353974956630992</v>
      </c>
      <c r="F30" s="38">
        <f>SUMIFS(Raw_totalendusesannual!$E:$E,
        Raw_totalendusesannual!$B:$B,$A30,
        Raw_totalendusesannual!$C:$C,$B30,
        Raw_totalendusesannual!$A:$A,$C30) / $D30</f>
        <v>78.356105927454195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5603.08</v>
      </c>
      <c r="E31" s="38">
        <f>SUMIFS(Raw_totalendusesannual!$D:$D,
        Raw_totalendusesannual!$B:$B,$A31,
        Raw_totalendusesannual!$C:$C,$B31,
        Raw_totalendusesannual!$A:$A,$C31) / $D31</f>
        <v>66.819092356346857</v>
      </c>
      <c r="F31" s="38">
        <f>SUMIFS(Raw_totalendusesannual!$E:$E,
        Raw_totalendusesannual!$B:$B,$A31,
        Raw_totalendusesannual!$C:$C,$B31,
        Raw_totalendusesannual!$A:$A,$C31) / $D31</f>
        <v>76.976559320944915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5603.08</v>
      </c>
      <c r="E32" s="38">
        <f>SUMIFS(Raw_totalendusesannual!$D:$D,
        Raw_totalendusesannual!$B:$B,$A32,
        Raw_totalendusesannual!$C:$C,$B32,
        Raw_totalendusesannual!$A:$A,$C32) / $D32</f>
        <v>52.600790993524988</v>
      </c>
      <c r="F32" s="38">
        <f>SUMIFS(Raw_totalendusesannual!$E:$E,
        Raw_totalendusesannual!$B:$B,$A32,
        Raw_totalendusesannual!$C:$C,$B32,
        Raw_totalendusesannual!$A:$A,$C32) / $D32</f>
        <v>80.772824946279542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5603.08</v>
      </c>
      <c r="E33" s="38">
        <f>SUMIFS(Raw_totalendusesannual!$D:$D,
        Raw_totalendusesannual!$B:$B,$A33,
        Raw_totalendusesannual!$C:$C,$B33,
        Raw_totalendusesannual!$A:$A,$C33) / $D33</f>
        <v>73.135741413651061</v>
      </c>
      <c r="F33" s="38">
        <f>SUMIFS(Raw_totalendusesannual!$E:$E,
        Raw_totalendusesannual!$B:$B,$A33,
        Raw_totalendusesannual!$C:$C,$B33,
        Raw_totalendusesannual!$A:$A,$C33) / $D33</f>
        <v>79.117826266981737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5603.08</v>
      </c>
      <c r="E34" s="38">
        <f>SUMIFS(Raw_totalendusesannual!$D:$D,
        Raw_totalendusesannual!$B:$B,$A34,
        Raw_totalendusesannual!$C:$C,$B34,
        Raw_totalendusesannual!$A:$A,$C34) / $D34</f>
        <v>57.767847326827386</v>
      </c>
      <c r="F34" s="38">
        <f>SUMIFS(Raw_totalendusesannual!$E:$E,
        Raw_totalendusesannual!$B:$B,$A34,
        Raw_totalendusesannual!$C:$C,$B34,
        Raw_totalendusesannual!$A:$A,$C34) / $D34</f>
        <v>80.490399922899556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5603.08</v>
      </c>
      <c r="E35" s="38">
        <f>SUMIFS(Raw_totalendusesannual!$D:$D,
        Raw_totalendusesannual!$B:$B,$A35,
        Raw_totalendusesannual!$C:$C,$B35,
        Raw_totalendusesannual!$A:$A,$C35) / $D35</f>
        <v>75.250906644202828</v>
      </c>
      <c r="F35" s="38">
        <f>SUMIFS(Raw_totalendusesannual!$E:$E,
        Raw_totalendusesannual!$B:$B,$A35,
        Raw_totalendusesannual!$C:$C,$B35,
        Raw_totalendusesannual!$A:$A,$C35) / $D35</f>
        <v>77.9991933008274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5603.08</v>
      </c>
      <c r="E36" s="38">
        <f>SUMIFS(Raw_totalendusesannual!$D:$D,
        Raw_totalendusesannual!$B:$B,$A36,
        Raw_totalendusesannual!$C:$C,$B36,
        Raw_totalendusesannual!$A:$A,$C36) / $D36</f>
        <v>58.38358724130299</v>
      </c>
      <c r="F36" s="38">
        <f>SUMIFS(Raw_totalendusesannual!$E:$E,
        Raw_totalendusesannual!$B:$B,$A36,
        Raw_totalendusesannual!$C:$C,$B36,
        Raw_totalendusesannual!$A:$A,$C36) / $D36</f>
        <v>79.630260499582363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5603.08</v>
      </c>
      <c r="E37" s="38">
        <f>SUMIFS(Raw_totalendusesannual!$D:$D,
        Raw_totalendusesannual!$B:$B,$A37,
        Raw_totalendusesannual!$C:$C,$B37,
        Raw_totalendusesannual!$A:$A,$C37) / $D37</f>
        <v>75.416858227974615</v>
      </c>
      <c r="F37" s="38">
        <f>SUMIFS(Raw_totalendusesannual!$E:$E,
        Raw_totalendusesannual!$B:$B,$A37,
        Raw_totalendusesannual!$C:$C,$B37,
        Raw_totalendusesannual!$A:$A,$C37) / $D37</f>
        <v>77.330903717241227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5603.08</v>
      </c>
      <c r="E38" s="38">
        <f>SUMIFS(Raw_totalendusesannual!$D:$D,
        Raw_totalendusesannual!$B:$B,$A38,
        Raw_totalendusesannual!$C:$C,$B38,
        Raw_totalendusesannual!$A:$A,$C38) / $D38</f>
        <v>58.707382368268874</v>
      </c>
      <c r="F38" s="38">
        <f>SUMIFS(Raw_totalendusesannual!$E:$E,
        Raw_totalendusesannual!$B:$B,$A38,
        Raw_totalendusesannual!$C:$C,$B38,
        Raw_totalendusesannual!$A:$A,$C38) / $D38</f>
        <v>78.323916488788313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5603.08</v>
      </c>
      <c r="E39" s="38">
        <f>SUMIFS(Raw_totalendusesannual!$D:$D,
        Raw_totalendusesannual!$B:$B,$A39,
        Raw_totalendusesannual!$C:$C,$B39,
        Raw_totalendusesannual!$A:$A,$C39) / $D39</f>
        <v>75.235563297329321</v>
      </c>
      <c r="F39" s="38">
        <f>SUMIFS(Raw_totalendusesannual!$E:$E,
        Raw_totalendusesannual!$B:$B,$A39,
        Raw_totalendusesannual!$C:$C,$B39,
        Raw_totalendusesannual!$A:$A,$C39) / $D39</f>
        <v>77.357999528830575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5603.08</v>
      </c>
      <c r="E40" s="38">
        <f>SUMIFS(Raw_totalendusesannual!$D:$D,
        Raw_totalendusesannual!$B:$B,$A40,
        Raw_totalendusesannual!$C:$C,$B40,
        Raw_totalendusesannual!$A:$A,$C40) / $D40</f>
        <v>58.355508042005475</v>
      </c>
      <c r="F40" s="38">
        <f>SUMIFS(Raw_totalendusesannual!$E:$E,
        Raw_totalendusesannual!$B:$B,$A40,
        Raw_totalendusesannual!$C:$C,$B40,
        Raw_totalendusesannual!$A:$A,$C40) / $D40</f>
        <v>78.315089200939482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5603.08</v>
      </c>
      <c r="E41" s="38">
        <f>SUMIFS(Raw_totalendusesannual!$D:$D,
        Raw_totalendusesannual!$B:$B,$A41,
        Raw_totalendusesannual!$C:$C,$B41,
        Raw_totalendusesannual!$A:$A,$C41) / $D41</f>
        <v>72.548323422117832</v>
      </c>
      <c r="F41" s="38">
        <f>SUMIFS(Raw_totalendusesannual!$E:$E,
        Raw_totalendusesannual!$B:$B,$A41,
        Raw_totalendusesannual!$C:$C,$B41,
        Raw_totalendusesannual!$A:$A,$C41) / $D41</f>
        <v>78.61655910677699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5603.08</v>
      </c>
      <c r="E42" s="38">
        <f>SUMIFS(Raw_totalendusesannual!$D:$D,
        Raw_totalendusesannual!$B:$B,$A42,
        Raw_totalendusesannual!$C:$C,$B42,
        Raw_totalendusesannual!$A:$A,$C42) / $D42</f>
        <v>56.622807455899256</v>
      </c>
      <c r="F42" s="38">
        <f>SUMIFS(Raw_totalendusesannual!$E:$E,
        Raw_totalendusesannual!$B:$B,$A42,
        Raw_totalendusesannual!$C:$C,$B42,
        Raw_totalendusesannual!$A:$A,$C42) / $D42</f>
        <v>80.298321637385158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5603.08</v>
      </c>
      <c r="E43" s="38">
        <f>SUMIFS(Raw_totalendusesannual!$D:$D,
        Raw_totalendusesannual!$B:$B,$A43,
        Raw_totalendusesannual!$C:$C,$B43,
        Raw_totalendusesannual!$A:$A,$C43) / $D43</f>
        <v>68.30505007959907</v>
      </c>
      <c r="F43" s="38">
        <f>SUMIFS(Raw_totalendusesannual!$E:$E,
        Raw_totalendusesannual!$B:$B,$A43,
        Raw_totalendusesannual!$C:$C,$B43,
        Raw_totalendusesannual!$A:$A,$C43) / $D43</f>
        <v>77.738006596372003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5603.08</v>
      </c>
      <c r="E44" s="38">
        <f>SUMIFS(Raw_totalendusesannual!$D:$D,
        Raw_totalendusesannual!$B:$B,$A44,
        Raw_totalendusesannual!$C:$C,$B44,
        Raw_totalendusesannual!$A:$A,$C44) / $D44</f>
        <v>54.483255637970544</v>
      </c>
      <c r="F44" s="38">
        <f>SUMIFS(Raw_totalendusesannual!$E:$E,
        Raw_totalendusesannual!$B:$B,$A44,
        Raw_totalendusesannual!$C:$C,$B44,
        Raw_totalendusesannual!$A:$A,$C44) / $D44</f>
        <v>82.14832377906437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5603.08</v>
      </c>
      <c r="E45" s="38">
        <f>SUMIFS(Raw_totalendusesannual!$D:$D,
        Raw_totalendusesannual!$B:$B,$A45,
        Raw_totalendusesannual!$C:$C,$B45,
        Raw_totalendusesannual!$A:$A,$C45) / $D45</f>
        <v>70.633139273399635</v>
      </c>
      <c r="F45" s="38">
        <f>SUMIFS(Raw_totalendusesannual!$E:$E,
        Raw_totalendusesannual!$B:$B,$A45,
        Raw_totalendusesannual!$C:$C,$B45,
        Raw_totalendusesannual!$A:$A,$C45) / $D45</f>
        <v>76.901418505536242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5603.08</v>
      </c>
      <c r="E46" s="38">
        <f>SUMIFS(Raw_totalendusesannual!$D:$D,
        Raw_totalendusesannual!$B:$B,$A46,
        Raw_totalendusesannual!$C:$C,$B46,
        Raw_totalendusesannual!$A:$A,$C46) / $D46</f>
        <v>55.314605538382459</v>
      </c>
      <c r="F46" s="38">
        <f>SUMIFS(Raw_totalendusesannual!$E:$E,
        Raw_totalendusesannual!$B:$B,$A46,
        Raw_totalendusesannual!$C:$C,$B46,
        Raw_totalendusesannual!$A:$A,$C46) / $D46</f>
        <v>81.205328140951053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5603.08</v>
      </c>
      <c r="E47" s="38">
        <f>SUMIFS(Raw_totalendusesannual!$D:$D,
        Raw_totalendusesannual!$B:$B,$A47,
        Raw_totalendusesannual!$C:$C,$B47,
        Raw_totalendusesannual!$A:$A,$C47) / $D47</f>
        <v>70.822779614069404</v>
      </c>
      <c r="F47" s="38">
        <f>SUMIFS(Raw_totalendusesannual!$E:$E,
        Raw_totalendusesannual!$B:$B,$A47,
        Raw_totalendusesannual!$C:$C,$B47,
        Raw_totalendusesannual!$A:$A,$C47) / $D47</f>
        <v>76.176461874540436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5603.08</v>
      </c>
      <c r="E48" s="38">
        <f>SUMIFS(Raw_totalendusesannual!$D:$D,
        Raw_totalendusesannual!$B:$B,$A48,
        Raw_totalendusesannual!$C:$C,$B48,
        Raw_totalendusesannual!$A:$A,$C48) / $D48</f>
        <v>55.715508256173393</v>
      </c>
      <c r="F48" s="38">
        <f>SUMIFS(Raw_totalendusesannual!$E:$E,
        Raw_totalendusesannual!$B:$B,$A48,
        Raw_totalendusesannual!$C:$C,$B48,
        Raw_totalendusesannual!$A:$A,$C48) / $D48</f>
        <v>79.624461903096147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5603.08</v>
      </c>
      <c r="E49" s="38">
        <f>SUMIFS(Raw_totalendusesannual!$D:$D,
        Raw_totalendusesannual!$B:$B,$A49,
        Raw_totalendusesannual!$C:$C,$B49,
        Raw_totalendusesannual!$A:$A,$C49) / $D49</f>
        <v>70.617845899041242</v>
      </c>
      <c r="F49" s="38">
        <f>SUMIFS(Raw_totalendusesannual!$E:$E,
        Raw_totalendusesannual!$B:$B,$A49,
        Raw_totalendusesannual!$C:$C,$B49,
        Raw_totalendusesannual!$A:$A,$C49) / $D49</f>
        <v>76.207823197241524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5603.08</v>
      </c>
      <c r="E50" s="38">
        <f>SUMIFS(Raw_totalendusesannual!$D:$D,
        Raw_totalendusesannual!$B:$B,$A50,
        Raw_totalendusesannual!$C:$C,$B50,
        Raw_totalendusesannual!$A:$A,$C50) / $D50</f>
        <v>55.283579745425733</v>
      </c>
      <c r="F50" s="38">
        <f>SUMIFS(Raw_totalendusesannual!$E:$E,
        Raw_totalendusesannual!$B:$B,$A50,
        Raw_totalendusesannual!$C:$C,$B50,
        Raw_totalendusesannual!$A:$A,$C50) / $D50</f>
        <v>79.61308066277833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5603.08</v>
      </c>
      <c r="E51" s="38">
        <f>SUMIFS(Raw_totalendusesannual!$D:$D,
        Raw_totalendusesannual!$B:$B,$A51,
        Raw_totalendusesannual!$C:$C,$B51,
        Raw_totalendusesannual!$A:$A,$C51) / $D51</f>
        <v>68.103498433004702</v>
      </c>
      <c r="F51" s="38">
        <f>SUMIFS(Raw_totalendusesannual!$E:$E,
        Raw_totalendusesannual!$B:$B,$A51,
        Raw_totalendusesannual!$C:$C,$B51,
        Raw_totalendusesannual!$A:$A,$C51) / $D51</f>
        <v>77.49558100187754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5603.08</v>
      </c>
      <c r="E52" s="38">
        <f>SUMIFS(Raw_totalendusesannual!$D:$D,
        Raw_totalendusesannual!$B:$B,$A52,
        Raw_totalendusesannual!$C:$C,$B52,
        Raw_totalendusesannual!$A:$A,$C52) / $D52</f>
        <v>53.582513546121064</v>
      </c>
      <c r="F52" s="38">
        <f>SUMIFS(Raw_totalendusesannual!$E:$E,
        Raw_totalendusesannual!$B:$B,$A52,
        Raw_totalendusesannual!$C:$C,$B52,
        Raw_totalendusesannual!$A:$A,$C52) / $D52</f>
        <v>81.968504822347711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5603.08</v>
      </c>
      <c r="E53" s="38">
        <f>SUMIFS(Raw_totalendusesannual!$D:$D,
        Raw_totalendusesannual!$B:$B,$A53,
        Raw_totalendusesannual!$C:$C,$B53,
        Raw_totalendusesannual!$A:$A,$C53) / $D53</f>
        <v>73.283611870614024</v>
      </c>
      <c r="F53" s="38">
        <f>SUMIFS(Raw_totalendusesannual!$E:$E,
        Raw_totalendusesannual!$B:$B,$A53,
        Raw_totalendusesannual!$C:$C,$B53,
        Raw_totalendusesannual!$A:$A,$C53) / $D53</f>
        <v>68.822995566724018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5603.08</v>
      </c>
      <c r="E54" s="38">
        <f>SUMIFS(Raw_totalendusesannual!$D:$D,
        Raw_totalendusesannual!$B:$B,$A54,
        Raw_totalendusesannual!$C:$C,$B54,
        Raw_totalendusesannual!$A:$A,$C54) / $D54</f>
        <v>57.568863910563479</v>
      </c>
      <c r="F54" s="38">
        <f>SUMIFS(Raw_totalendusesannual!$E:$E,
        Raw_totalendusesannual!$B:$B,$A54,
        Raw_totalendusesannual!$C:$C,$B54,
        Raw_totalendusesannual!$A:$A,$C54) / $D54</f>
        <v>71.152403677977105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5603.08</v>
      </c>
      <c r="E55" s="38">
        <f>SUMIFS(Raw_totalendusesannual!$D:$D,
        Raw_totalendusesannual!$B:$B,$A55,
        Raw_totalendusesannual!$C:$C,$B55,
        Raw_totalendusesannual!$A:$A,$C55) / $D55</f>
        <v>74.886883642568023</v>
      </c>
      <c r="F55" s="38">
        <f>SUMIFS(Raw_totalendusesannual!$E:$E,
        Raw_totalendusesannual!$B:$B,$A55,
        Raw_totalendusesannual!$C:$C,$B55,
        Raw_totalendusesannual!$A:$A,$C55) / $D55</f>
        <v>68.552944095033453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5603.08</v>
      </c>
      <c r="E56" s="38">
        <f>SUMIFS(Raw_totalendusesannual!$D:$D,
        Raw_totalendusesannual!$B:$B,$A56,
        Raw_totalendusesannual!$C:$C,$B56,
        Raw_totalendusesannual!$A:$A,$C56) / $D56</f>
        <v>58.281088258600626</v>
      </c>
      <c r="F56" s="38">
        <f>SUMIFS(Raw_totalendusesannual!$E:$E,
        Raw_totalendusesannual!$B:$B,$A56,
        Raw_totalendusesannual!$C:$C,$B56,
        Raw_totalendusesannual!$A:$A,$C56) / $D56</f>
        <v>70.579793613512564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5603.08</v>
      </c>
      <c r="E57" s="38">
        <f>SUMIFS(Raw_totalendusesannual!$D:$D,
        Raw_totalendusesannual!$B:$B,$A57,
        Raw_totalendusesannual!$C:$C,$B57,
        Raw_totalendusesannual!$A:$A,$C57) / $D57</f>
        <v>74.826918409160683</v>
      </c>
      <c r="F57" s="38">
        <f>SUMIFS(Raw_totalendusesannual!$E:$E,
        Raw_totalendusesannual!$B:$B,$A57,
        Raw_totalendusesannual!$C:$C,$B57,
        Raw_totalendusesannual!$A:$A,$C57) / $D57</f>
        <v>68.48133883506928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5603.08</v>
      </c>
      <c r="E58" s="38">
        <f>SUMIFS(Raw_totalendusesannual!$D:$D,
        Raw_totalendusesannual!$B:$B,$A58,
        Raw_totalendusesannual!$C:$C,$B58,
        Raw_totalendusesannual!$A:$A,$C58) / $D58</f>
        <v>58.327557343461095</v>
      </c>
      <c r="F58" s="38">
        <f>SUMIFS(Raw_totalendusesannual!$E:$E,
        Raw_totalendusesannual!$B:$B,$A58,
        Raw_totalendusesannual!$C:$C,$B58,
        Raw_totalendusesannual!$A:$A,$C58) / $D58</f>
        <v>70.297750522926677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5603.08</v>
      </c>
      <c r="E59" s="38">
        <f>SUMIFS(Raw_totalendusesannual!$D:$D,
        Raw_totalendusesannual!$B:$B,$A59,
        Raw_totalendusesannual!$C:$C,$B59,
        Raw_totalendusesannual!$A:$A,$C59) / $D59</f>
        <v>74.896014334972904</v>
      </c>
      <c r="F59" s="38">
        <f>SUMIFS(Raw_totalendusesannual!$E:$E,
        Raw_totalendusesannual!$B:$B,$A59,
        Raw_totalendusesannual!$C:$C,$B59,
        Raw_totalendusesannual!$A:$A,$C59) / $D59</f>
        <v>68.476980517858038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5603.08</v>
      </c>
      <c r="E60" s="38">
        <f>SUMIFS(Raw_totalendusesannual!$D:$D,
        Raw_totalendusesannual!$B:$B,$A60,
        Raw_totalendusesannual!$C:$C,$B60,
        Raw_totalendusesannual!$A:$A,$C60) / $D60</f>
        <v>58.296724301634107</v>
      </c>
      <c r="F60" s="38">
        <f>SUMIFS(Raw_totalendusesannual!$E:$E,
        Raw_totalendusesannual!$B:$B,$A60,
        Raw_totalendusesannual!$C:$C,$B60,
        Raw_totalendusesannual!$A:$A,$C60) / $D60</f>
        <v>70.294766449881138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5603.08</v>
      </c>
      <c r="E61" s="38">
        <f>SUMIFS(Raw_totalendusesannual!$D:$D,
        Raw_totalendusesannual!$B:$B,$A61,
        Raw_totalendusesannual!$C:$C,$B61,
        Raw_totalendusesannual!$A:$A,$C61) / $D61</f>
        <v>72.484899376771352</v>
      </c>
      <c r="F61" s="38">
        <f>SUMIFS(Raw_totalendusesannual!$E:$E,
        Raw_totalendusesannual!$B:$B,$A61,
        Raw_totalendusesannual!$C:$C,$B61,
        Raw_totalendusesannual!$A:$A,$C61) / $D61</f>
        <v>68.729571949713375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5603.08</v>
      </c>
      <c r="E62" s="38">
        <f>SUMIFS(Raw_totalendusesannual!$D:$D,
        Raw_totalendusesannual!$B:$B,$A62,
        Raw_totalendusesannual!$C:$C,$B62,
        Raw_totalendusesannual!$A:$A,$C62) / $D62</f>
        <v>56.519830164837913</v>
      </c>
      <c r="F62" s="38">
        <f>SUMIFS(Raw_totalendusesannual!$E:$E,
        Raw_totalendusesannual!$B:$B,$A62,
        Raw_totalendusesannual!$C:$C,$B62,
        Raw_totalendusesannual!$A:$A,$C62) / $D62</f>
        <v>70.882530679554819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5603.08</v>
      </c>
      <c r="E63" s="38">
        <f>SUMIFS(Raw_totalendusesannual!$D:$D,
        Raw_totalendusesannual!$B:$B,$A63,
        Raw_totalendusesannual!$C:$C,$B63,
        Raw_totalendusesannual!$A:$A,$C63) / $D63</f>
        <v>74.847864031925297</v>
      </c>
      <c r="F63" s="38">
        <f>SUMIFS(Raw_totalendusesannual!$E:$E,
        Raw_totalendusesannual!$B:$B,$A63,
        Raw_totalendusesannual!$C:$C,$B63,
        Raw_totalendusesannual!$A:$A,$C63) / $D63</f>
        <v>68.844699700878806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5603.08</v>
      </c>
      <c r="E64" s="38">
        <f>SUMIFS(Raw_totalendusesannual!$D:$D,
        Raw_totalendusesannual!$B:$B,$A64,
        Raw_totalendusesannual!$C:$C,$B64,
        Raw_totalendusesannual!$A:$A,$C64) / $D64</f>
        <v>59.301102250904862</v>
      </c>
      <c r="F64" s="38">
        <f>SUMIFS(Raw_totalendusesannual!$E:$E,
        Raw_totalendusesannual!$B:$B,$A64,
        Raw_totalendusesannual!$C:$C,$B64,
        Raw_totalendusesannual!$A:$A,$C64) / $D64</f>
        <v>71.737929852866642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5603.08</v>
      </c>
      <c r="E65" s="38">
        <f>SUMIFS(Raw_totalendusesannual!$D:$D,
        Raw_totalendusesannual!$B:$B,$A65,
        Raw_totalendusesannual!$C:$C,$B65,
        Raw_totalendusesannual!$A:$A,$C65) / $D65</f>
        <v>75.692426308387525</v>
      </c>
      <c r="F65" s="38">
        <f>SUMIFS(Raw_totalendusesannual!$E:$E,
        Raw_totalendusesannual!$B:$B,$A65,
        Raw_totalendusesannual!$C:$C,$B65,
        Raw_totalendusesannual!$A:$A,$C65) / $D65</f>
        <v>68.499773338949296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5603.08</v>
      </c>
      <c r="E66" s="38">
        <f>SUMIFS(Raw_totalendusesannual!$D:$D,
        Raw_totalendusesannual!$B:$B,$A66,
        Raw_totalendusesannual!$C:$C,$B66,
        Raw_totalendusesannual!$A:$A,$C66) / $D66</f>
        <v>59.480828401522025</v>
      </c>
      <c r="F66" s="38">
        <f>SUMIFS(Raw_totalendusesannual!$E:$E,
        Raw_totalendusesannual!$B:$B,$A66,
        Raw_totalendusesannual!$C:$C,$B66,
        Raw_totalendusesannual!$A:$A,$C66) / $D66</f>
        <v>70.869728792021533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5603.08</v>
      </c>
      <c r="E67" s="38">
        <f>SUMIFS(Raw_totalendusesannual!$D:$D,
        Raw_totalendusesannual!$B:$B,$A67,
        Raw_totalendusesannual!$C:$C,$B67,
        Raw_totalendusesannual!$A:$A,$C67) / $D67</f>
        <v>75.655835718926028</v>
      </c>
      <c r="F67" s="38">
        <f>SUMIFS(Raw_totalendusesannual!$E:$E,
        Raw_totalendusesannual!$B:$B,$A67,
        Raw_totalendusesannual!$C:$C,$B67,
        Raw_totalendusesannual!$A:$A,$C67) / $D67</f>
        <v>68.436506350078886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5603.08</v>
      </c>
      <c r="E68" s="38">
        <f>SUMIFS(Raw_totalendusesannual!$D:$D,
        Raw_totalendusesannual!$B:$B,$A68,
        Raw_totalendusesannual!$C:$C,$B68,
        Raw_totalendusesannual!$A:$A,$C68) / $D68</f>
        <v>59.505898541516451</v>
      </c>
      <c r="F68" s="38">
        <f>SUMIFS(Raw_totalendusesannual!$E:$E,
        Raw_totalendusesannual!$B:$B,$A68,
        Raw_totalendusesannual!$C:$C,$B68,
        Raw_totalendusesannual!$A:$A,$C68) / $D68</f>
        <v>70.563731019367921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5603.08</v>
      </c>
      <c r="E69" s="38">
        <f>SUMIFS(Raw_totalendusesannual!$D:$D,
        Raw_totalendusesannual!$B:$B,$A69,
        Raw_totalendusesannual!$C:$C,$B69,
        Raw_totalendusesannual!$A:$A,$C69) / $D69</f>
        <v>75.690712965012096</v>
      </c>
      <c r="F69" s="38">
        <f>SUMIFS(Raw_totalendusesannual!$E:$E,
        Raw_totalendusesannual!$B:$B,$A69,
        Raw_totalendusesannual!$C:$C,$B69,
        Raw_totalendusesannual!$A:$A,$C69) / $D69</f>
        <v>68.440795062715509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5603.08</v>
      </c>
      <c r="E70" s="38">
        <f>SUMIFS(Raw_totalendusesannual!$D:$D,
        Raw_totalendusesannual!$B:$B,$A70,
        Raw_totalendusesannual!$C:$C,$B70,
        Raw_totalendusesannual!$A:$A,$C70) / $D70</f>
        <v>59.466429178237682</v>
      </c>
      <c r="F70" s="38">
        <f>SUMIFS(Raw_totalendusesannual!$E:$E,
        Raw_totalendusesannual!$B:$B,$A70,
        Raw_totalendusesannual!$C:$C,$B70,
        Raw_totalendusesannual!$A:$A,$C70) / $D70</f>
        <v>70.557734317553923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5603.08</v>
      </c>
      <c r="E71" s="38">
        <f>SUMIFS(Raw_totalendusesannual!$D:$D,
        Raw_totalendusesannual!$B:$B,$A71,
        Raw_totalendusesannual!$C:$C,$B71,
        Raw_totalendusesannual!$A:$A,$C71) / $D71</f>
        <v>73.276981588697637</v>
      </c>
      <c r="F71" s="38">
        <f>SUMIFS(Raw_totalendusesannual!$E:$E,
        Raw_totalendusesannual!$B:$B,$A71,
        Raw_totalendusesannual!$C:$C,$B71,
        Raw_totalendusesannual!$A:$A,$C71) / $D71</f>
        <v>68.663442249619848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5603.08</v>
      </c>
      <c r="E72" s="38">
        <f>SUMIFS(Raw_totalendusesannual!$D:$D,
        Raw_totalendusesannual!$B:$B,$A72,
        Raw_totalendusesannual!$C:$C,$B72,
        Raw_totalendusesannual!$A:$A,$C72) / $D72</f>
        <v>57.670201032289384</v>
      </c>
      <c r="F72" s="38">
        <f>SUMIFS(Raw_totalendusesannual!$E:$E,
        Raw_totalendusesannual!$B:$B,$A72,
        Raw_totalendusesannual!$C:$C,$B72,
        Raw_totalendusesannual!$A:$A,$C72) / $D72</f>
        <v>71.114167564982111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5603.08</v>
      </c>
      <c r="E73" s="38">
        <f>SUMIFS(Raw_totalendusesannual!$D:$D,
        Raw_totalendusesannual!$B:$B,$A73,
        Raw_totalendusesannual!$C:$C,$B73,
        Raw_totalendusesannual!$A:$A,$C73) / $D73</f>
        <v>78.183258136596294</v>
      </c>
      <c r="F73" s="38">
        <f>SUMIFS(Raw_totalendusesannual!$E:$E,
        Raw_totalendusesannual!$B:$B,$A73,
        Raw_totalendusesannual!$C:$C,$B73,
        Raw_totalendusesannual!$A:$A,$C73) / $D73</f>
        <v>73.137470819620631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5603.08</v>
      </c>
      <c r="E74" s="38">
        <f>SUMIFS(Raw_totalendusesannual!$D:$D,
        Raw_totalendusesannual!$B:$B,$A74,
        Raw_totalendusesannual!$C:$C,$B74,
        Raw_totalendusesannual!$A:$A,$C74) / $D74</f>
        <v>61.647843685972717</v>
      </c>
      <c r="F74" s="38">
        <f>SUMIFS(Raw_totalendusesannual!$E:$E,
        Raw_totalendusesannual!$B:$B,$A74,
        Raw_totalendusesannual!$C:$C,$B74,
        Raw_totalendusesannual!$A:$A,$C74) / $D74</f>
        <v>75.87249512767977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5603.08</v>
      </c>
      <c r="E75" s="38">
        <f>SUMIFS(Raw_totalendusesannual!$D:$D,
        Raw_totalendusesannual!$B:$B,$A75,
        Raw_totalendusesannual!$C:$C,$B75,
        Raw_totalendusesannual!$A:$A,$C75) / $D75</f>
        <v>79.505107904938001</v>
      </c>
      <c r="F75" s="38">
        <f>SUMIFS(Raw_totalendusesannual!$E:$E,
        Raw_totalendusesannual!$B:$B,$A75,
        Raw_totalendusesannual!$C:$C,$B75,
        Raw_totalendusesannual!$A:$A,$C75) / $D75</f>
        <v>72.519064514517012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5603.08</v>
      </c>
      <c r="E76" s="38">
        <f>SUMIFS(Raw_totalendusesannual!$D:$D,
        Raw_totalendusesannual!$B:$B,$A76,
        Raw_totalendusesannual!$C:$C,$B76,
        Raw_totalendusesannual!$A:$A,$C76) / $D76</f>
        <v>61.997208678084199</v>
      </c>
      <c r="F76" s="38">
        <f>SUMIFS(Raw_totalendusesannual!$E:$E,
        Raw_totalendusesannual!$B:$B,$A76,
        Raw_totalendusesannual!$C:$C,$B76,
        Raw_totalendusesannual!$A:$A,$C76) / $D76</f>
        <v>74.896239211290933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5603.08</v>
      </c>
      <c r="E77" s="38">
        <f>SUMIFS(Raw_totalendusesannual!$D:$D,
        Raw_totalendusesannual!$B:$B,$A77,
        Raw_totalendusesannual!$C:$C,$B77,
        Raw_totalendusesannual!$A:$A,$C77) / $D77</f>
        <v>79.516085795669525</v>
      </c>
      <c r="F77" s="38">
        <f>SUMIFS(Raw_totalendusesannual!$E:$E,
        Raw_totalendusesannual!$B:$B,$A77,
        Raw_totalendusesannual!$C:$C,$B77,
        Raw_totalendusesannual!$A:$A,$C77) / $D77</f>
        <v>72.354899448160651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5603.08</v>
      </c>
      <c r="E78" s="38">
        <f>SUMIFS(Raw_totalendusesannual!$D:$D,
        Raw_totalendusesannual!$B:$B,$A78,
        Raw_totalendusesannual!$C:$C,$B78,
        Raw_totalendusesannual!$A:$A,$C78) / $D78</f>
        <v>62.100637506514282</v>
      </c>
      <c r="F78" s="38">
        <f>SUMIFS(Raw_totalendusesannual!$E:$E,
        Raw_totalendusesannual!$B:$B,$A78,
        Raw_totalendusesannual!$C:$C,$B78,
        Raw_totalendusesannual!$A:$A,$C78) / $D78</f>
        <v>74.415833791414727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5603.08</v>
      </c>
      <c r="E79" s="38">
        <f>SUMIFS(Raw_totalendusesannual!$D:$D,
        Raw_totalendusesannual!$B:$B,$A79,
        Raw_totalendusesannual!$C:$C,$B79,
        Raw_totalendusesannual!$A:$A,$C79) / $D79</f>
        <v>79.498018946722169</v>
      </c>
      <c r="F79" s="38">
        <f>SUMIFS(Raw_totalendusesannual!$E:$E,
        Raw_totalendusesannual!$B:$B,$A79,
        Raw_totalendusesannual!$C:$C,$B79,
        Raw_totalendusesannual!$A:$A,$C79) / $D79</f>
        <v>72.364287142071859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5603.08</v>
      </c>
      <c r="E80" s="38">
        <f>SUMIFS(Raw_totalendusesannual!$D:$D,
        Raw_totalendusesannual!$B:$B,$A80,
        Raw_totalendusesannual!$C:$C,$B80,
        Raw_totalendusesannual!$A:$A,$C80) / $D80</f>
        <v>61.991608186925767</v>
      </c>
      <c r="F80" s="38">
        <f>SUMIFS(Raw_totalendusesannual!$E:$E,
        Raw_totalendusesannual!$B:$B,$A80,
        Raw_totalendusesannual!$C:$C,$B80,
        Raw_totalendusesannual!$A:$A,$C80) / $D80</f>
        <v>74.408766249991075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5603.08</v>
      </c>
      <c r="E81" s="38">
        <f>SUMIFS(Raw_totalendusesannual!$D:$D,
        Raw_totalendusesannual!$B:$B,$A81,
        Raw_totalendusesannual!$C:$C,$B81,
        Raw_totalendusesannual!$A:$A,$C81) / $D81</f>
        <v>76.903469163388706</v>
      </c>
      <c r="F81" s="38">
        <f>SUMIFS(Raw_totalendusesannual!$E:$E,
        Raw_totalendusesannual!$B:$B,$A81,
        Raw_totalendusesannual!$C:$C,$B81,
        Raw_totalendusesannual!$A:$A,$C81) / $D81</f>
        <v>72.755480914068698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5603.08</v>
      </c>
      <c r="E82" s="38">
        <f>SUMIFS(Raw_totalendusesannual!$D:$D,
        Raw_totalendusesannual!$B:$B,$A82,
        Raw_totalendusesannual!$C:$C,$B82,
        Raw_totalendusesannual!$A:$A,$C82) / $D82</f>
        <v>60.155623335736777</v>
      </c>
      <c r="F82" s="38">
        <f>SUMIFS(Raw_totalendusesannual!$E:$E,
        Raw_totalendusesannual!$B:$B,$A82,
        Raw_totalendusesannual!$C:$C,$B82,
        Raw_totalendusesannual!$A:$A,$C82) / $D82</f>
        <v>75.245009887419059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5603.08</v>
      </c>
      <c r="E83" s="38">
        <f>SUMIFS(Raw_totalendusesannual!$D:$D,
        Raw_totalendusesannual!$B:$B,$A83,
        Raw_totalendusesannual!$C:$C,$B83,
        Raw_totalendusesannual!$A:$A,$C83) / $D83</f>
        <v>81.367749523476377</v>
      </c>
      <c r="F83" s="38">
        <f>SUMIFS(Raw_totalendusesannual!$E:$E,
        Raw_totalendusesannual!$B:$B,$A83,
        Raw_totalendusesannual!$C:$C,$B83,
        Raw_totalendusesannual!$A:$A,$C83) / $D83</f>
        <v>73.078594273149776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5603.08</v>
      </c>
      <c r="E84" s="38">
        <f>SUMIFS(Raw_totalendusesannual!$D:$D,
        Raw_totalendusesannual!$B:$B,$A84,
        Raw_totalendusesannual!$C:$C,$B84,
        Raw_totalendusesannual!$A:$A,$C84) / $D84</f>
        <v>62.735491908022013</v>
      </c>
      <c r="F84" s="38">
        <f>SUMIFS(Raw_totalendusesannual!$E:$E,
        Raw_totalendusesannual!$B:$B,$A84,
        Raw_totalendusesannual!$C:$C,$B84,
        Raw_totalendusesannual!$A:$A,$C84) / $D84</f>
        <v>74.322520827830417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5603.08</v>
      </c>
      <c r="E85" s="38">
        <f>SUMIFS(Raw_totalendusesannual!$D:$D,
        Raw_totalendusesannual!$B:$B,$A85,
        Raw_totalendusesannual!$C:$C,$B85,
        Raw_totalendusesannual!$A:$A,$C85) / $D85</f>
        <v>82.578315854851255</v>
      </c>
      <c r="F85" s="38">
        <f>SUMIFS(Raw_totalendusesannual!$E:$E,
        Raw_totalendusesannual!$B:$B,$A85,
        Raw_totalendusesannual!$C:$C,$B85,
        Raw_totalendusesannual!$A:$A,$C85) / $D85</f>
        <v>72.383264204687421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5603.08</v>
      </c>
      <c r="E86" s="38">
        <f>SUMIFS(Raw_totalendusesannual!$D:$D,
        Raw_totalendusesannual!$B:$B,$A86,
        Raw_totalendusesannual!$C:$C,$B86,
        Raw_totalendusesannual!$A:$A,$C86) / $D86</f>
        <v>62.873466022259187</v>
      </c>
      <c r="F86" s="38">
        <f>SUMIFS(Raw_totalendusesannual!$E:$E,
        Raw_totalendusesannual!$B:$B,$A86,
        Raw_totalendusesannual!$C:$C,$B86,
        Raw_totalendusesannual!$A:$A,$C86) / $D86</f>
        <v>73.499394975620547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5603.08</v>
      </c>
      <c r="E87" s="38">
        <f>SUMIFS(Raw_totalendusesannual!$D:$D,
        Raw_totalendusesannual!$B:$B,$A87,
        Raw_totalendusesannual!$C:$C,$B87,
        Raw_totalendusesannual!$A:$A,$C87) / $D87</f>
        <v>82.580375436367149</v>
      </c>
      <c r="F87" s="38">
        <f>SUMIFS(Raw_totalendusesannual!$E:$E,
        Raw_totalendusesannual!$B:$B,$A87,
        Raw_totalendusesannual!$C:$C,$B87,
        Raw_totalendusesannual!$A:$A,$C87) / $D87</f>
        <v>72.273355011886323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5603.08</v>
      </c>
      <c r="E88" s="38">
        <f>SUMIFS(Raw_totalendusesannual!$D:$D,
        Raw_totalendusesannual!$B:$B,$A88,
        Raw_totalendusesannual!$C:$C,$B88,
        Raw_totalendusesannual!$A:$A,$C88) / $D88</f>
        <v>62.941828422938812</v>
      </c>
      <c r="F88" s="38">
        <f>SUMIFS(Raw_totalendusesannual!$E:$E,
        Raw_totalendusesannual!$B:$B,$A88,
        Raw_totalendusesannual!$C:$C,$B88,
        Raw_totalendusesannual!$A:$A,$C88) / $D88</f>
        <v>73.159903124709984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5603.08</v>
      </c>
      <c r="E89" s="38">
        <f>SUMIFS(Raw_totalendusesannual!$D:$D,
        Raw_totalendusesannual!$B:$B,$A89,
        Raw_totalendusesannual!$C:$C,$B89,
        Raw_totalendusesannual!$A:$A,$C89) / $D89</f>
        <v>82.584184055912104</v>
      </c>
      <c r="F89" s="38">
        <f>SUMIFS(Raw_totalendusesannual!$E:$E,
        Raw_totalendusesannual!$B:$B,$A89,
        Raw_totalendusesannual!$C:$C,$B89,
        Raw_totalendusesannual!$A:$A,$C89) / $D89</f>
        <v>72.283945615625683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5603.08</v>
      </c>
      <c r="E90" s="38">
        <f>SUMIFS(Raw_totalendusesannual!$D:$D,
        Raw_totalendusesannual!$B:$B,$A90,
        Raw_totalendusesannual!$C:$C,$B90,
        Raw_totalendusesannual!$A:$A,$C90) / $D90</f>
        <v>62.905409167814845</v>
      </c>
      <c r="F90" s="38">
        <f>SUMIFS(Raw_totalendusesannual!$E:$E,
        Raw_totalendusesannual!$B:$B,$A90,
        Raw_totalendusesannual!$C:$C,$B90,
        Raw_totalendusesannual!$A:$A,$C90) / $D90</f>
        <v>73.219887990176829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5603.08</v>
      </c>
      <c r="E91" s="38">
        <f>SUMIFS(Raw_totalendusesannual!$D:$D,
        Raw_totalendusesannual!$B:$B,$A91,
        Raw_totalendusesannual!$C:$C,$B91,
        Raw_totalendusesannual!$A:$A,$C91) / $D91</f>
        <v>79.877767228024595</v>
      </c>
      <c r="F91" s="38">
        <f>SUMIFS(Raw_totalendusesannual!$E:$E,
        Raw_totalendusesannual!$B:$B,$A91,
        Raw_totalendusesannual!$C:$C,$B91,
        Raw_totalendusesannual!$A:$A,$C91) / $D91</f>
        <v>72.590287841687072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5603.08</v>
      </c>
      <c r="E92" s="38">
        <f>SUMIFS(Raw_totalendusesannual!$D:$D,
        Raw_totalendusesannual!$B:$B,$A92,
        Raw_totalendusesannual!$C:$C,$B92,
        Raw_totalendusesannual!$A:$A,$C92) / $D92</f>
        <v>61.134659865645325</v>
      </c>
      <c r="F92" s="38">
        <f>SUMIFS(Raw_totalendusesannual!$E:$E,
        Raw_totalendusesannual!$B:$B,$A92,
        Raw_totalendusesannual!$C:$C,$B92,
        Raw_totalendusesannual!$A:$A,$C92) / $D92</f>
        <v>73.778971565638898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5603.08</v>
      </c>
      <c r="E93" s="38">
        <f>SUMIFS(Raw_totalendusesannual!$D:$D,
        Raw_totalendusesannual!$B:$B,$A93,
        Raw_totalendusesannual!$C:$C,$B93,
        Raw_totalendusesannual!$A:$A,$C93) / $D93</f>
        <v>87.121668796447665</v>
      </c>
      <c r="F93" s="38">
        <f>SUMIFS(Raw_totalendusesannual!$E:$E,
        Raw_totalendusesannual!$B:$B,$A93,
        Raw_totalendusesannual!$C:$C,$B93,
        Raw_totalendusesannual!$A:$A,$C93) / $D93</f>
        <v>80.365659601504888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5603.08</v>
      </c>
      <c r="E94" s="38">
        <f>SUMIFS(Raw_totalendusesannual!$D:$D,
        Raw_totalendusesannual!$B:$B,$A94,
        Raw_totalendusesannual!$C:$C,$B94,
        Raw_totalendusesannual!$A:$A,$C94) / $D94</f>
        <v>67.851506671330768</v>
      </c>
      <c r="F94" s="38">
        <f>SUMIFS(Raw_totalendusesannual!$E:$E,
        Raw_totalendusesannual!$B:$B,$A94,
        Raw_totalendusesannual!$C:$C,$B94,
        Raw_totalendusesannual!$A:$A,$C94) / $D94</f>
        <v>81.266731868900678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5603.08</v>
      </c>
      <c r="E95" s="38">
        <f>SUMIFS(Raw_totalendusesannual!$D:$D,
        Raw_totalendusesannual!$B:$B,$A95,
        Raw_totalendusesannual!$C:$C,$B95,
        Raw_totalendusesannual!$A:$A,$C95) / $D95</f>
        <v>87.825681589411545</v>
      </c>
      <c r="F95" s="38">
        <f>SUMIFS(Raw_totalendusesannual!$E:$E,
        Raw_totalendusesannual!$B:$B,$A95,
        Raw_totalendusesannual!$C:$C,$B95,
        Raw_totalendusesannual!$A:$A,$C95) / $D95</f>
        <v>79.084608822290605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5603.08</v>
      </c>
      <c r="E96" s="38">
        <f>SUMIFS(Raw_totalendusesannual!$D:$D,
        Raw_totalendusesannual!$B:$B,$A96,
        Raw_totalendusesannual!$C:$C,$B96,
        Raw_totalendusesannual!$A:$A,$C96) / $D96</f>
        <v>67.798551867901224</v>
      </c>
      <c r="F96" s="38">
        <f>SUMIFS(Raw_totalendusesannual!$E:$E,
        Raw_totalendusesannual!$B:$B,$A96,
        Raw_totalendusesannual!$C:$C,$B96,
        Raw_totalendusesannual!$A:$A,$C96) / $D96</f>
        <v>80.17655289590725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5603.08</v>
      </c>
      <c r="E97" s="38">
        <f>SUMIFS(Raw_totalendusesannual!$D:$D,
        Raw_totalendusesannual!$B:$B,$A97,
        Raw_totalendusesannual!$C:$C,$B97,
        Raw_totalendusesannual!$A:$A,$C97) / $D97</f>
        <v>87.961808505322068</v>
      </c>
      <c r="F97" s="38">
        <f>SUMIFS(Raw_totalendusesannual!$E:$E,
        Raw_totalendusesannual!$B:$B,$A97,
        Raw_totalendusesannual!$C:$C,$B97,
        Raw_totalendusesannual!$A:$A,$C97) / $D97</f>
        <v>78.59617924427279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5603.08</v>
      </c>
      <c r="E98" s="38">
        <f>SUMIFS(Raw_totalendusesannual!$D:$D,
        Raw_totalendusesannual!$B:$B,$A98,
        Raw_totalendusesannual!$C:$C,$B98,
        Raw_totalendusesannual!$A:$A,$C98) / $D98</f>
        <v>68.025371759817816</v>
      </c>
      <c r="F98" s="38">
        <f>SUMIFS(Raw_totalendusesannual!$E:$E,
        Raw_totalendusesannual!$B:$B,$A98,
        Raw_totalendusesannual!$C:$C,$B98,
        Raw_totalendusesannual!$A:$A,$C98) / $D98</f>
        <v>79.293549262191505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5603.08</v>
      </c>
      <c r="E99" s="38">
        <f>SUMIFS(Raw_totalendusesannual!$D:$D,
        Raw_totalendusesannual!$B:$B,$A99,
        Raw_totalendusesannual!$C:$C,$B99,
        Raw_totalendusesannual!$A:$A,$C99) / $D99</f>
        <v>87.811360894365251</v>
      </c>
      <c r="F99" s="38">
        <f>SUMIFS(Raw_totalendusesannual!$E:$E,
        Raw_totalendusesannual!$B:$B,$A99,
        Raw_totalendusesannual!$C:$C,$B99,
        Raw_totalendusesannual!$A:$A,$C99) / $D99</f>
        <v>78.617290847176903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5603.08</v>
      </c>
      <c r="E100" s="38">
        <f>SUMIFS(Raw_totalendusesannual!$D:$D,
        Raw_totalendusesannual!$B:$B,$A100,
        Raw_totalendusesannual!$C:$C,$B100,
        Raw_totalendusesannual!$A:$A,$C100) / $D100</f>
        <v>67.774843478943723</v>
      </c>
      <c r="F100" s="38">
        <f>SUMIFS(Raw_totalendusesannual!$E:$E,
        Raw_totalendusesannual!$B:$B,$A100,
        Raw_totalendusesannual!$C:$C,$B100,
        Raw_totalendusesannual!$A:$A,$C100) / $D100</f>
        <v>79.281361322701088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5603.08</v>
      </c>
      <c r="E101" s="38">
        <f>SUMIFS(Raw_totalendusesannual!$D:$D,
        Raw_totalendusesannual!$B:$B,$A101,
        Raw_totalendusesannual!$C:$C,$B101,
        Raw_totalendusesannual!$A:$A,$C101) / $D101</f>
        <v>85.17458076629282</v>
      </c>
      <c r="F101" s="38">
        <f>SUMIFS(Raw_totalendusesannual!$E:$E,
        Raw_totalendusesannual!$B:$B,$A101,
        Raw_totalendusesannual!$C:$C,$B101,
        Raw_totalendusesannual!$A:$A,$C101) / $D101</f>
        <v>79.497278282658826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5603.08</v>
      </c>
      <c r="E102" s="38">
        <f>SUMIFS(Raw_totalendusesannual!$D:$D,
        Raw_totalendusesannual!$B:$B,$A102,
        Raw_totalendusesannual!$C:$C,$B102,
        Raw_totalendusesannual!$A:$A,$C102) / $D102</f>
        <v>65.955495905823227</v>
      </c>
      <c r="F102" s="38">
        <f>SUMIFS(Raw_totalendusesannual!$E:$E,
        Raw_totalendusesannual!$B:$B,$A102,
        Raw_totalendusesannual!$C:$C,$B102,
        Raw_totalendusesannual!$A:$A,$C102) / $D102</f>
        <v>80.595315433654349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5603.08</v>
      </c>
      <c r="E103" s="38">
        <f>SUMIFS(Raw_totalendusesannual!$D:$D,
        Raw_totalendusesannual!$B:$B,$A103,
        Raw_totalendusesannual!$C:$C,$B103,
        Raw_totalendusesannual!$A:$A,$C103) / $D103</f>
        <v>89.9645552089208</v>
      </c>
      <c r="F103" s="38">
        <f>SUMIFS(Raw_totalendusesannual!$E:$E,
        Raw_totalendusesannual!$B:$B,$A103,
        Raw_totalendusesannual!$C:$C,$B103,
        Raw_totalendusesannual!$A:$A,$C103) / $D103</f>
        <v>91.576172390899288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5603.08</v>
      </c>
      <c r="E104" s="38">
        <f>SUMIFS(Raw_totalendusesannual!$D:$D,
        Raw_totalendusesannual!$B:$B,$A104,
        Raw_totalendusesannual!$C:$C,$B104,
        Raw_totalendusesannual!$A:$A,$C104) / $D104</f>
        <v>68.696274192051504</v>
      </c>
      <c r="F104" s="38">
        <f>SUMIFS(Raw_totalendusesannual!$E:$E,
        Raw_totalendusesannual!$B:$B,$A104,
        Raw_totalendusesannual!$C:$C,$B104,
        Raw_totalendusesannual!$A:$A,$C104) / $D104</f>
        <v>88.463639641054556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5603.08</v>
      </c>
      <c r="E105" s="38">
        <f>SUMIFS(Raw_totalendusesannual!$D:$D,
        Raw_totalendusesannual!$B:$B,$A105,
        Raw_totalendusesannual!$C:$C,$B105,
        Raw_totalendusesannual!$A:$A,$C105) / $D105</f>
        <v>90.873135846712884</v>
      </c>
      <c r="F105" s="38">
        <f>SUMIFS(Raw_totalendusesannual!$E:$E,
        Raw_totalendusesannual!$B:$B,$A105,
        Raw_totalendusesannual!$C:$C,$B105,
        Raw_totalendusesannual!$A:$A,$C105) / $D105</f>
        <v>89.268216766492714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5603.08</v>
      </c>
      <c r="E106" s="38">
        <f>SUMIFS(Raw_totalendusesannual!$D:$D,
        Raw_totalendusesannual!$B:$B,$A106,
        Raw_totalendusesannual!$C:$C,$B106,
        Raw_totalendusesannual!$A:$A,$C106) / $D106</f>
        <v>68.512760838681587</v>
      </c>
      <c r="F106" s="38">
        <f>SUMIFS(Raw_totalendusesannual!$E:$E,
        Raw_totalendusesannual!$B:$B,$A106,
        Raw_totalendusesannual!$C:$C,$B106,
        Raw_totalendusesannual!$A:$A,$C106) / $D106</f>
        <v>87.19051129021895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5603.08</v>
      </c>
      <c r="E107" s="38">
        <f>SUMIFS(Raw_totalendusesannual!$D:$D,
        Raw_totalendusesannual!$B:$B,$A107,
        Raw_totalendusesannual!$C:$C,$B107,
        Raw_totalendusesannual!$A:$A,$C107) / $D107</f>
        <v>91.313138488117247</v>
      </c>
      <c r="F107" s="38">
        <f>SUMIFS(Raw_totalendusesannual!$E:$E,
        Raw_totalendusesannual!$B:$B,$A107,
        Raw_totalendusesannual!$C:$C,$B107,
        Raw_totalendusesannual!$A:$A,$C107) / $D107</f>
        <v>87.692033667197322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5603.08</v>
      </c>
      <c r="E108" s="38">
        <f>SUMIFS(Raw_totalendusesannual!$D:$D,
        Raw_totalendusesannual!$B:$B,$A108,
        Raw_totalendusesannual!$C:$C,$B108,
        Raw_totalendusesannual!$A:$A,$C108) / $D108</f>
        <v>69.09529580159483</v>
      </c>
      <c r="F108" s="38">
        <f>SUMIFS(Raw_totalendusesannual!$E:$E,
        Raw_totalendusesannual!$B:$B,$A108,
        Raw_totalendusesannual!$C:$C,$B108,
        Raw_totalendusesannual!$A:$A,$C108) / $D108</f>
        <v>84.930900504722402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5603.08</v>
      </c>
      <c r="E109" s="38">
        <f>SUMIFS(Raw_totalendusesannual!$D:$D,
        Raw_totalendusesannual!$B:$B,$A109,
        Raw_totalendusesannual!$C:$C,$B109,
        Raw_totalendusesannual!$A:$A,$C109) / $D109</f>
        <v>90.844144649014467</v>
      </c>
      <c r="F109" s="38">
        <f>SUMIFS(Raw_totalendusesannual!$E:$E,
        Raw_totalendusesannual!$B:$B,$A109,
        Raw_totalendusesannual!$C:$C,$B109,
        Raw_totalendusesannual!$A:$A,$C109) / $D109</f>
        <v>87.784406076657831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5603.08</v>
      </c>
      <c r="E110" s="38">
        <f>SUMIFS(Raw_totalendusesannual!$D:$D,
        Raw_totalendusesannual!$B:$B,$A110,
        Raw_totalendusesannual!$C:$C,$B110,
        Raw_totalendusesannual!$A:$A,$C110) / $D110</f>
        <v>68.470257429842164</v>
      </c>
      <c r="F110" s="38">
        <f>SUMIFS(Raw_totalendusesannual!$E:$E,
        Raw_totalendusesannual!$B:$B,$A110,
        Raw_totalendusesannual!$C:$C,$B110,
        Raw_totalendusesannual!$A:$A,$C110) / $D110</f>
        <v>84.992629054020284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5603.08</v>
      </c>
      <c r="E111" s="38">
        <f>SUMIFS(Raw_totalendusesannual!$D:$D,
        Raw_totalendusesannual!$B:$B,$A111,
        Raw_totalendusesannual!$C:$C,$B111,
        Raw_totalendusesannual!$A:$A,$C111) / $D111</f>
        <v>88.077705476273763</v>
      </c>
      <c r="F111" s="38">
        <f>SUMIFS(Raw_totalendusesannual!$E:$E,
        Raw_totalendusesannual!$B:$B,$A111,
        Raw_totalendusesannual!$C:$C,$B111,
        Raw_totalendusesannual!$A:$A,$C111) / $D111</f>
        <v>90.2291043497505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5603.08</v>
      </c>
      <c r="E112" s="38">
        <f>SUMIFS(Raw_totalendusesannual!$D:$D,
        Raw_totalendusesannual!$B:$B,$A112,
        Raw_totalendusesannual!$C:$C,$B112,
        Raw_totalendusesannual!$A:$A,$C112) / $D112</f>
        <v>66.731338835069295</v>
      </c>
      <c r="F112" s="38">
        <f>SUMIFS(Raw_totalendusesannual!$E:$E,
        Raw_totalendusesannual!$B:$B,$A112,
        Raw_totalendusesannual!$C:$C,$B112,
        Raw_totalendusesannual!$A:$A,$C112) / $D112</f>
        <v>87.964742605852493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5603.08</v>
      </c>
      <c r="E113" s="38">
        <f>SUMIFS(Raw_totalendusesannual!$D:$D,
        Raw_totalendusesannual!$B:$B,$A113,
        Raw_totalendusesannual!$C:$C,$B113,
        Raw_totalendusesannual!$A:$A,$C113) / $D113</f>
        <v>83.575529887133513</v>
      </c>
      <c r="F113" s="38">
        <f>SUMIFS(Raw_totalendusesannual!$E:$E,
        Raw_totalendusesannual!$B:$B,$A113,
        Raw_totalendusesannual!$C:$C,$B113,
        Raw_totalendusesannual!$A:$A,$C113) / $D113</f>
        <v>88.980128786310388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5603.08</v>
      </c>
      <c r="E114" s="38">
        <f>SUMIFS(Raw_totalendusesannual!$D:$D,
        Raw_totalendusesannual!$B:$B,$A114,
        Raw_totalendusesannual!$C:$C,$B114,
        Raw_totalendusesannual!$A:$A,$C114) / $D114</f>
        <v>64.616737580045267</v>
      </c>
      <c r="F114" s="38">
        <f>SUMIFS(Raw_totalendusesannual!$E:$E,
        Raw_totalendusesannual!$B:$B,$A114,
        Raw_totalendusesannual!$C:$C,$B114,
        Raw_totalendusesannual!$A:$A,$C114) / $D114</f>
        <v>87.366710809055022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5603.08</v>
      </c>
      <c r="E115" s="38">
        <f>SUMIFS(Raw_totalendusesannual!$D:$D,
        Raw_totalendusesannual!$B:$B,$A115,
        Raw_totalendusesannual!$C:$C,$B115,
        Raw_totalendusesannual!$A:$A,$C115) / $D115</f>
        <v>84.778777029776478</v>
      </c>
      <c r="F115" s="38">
        <f>SUMIFS(Raw_totalendusesannual!$E:$E,
        Raw_totalendusesannual!$B:$B,$A115,
        Raw_totalendusesannual!$C:$C,$B115,
        Raw_totalendusesannual!$A:$A,$C115) / $D115</f>
        <v>87.203115072424453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5603.08</v>
      </c>
      <c r="E116" s="38">
        <f>SUMIFS(Raw_totalendusesannual!$D:$D,
        Raw_totalendusesannual!$B:$B,$A116,
        Raw_totalendusesannual!$C:$C,$B116,
        Raw_totalendusesannual!$A:$A,$C116) / $D116</f>
        <v>64.653056890138998</v>
      </c>
      <c r="F116" s="38">
        <f>SUMIFS(Raw_totalendusesannual!$E:$E,
        Raw_totalendusesannual!$B:$B,$A116,
        Raw_totalendusesannual!$C:$C,$B116,
        Raw_totalendusesannual!$A:$A,$C116) / $D116</f>
        <v>86.301411009658977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5603.08</v>
      </c>
      <c r="E117" s="38">
        <f>SUMIFS(Raw_totalendusesannual!$D:$D,
        Raw_totalendusesannual!$B:$B,$A117,
        Raw_totalendusesannual!$C:$C,$B117,
        Raw_totalendusesannual!$A:$A,$C117) / $D117</f>
        <v>85.190350664277503</v>
      </c>
      <c r="F117" s="38">
        <f>SUMIFS(Raw_totalendusesannual!$E:$E,
        Raw_totalendusesannual!$B:$B,$A117,
        Raw_totalendusesannual!$C:$C,$B117,
        Raw_totalendusesannual!$A:$A,$C117) / $D117</f>
        <v>85.709304525368196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5603.08</v>
      </c>
      <c r="E118" s="38">
        <f>SUMIFS(Raw_totalendusesannual!$D:$D,
        Raw_totalendusesannual!$B:$B,$A118,
        Raw_totalendusesannual!$C:$C,$B118,
        Raw_totalendusesannual!$A:$A,$C118) / $D118</f>
        <v>65.219736287898797</v>
      </c>
      <c r="F118" s="38">
        <f>SUMIFS(Raw_totalendusesannual!$E:$E,
        Raw_totalendusesannual!$B:$B,$A118,
        Raw_totalendusesannual!$C:$C,$B118,
        Raw_totalendusesannual!$A:$A,$C118) / $D118</f>
        <v>84.092186797261505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5603.08</v>
      </c>
      <c r="E119" s="38">
        <f>SUMIFS(Raw_totalendusesannual!$D:$D,
        Raw_totalendusesannual!$B:$B,$A119,
        Raw_totalendusesannual!$C:$C,$B119,
        Raw_totalendusesannual!$A:$A,$C119) / $D119</f>
        <v>84.751508099116919</v>
      </c>
      <c r="F119" s="38">
        <f>SUMIFS(Raw_totalendusesannual!$E:$E,
        Raw_totalendusesannual!$B:$B,$A119,
        Raw_totalendusesannual!$C:$C,$B119,
        Raw_totalendusesannual!$A:$A,$C119) / $D119</f>
        <v>85.80345631331339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5603.08</v>
      </c>
      <c r="E120" s="38">
        <f>SUMIFS(Raw_totalendusesannual!$D:$D,
        Raw_totalendusesannual!$B:$B,$A120,
        Raw_totalendusesannual!$C:$C,$B120,
        Raw_totalendusesannual!$A:$A,$C120) / $D120</f>
        <v>64.604517515366553</v>
      </c>
      <c r="F120" s="38">
        <f>SUMIFS(Raw_totalendusesannual!$E:$E,
        Raw_totalendusesannual!$B:$B,$A120,
        Raw_totalendusesannual!$C:$C,$B120,
        Raw_totalendusesannual!$A:$A,$C120) / $D120</f>
        <v>84.139528616403837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5603.08</v>
      </c>
      <c r="E121" s="38">
        <f>SUMIFS(Raw_totalendusesannual!$D:$D,
        Raw_totalendusesannual!$B:$B,$A121,
        Raw_totalendusesannual!$C:$C,$B121,
        Raw_totalendusesannual!$A:$A,$C121) / $D121</f>
        <v>82.134747317546783</v>
      </c>
      <c r="F121" s="38">
        <f>SUMIFS(Raw_totalendusesannual!$E:$E,
        Raw_totalendusesannual!$B:$B,$A121,
        Raw_totalendusesannual!$C:$C,$B121,
        Raw_totalendusesannual!$A:$A,$C121) / $D121</f>
        <v>88.037575761902389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5603.08</v>
      </c>
      <c r="E122" s="38">
        <f>SUMIFS(Raw_totalendusesannual!$D:$D,
        Raw_totalendusesannual!$B:$B,$A122,
        Raw_totalendusesannual!$C:$C,$B122,
        Raw_totalendusesannual!$A:$A,$C122) / $D122</f>
        <v>62.908450352306232</v>
      </c>
      <c r="F122" s="38">
        <f>SUMIFS(Raw_totalendusesannual!$E:$E,
        Raw_totalendusesannual!$B:$B,$A122,
        Raw_totalendusesannual!$C:$C,$B122,
        Raw_totalendusesannual!$A:$A,$C122) / $D122</f>
        <v>87.016026899490996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5603.08</v>
      </c>
      <c r="E123" s="38">
        <f>SUMIFS(Raw_totalendusesannual!$D:$D,
        Raw_totalendusesannual!$B:$B,$A123,
        Raw_totalendusesannual!$C:$C,$B123,
        Raw_totalendusesannual!$A:$A,$C123) / $D123</f>
        <v>92.678935514038713</v>
      </c>
      <c r="F123" s="38">
        <f>SUMIFS(Raw_totalendusesannual!$E:$E,
        Raw_totalendusesannual!$B:$B,$A123,
        Raw_totalendusesannual!$C:$C,$B123,
        Raw_totalendusesannual!$A:$A,$C123) / $D123</f>
        <v>88.235747124795651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5603.08</v>
      </c>
      <c r="E124" s="38">
        <f>SUMIFS(Raw_totalendusesannual!$D:$D,
        Raw_totalendusesannual!$B:$B,$A124,
        Raw_totalendusesannual!$C:$C,$B124,
        Raw_totalendusesannual!$A:$A,$C124) / $D124</f>
        <v>70.92394004725972</v>
      </c>
      <c r="F124" s="38">
        <f>SUMIFS(Raw_totalendusesannual!$E:$E,
        Raw_totalendusesannual!$B:$B,$A124,
        Raw_totalendusesannual!$C:$C,$B124,
        Raw_totalendusesannual!$A:$A,$C124) / $D124</f>
        <v>85.909801394947067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5603.08</v>
      </c>
      <c r="E125" s="38">
        <f>SUMIFS(Raw_totalendusesannual!$D:$D,
        Raw_totalendusesannual!$B:$B,$A125,
        Raw_totalendusesannual!$C:$C,$B125,
        Raw_totalendusesannual!$A:$A,$C125) / $D125</f>
        <v>93.258222263469378</v>
      </c>
      <c r="F125" s="38">
        <f>SUMIFS(Raw_totalendusesannual!$E:$E,
        Raw_totalendusesannual!$B:$B,$A125,
        Raw_totalendusesannual!$C:$C,$B125,
        Raw_totalendusesannual!$A:$A,$C125) / $D125</f>
        <v>86.332458219407897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5603.08</v>
      </c>
      <c r="E126" s="38">
        <f>SUMIFS(Raw_totalendusesannual!$D:$D,
        Raw_totalendusesannual!$B:$B,$A126,
        Raw_totalendusesannual!$C:$C,$B126,
        Raw_totalendusesannual!$A:$A,$C126) / $D126</f>
        <v>70.640278204130581</v>
      </c>
      <c r="F126" s="38">
        <f>SUMIFS(Raw_totalendusesannual!$E:$E,
        Raw_totalendusesannual!$B:$B,$A126,
        Raw_totalendusesannual!$C:$C,$B126,
        Raw_totalendusesannual!$A:$A,$C126) / $D126</f>
        <v>84.760612020531568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5603.08</v>
      </c>
      <c r="E127" s="38">
        <f>SUMIFS(Raw_totalendusesannual!$D:$D,
        Raw_totalendusesannual!$B:$B,$A127,
        Raw_totalendusesannual!$C:$C,$B127,
        Raw_totalendusesannual!$A:$A,$C127) / $D127</f>
        <v>93.57678990840752</v>
      </c>
      <c r="F127" s="38">
        <f>SUMIFS(Raw_totalendusesannual!$E:$E,
        Raw_totalendusesannual!$B:$B,$A127,
        Raw_totalendusesannual!$C:$C,$B127,
        Raw_totalendusesannual!$A:$A,$C127) / $D127</f>
        <v>85.159066085081776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5603.08</v>
      </c>
      <c r="E128" s="38">
        <f>SUMIFS(Raw_totalendusesannual!$D:$D,
        Raw_totalendusesannual!$B:$B,$A128,
        Raw_totalendusesannual!$C:$C,$B128,
        Raw_totalendusesannual!$A:$A,$C128) / $D128</f>
        <v>71.10298799945744</v>
      </c>
      <c r="F128" s="38">
        <f>SUMIFS(Raw_totalendusesannual!$E:$E,
        Raw_totalendusesannual!$B:$B,$A128,
        Raw_totalendusesannual!$C:$C,$B128,
        Raw_totalendusesannual!$A:$A,$C128) / $D128</f>
        <v>82.945717355454505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5603.08</v>
      </c>
      <c r="E129" s="38">
        <f>SUMIFS(Raw_totalendusesannual!$D:$D,
        Raw_totalendusesannual!$B:$B,$A129,
        Raw_totalendusesannual!$C:$C,$B129,
        Raw_totalendusesannual!$A:$A,$C129) / $D129</f>
        <v>93.235142100416198</v>
      </c>
      <c r="F129" s="38">
        <f>SUMIFS(Raw_totalendusesannual!$E:$E,
        Raw_totalendusesannual!$B:$B,$A129,
        Raw_totalendusesannual!$C:$C,$B129,
        Raw_totalendusesannual!$A:$A,$C129) / $D129</f>
        <v>85.232191937291631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5603.08</v>
      </c>
      <c r="E130" s="38">
        <f>SUMIFS(Raw_totalendusesannual!$D:$D,
        Raw_totalendusesannual!$B:$B,$A130,
        Raw_totalendusesannual!$C:$C,$B130,
        Raw_totalendusesannual!$A:$A,$C130) / $D130</f>
        <v>70.604931573348949</v>
      </c>
      <c r="F130" s="38">
        <f>SUMIFS(Raw_totalendusesannual!$E:$E,
        Raw_totalendusesannual!$B:$B,$A130,
        Raw_totalendusesannual!$C:$C,$B130,
        Raw_totalendusesannual!$A:$A,$C130) / $D130</f>
        <v>83.000669274756035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5603.08</v>
      </c>
      <c r="E131" s="38">
        <f>SUMIFS(Raw_totalendusesannual!$D:$D,
        Raw_totalendusesannual!$B:$B,$A131,
        Raw_totalendusesannual!$C:$C,$B131,
        Raw_totalendusesannual!$A:$A,$C131) / $D131</f>
        <v>90.565719211576493</v>
      </c>
      <c r="F131" s="38">
        <f>SUMIFS(Raw_totalendusesannual!$E:$E,
        Raw_totalendusesannual!$B:$B,$A131,
        Raw_totalendusesannual!$C:$C,$B131,
        Raw_totalendusesannual!$A:$A,$C131) / $D131</f>
        <v>87.086821890817191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5603.08</v>
      </c>
      <c r="E132" s="38">
        <f>SUMIFS(Raw_totalendusesannual!$D:$D,
        Raw_totalendusesannual!$B:$B,$A132,
        Raw_totalendusesannual!$C:$C,$B132,
        Raw_totalendusesannual!$A:$A,$C132) / $D132</f>
        <v>68.870249933964899</v>
      </c>
      <c r="F132" s="38">
        <f>SUMIFS(Raw_totalendusesannual!$E:$E,
        Raw_totalendusesannual!$B:$B,$A132,
        Raw_totalendusesannual!$C:$C,$B132,
        Raw_totalendusesannual!$A:$A,$C132) / $D132</f>
        <v>85.413602875561295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5603.08</v>
      </c>
      <c r="E133" s="38">
        <f>SUMIFS(Raw_totalendusesannual!$D:$D,
        Raw_totalendusesannual!$B:$B,$A133,
        Raw_totalendusesannual!$C:$C,$B133,
        Raw_totalendusesannual!$A:$A,$C133) / $D133</f>
        <v>100.06251026221292</v>
      </c>
      <c r="F133" s="38">
        <f>SUMIFS(Raw_totalendusesannual!$E:$E,
        Raw_totalendusesannual!$B:$B,$A133,
        Raw_totalendusesannual!$C:$C,$B133,
        Raw_totalendusesannual!$A:$A,$C133) / $D133</f>
        <v>85.041793085231689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5603.08</v>
      </c>
      <c r="E134" s="38">
        <f>SUMIFS(Raw_totalendusesannual!$D:$D,
        Raw_totalendusesannual!$B:$B,$A134,
        Raw_totalendusesannual!$C:$C,$B134,
        Raw_totalendusesannual!$A:$A,$C134) / $D134</f>
        <v>76.599488138666587</v>
      </c>
      <c r="F134" s="38">
        <f>SUMIFS(Raw_totalendusesannual!$E:$E,
        Raw_totalendusesannual!$B:$B,$A134,
        Raw_totalendusesannual!$C:$C,$B134,
        Raw_totalendusesannual!$A:$A,$C134) / $D134</f>
        <v>83.342106484290781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5603.08</v>
      </c>
      <c r="E135" s="38">
        <f>SUMIFS(Raw_totalendusesannual!$D:$D,
        Raw_totalendusesannual!$B:$B,$A135,
        Raw_totalendusesannual!$C:$C,$B135,
        Raw_totalendusesannual!$A:$A,$C135) / $D135</f>
        <v>100.32230665990849</v>
      </c>
      <c r="F135" s="38">
        <f>SUMIFS(Raw_totalendusesannual!$E:$E,
        Raw_totalendusesannual!$B:$B,$A135,
        Raw_totalendusesannual!$C:$C,$B135,
        Raw_totalendusesannual!$A:$A,$C135) / $D135</f>
        <v>83.114553067241587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5603.08</v>
      </c>
      <c r="E136" s="38">
        <f>SUMIFS(Raw_totalendusesannual!$D:$D,
        Raw_totalendusesannual!$B:$B,$A136,
        Raw_totalendusesannual!$C:$C,$B136,
        Raw_totalendusesannual!$A:$A,$C136) / $D136</f>
        <v>76.235068926376215</v>
      </c>
      <c r="F136" s="38">
        <f>SUMIFS(Raw_totalendusesannual!$E:$E,
        Raw_totalendusesannual!$B:$B,$A136,
        Raw_totalendusesannual!$C:$C,$B136,
        Raw_totalendusesannual!$A:$A,$C136) / $D136</f>
        <v>81.984244379876785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5603.08</v>
      </c>
      <c r="E137" s="38">
        <f>SUMIFS(Raw_totalendusesannual!$D:$D,
        Raw_totalendusesannual!$B:$B,$A137,
        Raw_totalendusesannual!$C:$C,$B137,
        Raw_totalendusesannual!$A:$A,$C137) / $D137</f>
        <v>100.49322515473632</v>
      </c>
      <c r="F137" s="38">
        <f>SUMIFS(Raw_totalendusesannual!$E:$E,
        Raw_totalendusesannual!$B:$B,$A137,
        Raw_totalendusesannual!$C:$C,$B137,
        Raw_totalendusesannual!$A:$A,$C137) / $D137</f>
        <v>82.507113944473403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5603.08</v>
      </c>
      <c r="E138" s="38">
        <f>SUMIFS(Raw_totalendusesannual!$D:$D,
        Raw_totalendusesannual!$B:$B,$A138,
        Raw_totalendusesannual!$C:$C,$B138,
        Raw_totalendusesannual!$A:$A,$C138) / $D138</f>
        <v>76.532662392826808</v>
      </c>
      <c r="F138" s="38">
        <f>SUMIFS(Raw_totalendusesannual!$E:$E,
        Raw_totalendusesannual!$B:$B,$A138,
        Raw_totalendusesannual!$C:$C,$B138,
        Raw_totalendusesannual!$A:$A,$C138) / $D138</f>
        <v>80.842622272036095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5603.08</v>
      </c>
      <c r="E139" s="38">
        <f>SUMIFS(Raw_totalendusesannual!$D:$D,
        Raw_totalendusesannual!$B:$B,$A139,
        Raw_totalendusesannual!$C:$C,$B139,
        Raw_totalendusesannual!$A:$A,$C139) / $D139</f>
        <v>100.30785210991098</v>
      </c>
      <c r="F139" s="38">
        <f>SUMIFS(Raw_totalendusesannual!$E:$E,
        Raw_totalendusesannual!$B:$B,$A139,
        Raw_totalendusesannual!$C:$C,$B139,
        Raw_totalendusesannual!$A:$A,$C139) / $D139</f>
        <v>82.538004097746239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5603.08</v>
      </c>
      <c r="E140" s="38">
        <f>SUMIFS(Raw_totalendusesannual!$D:$D,
        Raw_totalendusesannual!$B:$B,$A140,
        Raw_totalendusesannual!$C:$C,$B140,
        Raw_totalendusesannual!$A:$A,$C140) / $D140</f>
        <v>76.220348451208977</v>
      </c>
      <c r="F140" s="38">
        <f>SUMIFS(Raw_totalendusesannual!$E:$E,
        Raw_totalendusesannual!$B:$B,$A140,
        Raw_totalendusesannual!$C:$C,$B140,
        Raw_totalendusesannual!$A:$A,$C140) / $D140</f>
        <v>80.862307873526703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5603.08</v>
      </c>
      <c r="E141" s="38">
        <f>SUMIFS(Raw_totalendusesannual!$D:$D,
        Raw_totalendusesannual!$B:$B,$A141,
        Raw_totalendusesannual!$C:$C,$B141,
        Raw_totalendusesannual!$A:$A,$C141) / $D141</f>
        <v>97.453206093791266</v>
      </c>
      <c r="F141" s="38">
        <f>SUMIFS(Raw_totalendusesannual!$E:$E,
        Raw_totalendusesannual!$B:$B,$A141,
        Raw_totalendusesannual!$C:$C,$B141,
        Raw_totalendusesannual!$A:$A,$C141) / $D141</f>
        <v>83.636778343339742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5603.08</v>
      </c>
      <c r="E142" s="38">
        <f>SUMIFS(Raw_totalendusesannual!$D:$D,
        Raw_totalendusesannual!$B:$B,$A142,
        Raw_totalendusesannual!$C:$C,$B142,
        Raw_totalendusesannual!$A:$A,$C142) / $D142</f>
        <v>74.338447782291169</v>
      </c>
      <c r="F142" s="38">
        <f>SUMIFS(Raw_totalendusesannual!$E:$E,
        Raw_totalendusesannual!$B:$B,$A142,
        Raw_totalendusesannual!$C:$C,$B142,
        Raw_totalendusesannual!$A:$A,$C142) / $D142</f>
        <v>82.546121061987336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5603.08</v>
      </c>
      <c r="E143" s="38">
        <f>SUMIFS(Raw_totalendusesannual!$D:$D,
        Raw_totalendusesannual!$B:$B,$A143,
        Raw_totalendusesannual!$C:$C,$B143,
        Raw_totalendusesannual!$A:$A,$C143) / $D143</f>
        <v>111.74010544200689</v>
      </c>
      <c r="F143" s="38">
        <f>SUMIFS(Raw_totalendusesannual!$E:$E,
        Raw_totalendusesannual!$B:$B,$A143,
        Raw_totalendusesannual!$C:$C,$B143,
        Raw_totalendusesannual!$A:$A,$C143) / $D143</f>
        <v>77.633037543636718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5603.08</v>
      </c>
      <c r="E144" s="38">
        <f>SUMIFS(Raw_totalendusesannual!$D:$D,
        Raw_totalendusesannual!$B:$B,$A144,
        Raw_totalendusesannual!$C:$C,$B144,
        Raw_totalendusesannual!$A:$A,$C144) / $D144</f>
        <v>84.628700643217655</v>
      </c>
      <c r="F144" s="38">
        <f>SUMIFS(Raw_totalendusesannual!$E:$E,
        Raw_totalendusesannual!$B:$B,$A144,
        Raw_totalendusesannual!$C:$C,$B144,
        Raw_totalendusesannual!$A:$A,$C144) / $D144</f>
        <v>75.15589104563918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5603.08</v>
      </c>
      <c r="E145" s="38">
        <f>SUMIFS(Raw_totalendusesannual!$D:$D,
        Raw_totalendusesannual!$B:$B,$A145,
        Raw_totalendusesannual!$C:$C,$B145,
        Raw_totalendusesannual!$A:$A,$C145) / $D145</f>
        <v>110.48128350835611</v>
      </c>
      <c r="F145" s="38">
        <f>SUMIFS(Raw_totalendusesannual!$E:$E,
        Raw_totalendusesannual!$B:$B,$A145,
        Raw_totalendusesannual!$C:$C,$B145,
        Raw_totalendusesannual!$A:$A,$C145) / $D145</f>
        <v>76.10793170898863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5603.08</v>
      </c>
      <c r="E146" s="38">
        <f>SUMIFS(Raw_totalendusesannual!$D:$D,
        Raw_totalendusesannual!$B:$B,$A146,
        Raw_totalendusesannual!$C:$C,$B146,
        Raw_totalendusesannual!$A:$A,$C146) / $D146</f>
        <v>83.050897006646352</v>
      </c>
      <c r="F146" s="38">
        <f>SUMIFS(Raw_totalendusesannual!$E:$E,
        Raw_totalendusesannual!$B:$B,$A146,
        Raw_totalendusesannual!$C:$C,$B146,
        Raw_totalendusesannual!$A:$A,$C146) / $D146</f>
        <v>73.792776472939892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5603.08</v>
      </c>
      <c r="E147" s="38">
        <f>SUMIFS(Raw_totalendusesannual!$D:$D,
        Raw_totalendusesannual!$B:$B,$A147,
        Raw_totalendusesannual!$C:$C,$B147,
        Raw_totalendusesannual!$A:$A,$C147) / $D147</f>
        <v>110.52388329276042</v>
      </c>
      <c r="F147" s="38">
        <f>SUMIFS(Raw_totalendusesannual!$E:$E,
        Raw_totalendusesannual!$B:$B,$A147,
        Raw_totalendusesannual!$C:$C,$B147,
        Raw_totalendusesannual!$A:$A,$C147) / $D147</f>
        <v>75.945703077593038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5603.08</v>
      </c>
      <c r="E148" s="38">
        <f>SUMIFS(Raw_totalendusesannual!$D:$D,
        Raw_totalendusesannual!$B:$B,$A148,
        Raw_totalendusesannual!$C:$C,$B148,
        Raw_totalendusesannual!$A:$A,$C148) / $D148</f>
        <v>83.142018318496255</v>
      </c>
      <c r="F148" s="38">
        <f>SUMIFS(Raw_totalendusesannual!$E:$E,
        Raw_totalendusesannual!$B:$B,$A148,
        Raw_totalendusesannual!$C:$C,$B148,
        Raw_totalendusesannual!$A:$A,$C148) / $D148</f>
        <v>73.431853551974982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5603.08</v>
      </c>
      <c r="E149" s="38">
        <f>SUMIFS(Raw_totalendusesannual!$D:$D,
        Raw_totalendusesannual!$B:$B,$A149,
        Raw_totalendusesannual!$C:$C,$B149,
        Raw_totalendusesannual!$A:$A,$C149) / $D149</f>
        <v>110.47582758054499</v>
      </c>
      <c r="F149" s="38">
        <f>SUMIFS(Raw_totalendusesannual!$E:$E,
        Raw_totalendusesannual!$B:$B,$A149,
        Raw_totalendusesannual!$C:$C,$B149,
        Raw_totalendusesannual!$A:$A,$C149) / $D149</f>
        <v>75.952351206836241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5603.08</v>
      </c>
      <c r="E150" s="38">
        <f>SUMIFS(Raw_totalendusesannual!$D:$D,
        Raw_totalendusesannual!$B:$B,$A150,
        Raw_totalendusesannual!$C:$C,$B150,
        Raw_totalendusesannual!$A:$A,$C150) / $D150</f>
        <v>83.039078506821241</v>
      </c>
      <c r="F150" s="38">
        <f>SUMIFS(Raw_totalendusesannual!$E:$E,
        Raw_totalendusesannual!$B:$B,$A150,
        Raw_totalendusesannual!$C:$C,$B150,
        Raw_totalendusesannual!$A:$A,$C150) / $D150</f>
        <v>73.423620580109514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5603.08</v>
      </c>
      <c r="E151" s="38">
        <f>SUMIFS(Raw_totalendusesannual!$D:$D,
        Raw_totalendusesannual!$B:$B,$A151,
        Raw_totalendusesannual!$C:$C,$B151,
        Raw_totalendusesannual!$A:$A,$C151) / $D151</f>
        <v>107.9930627440622</v>
      </c>
      <c r="F151" s="38">
        <f>SUMIFS(Raw_totalendusesannual!$E:$E,
        Raw_totalendusesannual!$B:$B,$A151,
        Raw_totalendusesannual!$C:$C,$B151,
        Raw_totalendusesannual!$A:$A,$C151) / $D151</f>
        <v>76.301252168450219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5603.08</v>
      </c>
      <c r="E152" s="38">
        <f>SUMIFS(Raw_totalendusesannual!$D:$D,
        Raw_totalendusesannual!$B:$B,$A152,
        Raw_totalendusesannual!$C:$C,$B152,
        Raw_totalendusesannual!$A:$A,$C152) / $D152</f>
        <v>81.470569758061643</v>
      </c>
      <c r="F152" s="38">
        <f>SUMIFS(Raw_totalendusesannual!$E:$E,
        Raw_totalendusesannual!$B:$B,$A152,
        Raw_totalendusesannual!$C:$C,$B152,
        Raw_totalendusesannual!$A:$A,$C152) / $D152</f>
        <v>74.040775787602541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5603.08</v>
      </c>
      <c r="E153" s="38">
        <f>SUMIFS(Raw_totalendusesannual!$D:$D,
        Raw_totalendusesannual!$B:$B,$A153,
        Raw_totalendusesannual!$C:$C,$B153,
        Raw_totalendusesannual!$A:$A,$C153) / $D153</f>
        <v>88.631101108675949</v>
      </c>
      <c r="F153" s="38">
        <f>SUMIFS(Raw_totalendusesannual!$E:$E,
        Raw_totalendusesannual!$B:$B,$A153,
        Raw_totalendusesannual!$C:$C,$B153,
        Raw_totalendusesannual!$A:$A,$C153) / $D153</f>
        <v>98.97050729241775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5603.08</v>
      </c>
      <c r="E154" s="38">
        <f>SUMIFS(Raw_totalendusesannual!$D:$D,
        Raw_totalendusesannual!$B:$B,$A154,
        Raw_totalendusesannual!$C:$C,$B154,
        Raw_totalendusesannual!$A:$A,$C154) / $D154</f>
        <v>67.648985914889664</v>
      </c>
      <c r="F154" s="38">
        <f>SUMIFS(Raw_totalendusesannual!$E:$E,
        Raw_totalendusesannual!$B:$B,$A154,
        Raw_totalendusesannual!$C:$C,$B154,
        Raw_totalendusesannual!$A:$A,$C154) / $D154</f>
        <v>98.062563804193417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5603.08</v>
      </c>
      <c r="E155" s="38">
        <f>SUMIFS(Raw_totalendusesannual!$D:$D,
        Raw_totalendusesannual!$B:$B,$A155,
        Raw_totalendusesannual!$C:$C,$B155,
        Raw_totalendusesannual!$A:$A,$C155) / $D155</f>
        <v>89.47579188589134</v>
      </c>
      <c r="F155" s="38">
        <f>SUMIFS(Raw_totalendusesannual!$E:$E,
        Raw_totalendusesannual!$B:$B,$A155,
        Raw_totalendusesannual!$C:$C,$B155,
        Raw_totalendusesannual!$A:$A,$C155) / $D155</f>
        <v>96.461547934350392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5603.08</v>
      </c>
      <c r="E156" s="38">
        <f>SUMIFS(Raw_totalendusesannual!$D:$D,
        Raw_totalendusesannual!$B:$B,$A156,
        Raw_totalendusesannual!$C:$C,$B156,
        Raw_totalendusesannual!$A:$A,$C156) / $D156</f>
        <v>67.864685137460114</v>
      </c>
      <c r="F156" s="38">
        <f>SUMIFS(Raw_totalendusesannual!$E:$E,
        Raw_totalendusesannual!$B:$B,$A156,
        Raw_totalendusesannual!$C:$C,$B156,
        Raw_totalendusesannual!$A:$A,$C156) / $D156</f>
        <v>96.738193993303682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5603.08</v>
      </c>
      <c r="E157" s="38">
        <f>SUMIFS(Raw_totalendusesannual!$D:$D,
        Raw_totalendusesannual!$B:$B,$A157,
        Raw_totalendusesannual!$C:$C,$B157,
        Raw_totalendusesannual!$A:$A,$C157) / $D157</f>
        <v>90.358847276854874</v>
      </c>
      <c r="F157" s="38">
        <f>SUMIFS(Raw_totalendusesannual!$E:$E,
        Raw_totalendusesannual!$B:$B,$A157,
        Raw_totalendusesannual!$C:$C,$B157,
        Raw_totalendusesannual!$A:$A,$C157) / $D157</f>
        <v>94.059337007503018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5603.08</v>
      </c>
      <c r="E158" s="38">
        <f>SUMIFS(Raw_totalendusesannual!$D:$D,
        Raw_totalendusesannual!$B:$B,$A158,
        Raw_totalendusesannual!$C:$C,$B158,
        Raw_totalendusesannual!$A:$A,$C158) / $D158</f>
        <v>68.936897206536415</v>
      </c>
      <c r="F158" s="38">
        <f>SUMIFS(Raw_totalendusesannual!$E:$E,
        Raw_totalendusesannual!$B:$B,$A158,
        Raw_totalendusesannual!$C:$C,$B158,
        Raw_totalendusesannual!$A:$A,$C158) / $D158</f>
        <v>93.399714085824229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5603.08</v>
      </c>
      <c r="E159" s="38">
        <f>SUMIFS(Raw_totalendusesannual!$D:$D,
        Raw_totalendusesannual!$B:$B,$A159,
        Raw_totalendusesannual!$C:$C,$B159,
        Raw_totalendusesannual!$A:$A,$C159) / $D159</f>
        <v>89.450568258886179</v>
      </c>
      <c r="F159" s="38">
        <f>SUMIFS(Raw_totalendusesannual!$E:$E,
        Raw_totalendusesannual!$B:$B,$A159,
        Raw_totalendusesannual!$C:$C,$B159,
        Raw_totalendusesannual!$A:$A,$C159) / $D159</f>
        <v>94.211547934350392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5603.08</v>
      </c>
      <c r="E160" s="38">
        <f>SUMIFS(Raw_totalendusesannual!$D:$D,
        Raw_totalendusesannual!$B:$B,$A160,
        Raw_totalendusesannual!$C:$C,$B160,
        Raw_totalendusesannual!$A:$A,$C160) / $D160</f>
        <v>67.825661957352025</v>
      </c>
      <c r="F160" s="38">
        <f>SUMIFS(Raw_totalendusesannual!$E:$E,
        Raw_totalendusesannual!$B:$B,$A160,
        Raw_totalendusesannual!$C:$C,$B160,
        Raw_totalendusesannual!$A:$A,$C160) / $D160</f>
        <v>93.557511225968568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5603.08</v>
      </c>
      <c r="E161" s="38">
        <f>SUMIFS(Raw_totalendusesannual!$D:$D,
        Raw_totalendusesannual!$B:$B,$A161,
        Raw_totalendusesannual!$C:$C,$B161,
        Raw_totalendusesannual!$A:$A,$C161) / $D161</f>
        <v>86.499355711501536</v>
      </c>
      <c r="F161" s="38">
        <f>SUMIFS(Raw_totalendusesannual!$E:$E,
        Raw_totalendusesannual!$B:$B,$A161,
        Raw_totalendusesannual!$C:$C,$B161,
        Raw_totalendusesannual!$A:$A,$C161) / $D161</f>
        <v>97.593179108633109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5603.08</v>
      </c>
      <c r="E162" s="38">
        <f>SUMIFS(Raw_totalendusesannual!$D:$D,
        Raw_totalendusesannual!$B:$B,$A162,
        Raw_totalendusesannual!$C:$C,$B162,
        Raw_totalendusesannual!$A:$A,$C162) / $D162</f>
        <v>65.830200532564234</v>
      </c>
      <c r="F162" s="38">
        <f>SUMIFS(Raw_totalendusesannual!$E:$E,
        Raw_totalendusesannual!$B:$B,$A162,
        Raw_totalendusesannual!$C:$C,$B162,
        Raw_totalendusesannual!$A:$A,$C162) / $D162</f>
        <v>97.677168628682793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E13E0-FF84-4005-A64A-714EB0341AF4}">
  <dimension ref="A1:H140"/>
  <sheetViews>
    <sheetView workbookViewId="0"/>
  </sheetViews>
  <sheetFormatPr defaultRowHeight="15" x14ac:dyDescent="0.25"/>
  <sheetData>
    <row r="1" spans="1:8" x14ac:dyDescent="0.25">
      <c r="A1" t="s">
        <v>449</v>
      </c>
    </row>
    <row r="3" spans="1:8" x14ac:dyDescent="0.25">
      <c r="A3" s="110" t="s">
        <v>450</v>
      </c>
      <c r="B3" s="110"/>
      <c r="C3" s="110"/>
      <c r="F3" s="110" t="s">
        <v>451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64.472484776230218</v>
      </c>
      <c r="C5" s="110">
        <v>51.604712051228972</v>
      </c>
      <c r="F5" s="110" t="s">
        <v>73</v>
      </c>
      <c r="G5" s="110">
        <v>91.55470919565667</v>
      </c>
      <c r="H5" s="110">
        <v>97.799181878538235</v>
      </c>
    </row>
    <row r="6" spans="1:8" x14ac:dyDescent="0.25">
      <c r="A6" s="110" t="s">
        <v>74</v>
      </c>
      <c r="B6" s="110">
        <v>71.522178873048389</v>
      </c>
      <c r="C6" s="110">
        <v>56.761488324278787</v>
      </c>
      <c r="F6" s="110" t="s">
        <v>74</v>
      </c>
      <c r="G6" s="110">
        <v>85.123228652812386</v>
      </c>
      <c r="H6" s="110">
        <v>87.217360808698075</v>
      </c>
    </row>
    <row r="7" spans="1:8" x14ac:dyDescent="0.25">
      <c r="A7" s="110" t="s">
        <v>75</v>
      </c>
      <c r="B7" s="110">
        <v>66.905526960171912</v>
      </c>
      <c r="C7" s="110">
        <v>53.390349593437897</v>
      </c>
      <c r="F7" s="110" t="s">
        <v>75</v>
      </c>
      <c r="G7" s="110">
        <v>77.336821890817205</v>
      </c>
      <c r="H7" s="110">
        <v>80.936972165309086</v>
      </c>
    </row>
    <row r="8" spans="1:8" x14ac:dyDescent="0.25">
      <c r="A8" s="110" t="s">
        <v>76</v>
      </c>
      <c r="B8" s="110">
        <v>73.135741413651061</v>
      </c>
      <c r="C8" s="110">
        <v>57.767847326827386</v>
      </c>
      <c r="F8" s="110" t="s">
        <v>76</v>
      </c>
      <c r="G8" s="110">
        <v>79.117826266981737</v>
      </c>
      <c r="H8" s="110">
        <v>80.490399922899556</v>
      </c>
    </row>
    <row r="9" spans="1:8" x14ac:dyDescent="0.25">
      <c r="A9" s="110" t="s">
        <v>77</v>
      </c>
      <c r="B9" s="110">
        <v>68.30505007959907</v>
      </c>
      <c r="C9" s="110">
        <v>54.483255637970544</v>
      </c>
      <c r="F9" s="110" t="s">
        <v>77</v>
      </c>
      <c r="G9" s="110">
        <v>77.738006596372003</v>
      </c>
      <c r="H9" s="110">
        <v>82.14832377906437</v>
      </c>
    </row>
    <row r="10" spans="1:8" x14ac:dyDescent="0.25">
      <c r="A10" s="110" t="s">
        <v>78</v>
      </c>
      <c r="B10" s="110">
        <v>73.283611870614024</v>
      </c>
      <c r="C10" s="110">
        <v>57.568863910563479</v>
      </c>
      <c r="F10" s="110" t="s">
        <v>78</v>
      </c>
      <c r="G10" s="110">
        <v>68.822995566724018</v>
      </c>
      <c r="H10" s="110">
        <v>71.152403677977105</v>
      </c>
    </row>
    <row r="11" spans="1:8" x14ac:dyDescent="0.25">
      <c r="A11" s="110" t="s">
        <v>79</v>
      </c>
      <c r="B11" s="110">
        <v>74.847864031925297</v>
      </c>
      <c r="C11" s="110">
        <v>59.301102250904862</v>
      </c>
      <c r="F11" s="110" t="s">
        <v>79</v>
      </c>
      <c r="G11" s="110">
        <v>68.844699700878806</v>
      </c>
      <c r="H11" s="110">
        <v>71.737929852866642</v>
      </c>
    </row>
    <row r="12" spans="1:8" x14ac:dyDescent="0.25">
      <c r="A12" s="110" t="s">
        <v>80</v>
      </c>
      <c r="B12" s="110">
        <v>78.183258136596294</v>
      </c>
      <c r="C12" s="110">
        <v>61.647843685972717</v>
      </c>
      <c r="F12" s="110" t="s">
        <v>80</v>
      </c>
      <c r="G12" s="110">
        <v>73.137470819620631</v>
      </c>
      <c r="H12" s="110">
        <v>75.87249512767977</v>
      </c>
    </row>
    <row r="13" spans="1:8" x14ac:dyDescent="0.25">
      <c r="A13" s="110" t="s">
        <v>81</v>
      </c>
      <c r="B13" s="110">
        <v>81.367749523476377</v>
      </c>
      <c r="C13" s="110">
        <v>62.735491908022013</v>
      </c>
      <c r="F13" s="110" t="s">
        <v>81</v>
      </c>
      <c r="G13" s="110">
        <v>73.078594273149776</v>
      </c>
      <c r="H13" s="110">
        <v>74.322520827830417</v>
      </c>
    </row>
    <row r="14" spans="1:8" x14ac:dyDescent="0.25">
      <c r="A14" s="110" t="s">
        <v>20</v>
      </c>
      <c r="B14" s="110">
        <v>87.121668796447665</v>
      </c>
      <c r="C14" s="110">
        <v>67.851506671330768</v>
      </c>
      <c r="F14" s="110" t="s">
        <v>20</v>
      </c>
      <c r="G14" s="110">
        <v>80.365659601504888</v>
      </c>
      <c r="H14" s="110">
        <v>81.266731868900678</v>
      </c>
    </row>
    <row r="15" spans="1:8" x14ac:dyDescent="0.25">
      <c r="A15" s="110" t="s">
        <v>21</v>
      </c>
      <c r="B15" s="110">
        <v>89.9645552089208</v>
      </c>
      <c r="C15" s="110">
        <v>68.696274192051504</v>
      </c>
      <c r="F15" s="110" t="s">
        <v>21</v>
      </c>
      <c r="G15" s="110">
        <v>91.576172390899288</v>
      </c>
      <c r="H15" s="110">
        <v>88.463639641054556</v>
      </c>
    </row>
    <row r="16" spans="1:8" x14ac:dyDescent="0.25">
      <c r="A16" s="110" t="s">
        <v>22</v>
      </c>
      <c r="B16" s="110">
        <v>83.575529887133513</v>
      </c>
      <c r="C16" s="110">
        <v>64.616737580045267</v>
      </c>
      <c r="F16" s="110" t="s">
        <v>22</v>
      </c>
      <c r="G16" s="110">
        <v>88.980128786310388</v>
      </c>
      <c r="H16" s="110">
        <v>87.366710809055022</v>
      </c>
    </row>
    <row r="17" spans="1:8" x14ac:dyDescent="0.25">
      <c r="A17" s="110" t="s">
        <v>23</v>
      </c>
      <c r="B17" s="110">
        <v>92.678935514038713</v>
      </c>
      <c r="C17" s="110">
        <v>70.92394004725972</v>
      </c>
      <c r="F17" s="110" t="s">
        <v>23</v>
      </c>
      <c r="G17" s="110">
        <v>88.235747124795651</v>
      </c>
      <c r="H17" s="110">
        <v>85.909801394947067</v>
      </c>
    </row>
    <row r="18" spans="1:8" x14ac:dyDescent="0.25">
      <c r="A18" s="110" t="s">
        <v>24</v>
      </c>
      <c r="B18" s="110">
        <v>100.06251026221292</v>
      </c>
      <c r="C18" s="110">
        <v>76.599488138666587</v>
      </c>
      <c r="F18" s="110" t="s">
        <v>24</v>
      </c>
      <c r="G18" s="110">
        <v>85.041793085231689</v>
      </c>
      <c r="H18" s="110">
        <v>83.342106484290781</v>
      </c>
    </row>
    <row r="19" spans="1:8" x14ac:dyDescent="0.25">
      <c r="A19" s="110" t="s">
        <v>25</v>
      </c>
      <c r="B19" s="110">
        <v>111.74010544200689</v>
      </c>
      <c r="C19" s="110">
        <v>84.628700643217655</v>
      </c>
      <c r="F19" s="110" t="s">
        <v>25</v>
      </c>
      <c r="G19" s="110">
        <v>77.633037543636718</v>
      </c>
      <c r="H19" s="110">
        <v>75.15589104563918</v>
      </c>
    </row>
    <row r="20" spans="1:8" x14ac:dyDescent="0.25">
      <c r="A20" s="110" t="s">
        <v>26</v>
      </c>
      <c r="B20" s="110">
        <v>88.631101108675949</v>
      </c>
      <c r="C20" s="110">
        <v>67.648985914889664</v>
      </c>
      <c r="F20" s="110" t="s">
        <v>26</v>
      </c>
      <c r="G20" s="110">
        <v>98.97050729241775</v>
      </c>
      <c r="H20" s="110">
        <v>98.062563804193417</v>
      </c>
    </row>
    <row r="33" spans="1:8" x14ac:dyDescent="0.25">
      <c r="A33" s="110" t="s">
        <v>452</v>
      </c>
      <c r="B33" s="110"/>
      <c r="C33" s="110"/>
      <c r="F33" s="110" t="s">
        <v>453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66.349793327955339</v>
      </c>
      <c r="C35" s="110">
        <v>51.75255038300363</v>
      </c>
      <c r="F35" s="110" t="s">
        <v>73</v>
      </c>
      <c r="G35" s="110">
        <v>89.62635015027449</v>
      </c>
      <c r="H35" s="110">
        <v>96.911395161232761</v>
      </c>
    </row>
    <row r="36" spans="1:8" x14ac:dyDescent="0.25">
      <c r="A36" s="110" t="s">
        <v>74</v>
      </c>
      <c r="B36" s="110">
        <v>73.607713971601328</v>
      </c>
      <c r="C36" s="110">
        <v>57.278375464922867</v>
      </c>
      <c r="F36" s="110" t="s">
        <v>74</v>
      </c>
      <c r="G36" s="110">
        <v>83.598194207471607</v>
      </c>
      <c r="H36" s="110">
        <v>86.328467557129301</v>
      </c>
    </row>
    <row r="37" spans="1:8" x14ac:dyDescent="0.25">
      <c r="A37" s="110" t="s">
        <v>75</v>
      </c>
      <c r="B37" s="110">
        <v>69.428048501895375</v>
      </c>
      <c r="C37" s="110">
        <v>54.38620901361395</v>
      </c>
      <c r="F37" s="110" t="s">
        <v>75</v>
      </c>
      <c r="G37" s="110">
        <v>76.321325056932977</v>
      </c>
      <c r="H37" s="110">
        <v>79.94276540759725</v>
      </c>
    </row>
    <row r="38" spans="1:8" x14ac:dyDescent="0.25">
      <c r="A38" s="110" t="s">
        <v>76</v>
      </c>
      <c r="B38" s="110">
        <v>75.250906644202828</v>
      </c>
      <c r="C38" s="110">
        <v>58.38358724130299</v>
      </c>
      <c r="F38" s="110" t="s">
        <v>76</v>
      </c>
      <c r="G38" s="110">
        <v>77.9991933008274</v>
      </c>
      <c r="H38" s="110">
        <v>79.630260499582363</v>
      </c>
    </row>
    <row r="39" spans="1:8" x14ac:dyDescent="0.25">
      <c r="A39" s="110" t="s">
        <v>77</v>
      </c>
      <c r="B39" s="110">
        <v>70.633139273399635</v>
      </c>
      <c r="C39" s="110">
        <v>55.314605538382459</v>
      </c>
      <c r="F39" s="110" t="s">
        <v>77</v>
      </c>
      <c r="G39" s="110">
        <v>76.901418505536242</v>
      </c>
      <c r="H39" s="110">
        <v>81.205328140951053</v>
      </c>
    </row>
    <row r="40" spans="1:8" x14ac:dyDescent="0.25">
      <c r="A40" s="110" t="s">
        <v>78</v>
      </c>
      <c r="B40" s="110">
        <v>74.886883642568023</v>
      </c>
      <c r="C40" s="110">
        <v>58.281088258600626</v>
      </c>
      <c r="F40" s="110" t="s">
        <v>78</v>
      </c>
      <c r="G40" s="110">
        <v>68.552944095033453</v>
      </c>
      <c r="H40" s="110">
        <v>70.579793613512564</v>
      </c>
    </row>
    <row r="41" spans="1:8" x14ac:dyDescent="0.25">
      <c r="A41" s="110" t="s">
        <v>79</v>
      </c>
      <c r="B41" s="110">
        <v>75.692426308387525</v>
      </c>
      <c r="C41" s="110">
        <v>59.480828401522025</v>
      </c>
      <c r="F41" s="110" t="s">
        <v>79</v>
      </c>
      <c r="G41" s="110">
        <v>68.499773338949296</v>
      </c>
      <c r="H41" s="110">
        <v>70.869728792021533</v>
      </c>
    </row>
    <row r="42" spans="1:8" x14ac:dyDescent="0.25">
      <c r="A42" s="110" t="s">
        <v>80</v>
      </c>
      <c r="B42" s="110">
        <v>79.505107904938001</v>
      </c>
      <c r="C42" s="110">
        <v>61.997208678084199</v>
      </c>
      <c r="F42" s="110" t="s">
        <v>80</v>
      </c>
      <c r="G42" s="110">
        <v>72.519064514517012</v>
      </c>
      <c r="H42" s="110">
        <v>74.896239211290933</v>
      </c>
    </row>
    <row r="43" spans="1:8" x14ac:dyDescent="0.25">
      <c r="A43" s="110" t="s">
        <v>81</v>
      </c>
      <c r="B43" s="110">
        <v>82.578315854851255</v>
      </c>
      <c r="C43" s="110">
        <v>62.873466022259187</v>
      </c>
      <c r="F43" s="110" t="s">
        <v>81</v>
      </c>
      <c r="G43" s="110">
        <v>72.383264204687421</v>
      </c>
      <c r="H43" s="110">
        <v>73.499394975620547</v>
      </c>
    </row>
    <row r="44" spans="1:8" x14ac:dyDescent="0.25">
      <c r="A44" s="110" t="s">
        <v>20</v>
      </c>
      <c r="B44" s="110">
        <v>87.825681589411545</v>
      </c>
      <c r="C44" s="110">
        <v>67.798551867901224</v>
      </c>
      <c r="F44" s="110" t="s">
        <v>20</v>
      </c>
      <c r="G44" s="110">
        <v>79.084608822290605</v>
      </c>
      <c r="H44" s="110">
        <v>80.17655289590725</v>
      </c>
    </row>
    <row r="45" spans="1:8" x14ac:dyDescent="0.25">
      <c r="A45" s="110" t="s">
        <v>21</v>
      </c>
      <c r="B45" s="110">
        <v>90.873135846712884</v>
      </c>
      <c r="C45" s="110">
        <v>68.512760838681587</v>
      </c>
      <c r="F45" s="110" t="s">
        <v>21</v>
      </c>
      <c r="G45" s="110">
        <v>89.268216766492714</v>
      </c>
      <c r="H45" s="110">
        <v>87.19051129021895</v>
      </c>
    </row>
    <row r="46" spans="1:8" x14ac:dyDescent="0.25">
      <c r="A46" s="110" t="s">
        <v>22</v>
      </c>
      <c r="B46" s="110">
        <v>84.778777029776478</v>
      </c>
      <c r="C46" s="110">
        <v>64.653056890138998</v>
      </c>
      <c r="F46" s="110" t="s">
        <v>22</v>
      </c>
      <c r="G46" s="110">
        <v>87.203115072424453</v>
      </c>
      <c r="H46" s="110">
        <v>86.301411009658977</v>
      </c>
    </row>
    <row r="47" spans="1:8" x14ac:dyDescent="0.25">
      <c r="A47" s="110" t="s">
        <v>23</v>
      </c>
      <c r="B47" s="110">
        <v>93.258222263469378</v>
      </c>
      <c r="C47" s="110">
        <v>70.640278204130581</v>
      </c>
      <c r="F47" s="110" t="s">
        <v>23</v>
      </c>
      <c r="G47" s="110">
        <v>86.332458219407897</v>
      </c>
      <c r="H47" s="110">
        <v>84.760612020531568</v>
      </c>
    </row>
    <row r="48" spans="1:8" x14ac:dyDescent="0.25">
      <c r="A48" s="110" t="s">
        <v>24</v>
      </c>
      <c r="B48" s="110">
        <v>100.32230665990849</v>
      </c>
      <c r="C48" s="110">
        <v>76.235068926376215</v>
      </c>
      <c r="F48" s="110" t="s">
        <v>24</v>
      </c>
      <c r="G48" s="110">
        <v>83.114553067241587</v>
      </c>
      <c r="H48" s="110">
        <v>81.984244379876785</v>
      </c>
    </row>
    <row r="49" spans="1:8" x14ac:dyDescent="0.25">
      <c r="A49" s="110" t="s">
        <v>25</v>
      </c>
      <c r="B49" s="110">
        <v>110.48128350835611</v>
      </c>
      <c r="C49" s="110">
        <v>83.050897006646352</v>
      </c>
      <c r="F49" s="110" t="s">
        <v>25</v>
      </c>
      <c r="G49" s="110">
        <v>76.10793170898863</v>
      </c>
      <c r="H49" s="110">
        <v>73.792776472939892</v>
      </c>
    </row>
    <row r="50" spans="1:8" x14ac:dyDescent="0.25">
      <c r="A50" s="110" t="s">
        <v>26</v>
      </c>
      <c r="B50" s="110">
        <v>89.47579188589134</v>
      </c>
      <c r="C50" s="110">
        <v>67.864685137460114</v>
      </c>
      <c r="F50" s="110" t="s">
        <v>26</v>
      </c>
      <c r="G50" s="110">
        <v>96.461547934350392</v>
      </c>
      <c r="H50" s="110">
        <v>96.738193993303682</v>
      </c>
    </row>
    <row r="63" spans="1:8" x14ac:dyDescent="0.25">
      <c r="A63" s="110" t="s">
        <v>454</v>
      </c>
      <c r="B63" s="110"/>
      <c r="C63" s="110"/>
      <c r="F63" s="110" t="s">
        <v>455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67.024495456070582</v>
      </c>
      <c r="C65" s="110">
        <v>52.813270558335773</v>
      </c>
      <c r="F65" s="110" t="s">
        <v>73</v>
      </c>
      <c r="G65" s="110">
        <v>86.9445911891317</v>
      </c>
      <c r="H65" s="110">
        <v>92.554173775851851</v>
      </c>
    </row>
    <row r="66" spans="1:8" x14ac:dyDescent="0.25">
      <c r="A66" s="110" t="s">
        <v>74</v>
      </c>
      <c r="B66" s="110">
        <v>74.024486532407181</v>
      </c>
      <c r="C66" s="110">
        <v>57.900535062858289</v>
      </c>
      <c r="F66" s="110" t="s">
        <v>74</v>
      </c>
      <c r="G66" s="110">
        <v>82.069447518150724</v>
      </c>
      <c r="H66" s="110">
        <v>83.942249619851935</v>
      </c>
    </row>
    <row r="67" spans="1:8" x14ac:dyDescent="0.25">
      <c r="A67" s="110" t="s">
        <v>75</v>
      </c>
      <c r="B67" s="110">
        <v>69.617678134169068</v>
      </c>
      <c r="C67" s="110">
        <v>54.767511797083031</v>
      </c>
      <c r="F67" s="110" t="s">
        <v>75</v>
      </c>
      <c r="G67" s="110">
        <v>75.552330146990585</v>
      </c>
      <c r="H67" s="110">
        <v>78.373658773388925</v>
      </c>
    </row>
    <row r="68" spans="1:8" x14ac:dyDescent="0.25">
      <c r="A68" s="110" t="s">
        <v>76</v>
      </c>
      <c r="B68" s="110">
        <v>75.416858227974615</v>
      </c>
      <c r="C68" s="110">
        <v>58.707382368268874</v>
      </c>
      <c r="F68" s="110" t="s">
        <v>76</v>
      </c>
      <c r="G68" s="110">
        <v>77.330903717241227</v>
      </c>
      <c r="H68" s="110">
        <v>78.323916488788313</v>
      </c>
    </row>
    <row r="69" spans="1:8" x14ac:dyDescent="0.25">
      <c r="A69" s="110" t="s">
        <v>77</v>
      </c>
      <c r="B69" s="110">
        <v>70.822779614069404</v>
      </c>
      <c r="C69" s="110">
        <v>55.715508256173393</v>
      </c>
      <c r="F69" s="110" t="s">
        <v>77</v>
      </c>
      <c r="G69" s="110">
        <v>76.176461874540436</v>
      </c>
      <c r="H69" s="110">
        <v>79.624461903096147</v>
      </c>
    </row>
    <row r="70" spans="1:8" x14ac:dyDescent="0.25">
      <c r="A70" s="110" t="s">
        <v>78</v>
      </c>
      <c r="B70" s="110">
        <v>74.826918409160683</v>
      </c>
      <c r="C70" s="110">
        <v>58.327557343461095</v>
      </c>
      <c r="F70" s="110" t="s">
        <v>78</v>
      </c>
      <c r="G70" s="110">
        <v>68.48133883506928</v>
      </c>
      <c r="H70" s="110">
        <v>70.297750522926677</v>
      </c>
    </row>
    <row r="71" spans="1:8" x14ac:dyDescent="0.25">
      <c r="A71" s="110" t="s">
        <v>79</v>
      </c>
      <c r="B71" s="110">
        <v>75.655835718926028</v>
      </c>
      <c r="C71" s="110">
        <v>59.505898541516451</v>
      </c>
      <c r="F71" s="110" t="s">
        <v>79</v>
      </c>
      <c r="G71" s="110">
        <v>68.436506350078886</v>
      </c>
      <c r="H71" s="110">
        <v>70.563731019367921</v>
      </c>
    </row>
    <row r="72" spans="1:8" x14ac:dyDescent="0.25">
      <c r="A72" s="110" t="s">
        <v>80</v>
      </c>
      <c r="B72" s="110">
        <v>79.516085795669525</v>
      </c>
      <c r="C72" s="110">
        <v>62.100637506514282</v>
      </c>
      <c r="F72" s="110" t="s">
        <v>80</v>
      </c>
      <c r="G72" s="110">
        <v>72.354899448160651</v>
      </c>
      <c r="H72" s="110">
        <v>74.415833791414727</v>
      </c>
    </row>
    <row r="73" spans="1:8" x14ac:dyDescent="0.25">
      <c r="A73" s="110" t="s">
        <v>81</v>
      </c>
      <c r="B73" s="110">
        <v>82.580375436367149</v>
      </c>
      <c r="C73" s="110">
        <v>62.941828422938812</v>
      </c>
      <c r="F73" s="110" t="s">
        <v>81</v>
      </c>
      <c r="G73" s="110">
        <v>72.273355011886323</v>
      </c>
      <c r="H73" s="110">
        <v>73.159903124709984</v>
      </c>
    </row>
    <row r="74" spans="1:8" x14ac:dyDescent="0.25">
      <c r="A74" s="110" t="s">
        <v>20</v>
      </c>
      <c r="B74" s="110">
        <v>87.961808505322068</v>
      </c>
      <c r="C74" s="110">
        <v>68.025371759817816</v>
      </c>
      <c r="F74" s="110" t="s">
        <v>20</v>
      </c>
      <c r="G74" s="110">
        <v>78.59617924427279</v>
      </c>
      <c r="H74" s="110">
        <v>79.293549262191505</v>
      </c>
    </row>
    <row r="75" spans="1:8" x14ac:dyDescent="0.25">
      <c r="A75" s="110" t="s">
        <v>21</v>
      </c>
      <c r="B75" s="110">
        <v>91.313138488117247</v>
      </c>
      <c r="C75" s="110">
        <v>69.09529580159483</v>
      </c>
      <c r="F75" s="110" t="s">
        <v>21</v>
      </c>
      <c r="G75" s="110">
        <v>87.692033667197322</v>
      </c>
      <c r="H75" s="110">
        <v>84.930900504722402</v>
      </c>
    </row>
    <row r="76" spans="1:8" x14ac:dyDescent="0.25">
      <c r="A76" s="110" t="s">
        <v>22</v>
      </c>
      <c r="B76" s="110">
        <v>85.190350664277503</v>
      </c>
      <c r="C76" s="110">
        <v>65.219736287898797</v>
      </c>
      <c r="F76" s="110" t="s">
        <v>22</v>
      </c>
      <c r="G76" s="110">
        <v>85.709304525368196</v>
      </c>
      <c r="H76" s="110">
        <v>84.092186797261505</v>
      </c>
    </row>
    <row r="77" spans="1:8" x14ac:dyDescent="0.25">
      <c r="A77" s="110" t="s">
        <v>23</v>
      </c>
      <c r="B77" s="110">
        <v>93.57678990840752</v>
      </c>
      <c r="C77" s="110">
        <v>71.10298799945744</v>
      </c>
      <c r="F77" s="110" t="s">
        <v>23</v>
      </c>
      <c r="G77" s="110">
        <v>85.159066085081776</v>
      </c>
      <c r="H77" s="110">
        <v>82.945717355454505</v>
      </c>
    </row>
    <row r="78" spans="1:8" x14ac:dyDescent="0.25">
      <c r="A78" s="110" t="s">
        <v>24</v>
      </c>
      <c r="B78" s="110">
        <v>100.49322515473632</v>
      </c>
      <c r="C78" s="110">
        <v>76.532662392826808</v>
      </c>
      <c r="F78" s="110" t="s">
        <v>24</v>
      </c>
      <c r="G78" s="110">
        <v>82.507113944473403</v>
      </c>
      <c r="H78" s="110">
        <v>80.842622272036095</v>
      </c>
    </row>
    <row r="79" spans="1:8" x14ac:dyDescent="0.25">
      <c r="A79" s="110" t="s">
        <v>25</v>
      </c>
      <c r="B79" s="110">
        <v>110.52388329276042</v>
      </c>
      <c r="C79" s="110">
        <v>83.142018318496255</v>
      </c>
      <c r="F79" s="110" t="s">
        <v>25</v>
      </c>
      <c r="G79" s="110">
        <v>75.945703077593038</v>
      </c>
      <c r="H79" s="110">
        <v>73.431853551974982</v>
      </c>
    </row>
    <row r="80" spans="1:8" x14ac:dyDescent="0.25">
      <c r="A80" s="110" t="s">
        <v>26</v>
      </c>
      <c r="B80" s="110">
        <v>90.358847276854874</v>
      </c>
      <c r="C80" s="110">
        <v>68.936897206536415</v>
      </c>
      <c r="F80" s="110" t="s">
        <v>26</v>
      </c>
      <c r="G80" s="110">
        <v>94.059337007503018</v>
      </c>
      <c r="H80" s="110">
        <v>93.399714085824229</v>
      </c>
    </row>
    <row r="93" spans="1:8" x14ac:dyDescent="0.25">
      <c r="A93" s="110" t="s">
        <v>456</v>
      </c>
      <c r="B93" s="110"/>
      <c r="C93" s="110"/>
      <c r="F93" s="110" t="s">
        <v>457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66.303436681253885</v>
      </c>
      <c r="C95" s="110">
        <v>51.671664513089226</v>
      </c>
      <c r="F95" s="110" t="s">
        <v>73</v>
      </c>
      <c r="G95" s="110">
        <v>87.096436245779103</v>
      </c>
      <c r="H95" s="110">
        <v>92.630778072060366</v>
      </c>
    </row>
    <row r="96" spans="1:8" x14ac:dyDescent="0.25">
      <c r="A96" s="110" t="s">
        <v>74</v>
      </c>
      <c r="B96" s="110">
        <v>73.577443120569399</v>
      </c>
      <c r="C96" s="110">
        <v>57.22634158355762</v>
      </c>
      <c r="F96" s="110" t="s">
        <v>74</v>
      </c>
      <c r="G96" s="110">
        <v>82.152837368019021</v>
      </c>
      <c r="H96" s="110">
        <v>83.972779257122866</v>
      </c>
    </row>
    <row r="97" spans="1:8" x14ac:dyDescent="0.25">
      <c r="A97" s="110" t="s">
        <v>75</v>
      </c>
      <c r="B97" s="110">
        <v>69.414102600712468</v>
      </c>
      <c r="C97" s="110">
        <v>54.353974956630992</v>
      </c>
      <c r="F97" s="110" t="s">
        <v>75</v>
      </c>
      <c r="G97" s="110">
        <v>75.593632430734516</v>
      </c>
      <c r="H97" s="110">
        <v>78.356105927454195</v>
      </c>
    </row>
    <row r="98" spans="1:8" x14ac:dyDescent="0.25">
      <c r="A98" s="110" t="s">
        <v>76</v>
      </c>
      <c r="B98" s="110">
        <v>75.235563297329321</v>
      </c>
      <c r="C98" s="110">
        <v>58.355508042005475</v>
      </c>
      <c r="F98" s="110" t="s">
        <v>76</v>
      </c>
      <c r="G98" s="110">
        <v>77.357999528830575</v>
      </c>
      <c r="H98" s="110">
        <v>78.315089200939482</v>
      </c>
    </row>
    <row r="99" spans="1:8" x14ac:dyDescent="0.25">
      <c r="A99" s="110" t="s">
        <v>77</v>
      </c>
      <c r="B99" s="110">
        <v>70.617845899041242</v>
      </c>
      <c r="C99" s="110">
        <v>55.283579745425733</v>
      </c>
      <c r="F99" s="110" t="s">
        <v>77</v>
      </c>
      <c r="G99" s="110">
        <v>76.207823197241524</v>
      </c>
      <c r="H99" s="110">
        <v>79.61308066277833</v>
      </c>
    </row>
    <row r="100" spans="1:8" x14ac:dyDescent="0.25">
      <c r="A100" s="110" t="s">
        <v>78</v>
      </c>
      <c r="B100" s="110">
        <v>74.896014334972904</v>
      </c>
      <c r="C100" s="110">
        <v>58.296724301634107</v>
      </c>
      <c r="F100" s="110" t="s">
        <v>78</v>
      </c>
      <c r="G100" s="110">
        <v>68.476980517858038</v>
      </c>
      <c r="H100" s="110">
        <v>70.294766449881138</v>
      </c>
    </row>
    <row r="101" spans="1:8" x14ac:dyDescent="0.25">
      <c r="A101" s="110" t="s">
        <v>79</v>
      </c>
      <c r="B101" s="110">
        <v>75.690712965012096</v>
      </c>
      <c r="C101" s="110">
        <v>59.466429178237682</v>
      </c>
      <c r="F101" s="110" t="s">
        <v>79</v>
      </c>
      <c r="G101" s="110">
        <v>68.440795062715509</v>
      </c>
      <c r="H101" s="110">
        <v>70.557734317553923</v>
      </c>
    </row>
    <row r="102" spans="1:8" x14ac:dyDescent="0.25">
      <c r="A102" s="110" t="s">
        <v>80</v>
      </c>
      <c r="B102" s="110">
        <v>79.498018946722169</v>
      </c>
      <c r="C102" s="110">
        <v>61.991608186925767</v>
      </c>
      <c r="F102" s="110" t="s">
        <v>80</v>
      </c>
      <c r="G102" s="110">
        <v>72.364287142071859</v>
      </c>
      <c r="H102" s="110">
        <v>74.408766249991075</v>
      </c>
    </row>
    <row r="103" spans="1:8" x14ac:dyDescent="0.25">
      <c r="A103" s="110" t="s">
        <v>81</v>
      </c>
      <c r="B103" s="110">
        <v>82.584184055912104</v>
      </c>
      <c r="C103" s="110">
        <v>62.905409167814845</v>
      </c>
      <c r="F103" s="110" t="s">
        <v>81</v>
      </c>
      <c r="G103" s="110">
        <v>72.283945615625683</v>
      </c>
      <c r="H103" s="110">
        <v>73.219887990176829</v>
      </c>
    </row>
    <row r="104" spans="1:8" x14ac:dyDescent="0.25">
      <c r="A104" s="110" t="s">
        <v>20</v>
      </c>
      <c r="B104" s="110">
        <v>87.811360894365251</v>
      </c>
      <c r="C104" s="110">
        <v>67.774843478943723</v>
      </c>
      <c r="F104" s="110" t="s">
        <v>20</v>
      </c>
      <c r="G104" s="110">
        <v>78.617290847176903</v>
      </c>
      <c r="H104" s="110">
        <v>79.281361322701088</v>
      </c>
    </row>
    <row r="105" spans="1:8" x14ac:dyDescent="0.25">
      <c r="A105" s="110" t="s">
        <v>21</v>
      </c>
      <c r="B105" s="110">
        <v>90.844144649014467</v>
      </c>
      <c r="C105" s="110">
        <v>68.470257429842164</v>
      </c>
      <c r="F105" s="110" t="s">
        <v>21</v>
      </c>
      <c r="G105" s="110">
        <v>87.784406076657831</v>
      </c>
      <c r="H105" s="110">
        <v>84.992629054020284</v>
      </c>
    </row>
    <row r="106" spans="1:8" x14ac:dyDescent="0.25">
      <c r="A106" s="110" t="s">
        <v>22</v>
      </c>
      <c r="B106" s="110">
        <v>84.751508099116919</v>
      </c>
      <c r="C106" s="110">
        <v>64.604517515366553</v>
      </c>
      <c r="F106" s="110" t="s">
        <v>22</v>
      </c>
      <c r="G106" s="110">
        <v>85.80345631331339</v>
      </c>
      <c r="H106" s="110">
        <v>84.139528616403837</v>
      </c>
    </row>
    <row r="107" spans="1:8" x14ac:dyDescent="0.25">
      <c r="A107" s="110" t="s">
        <v>23</v>
      </c>
      <c r="B107" s="110">
        <v>93.235142100416198</v>
      </c>
      <c r="C107" s="110">
        <v>70.604931573348949</v>
      </c>
      <c r="F107" s="110" t="s">
        <v>23</v>
      </c>
      <c r="G107" s="110">
        <v>85.232191937291631</v>
      </c>
      <c r="H107" s="110">
        <v>83.000669274756035</v>
      </c>
    </row>
    <row r="108" spans="1:8" x14ac:dyDescent="0.25">
      <c r="A108" s="110" t="s">
        <v>24</v>
      </c>
      <c r="B108" s="110">
        <v>100.30785210991098</v>
      </c>
      <c r="C108" s="110">
        <v>76.220348451208977</v>
      </c>
      <c r="F108" s="110" t="s">
        <v>24</v>
      </c>
      <c r="G108" s="110">
        <v>82.538004097746239</v>
      </c>
      <c r="H108" s="110">
        <v>80.862307873526703</v>
      </c>
    </row>
    <row r="109" spans="1:8" x14ac:dyDescent="0.25">
      <c r="A109" s="110" t="s">
        <v>25</v>
      </c>
      <c r="B109" s="110">
        <v>110.47582758054499</v>
      </c>
      <c r="C109" s="110">
        <v>83.039078506821241</v>
      </c>
      <c r="F109" s="110" t="s">
        <v>25</v>
      </c>
      <c r="G109" s="110">
        <v>75.952351206836241</v>
      </c>
      <c r="H109" s="110">
        <v>73.423620580109514</v>
      </c>
    </row>
    <row r="110" spans="1:8" x14ac:dyDescent="0.25">
      <c r="A110" s="110" t="s">
        <v>26</v>
      </c>
      <c r="B110" s="110">
        <v>89.450568258886179</v>
      </c>
      <c r="C110" s="110">
        <v>67.825661957352025</v>
      </c>
      <c r="F110" s="110" t="s">
        <v>26</v>
      </c>
      <c r="G110" s="110">
        <v>94.211547934350392</v>
      </c>
      <c r="H110" s="110">
        <v>93.557511225968568</v>
      </c>
    </row>
    <row r="123" spans="1:8" x14ac:dyDescent="0.25">
      <c r="A123" s="110" t="s">
        <v>458</v>
      </c>
      <c r="B123" s="110"/>
      <c r="C123" s="110"/>
      <c r="F123" s="110" t="s">
        <v>459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63.936104785225268</v>
      </c>
      <c r="C125" s="110">
        <v>50.158127315690656</v>
      </c>
      <c r="F125" s="110" t="s">
        <v>73</v>
      </c>
      <c r="G125" s="110">
        <v>91.147495663099591</v>
      </c>
      <c r="H125" s="110">
        <v>98.295817657431257</v>
      </c>
    </row>
    <row r="126" spans="1:8" x14ac:dyDescent="0.25">
      <c r="A126" s="110" t="s">
        <v>74</v>
      </c>
      <c r="B126" s="110">
        <v>70.886833670052894</v>
      </c>
      <c r="C126" s="110">
        <v>55.509203866444885</v>
      </c>
      <c r="F126" s="110" t="s">
        <v>74</v>
      </c>
      <c r="G126" s="110">
        <v>84.528686008409665</v>
      </c>
      <c r="H126" s="110">
        <v>87.183638284657732</v>
      </c>
    </row>
    <row r="127" spans="1:8" x14ac:dyDescent="0.25">
      <c r="A127" s="110" t="s">
        <v>75</v>
      </c>
      <c r="B127" s="110">
        <v>66.819092356346857</v>
      </c>
      <c r="C127" s="110">
        <v>52.600790993524988</v>
      </c>
      <c r="F127" s="110" t="s">
        <v>75</v>
      </c>
      <c r="G127" s="110">
        <v>76.976559320944915</v>
      </c>
      <c r="H127" s="110">
        <v>80.772824946279542</v>
      </c>
    </row>
    <row r="128" spans="1:8" x14ac:dyDescent="0.25">
      <c r="A128" s="110" t="s">
        <v>76</v>
      </c>
      <c r="B128" s="110">
        <v>72.548323422117832</v>
      </c>
      <c r="C128" s="110">
        <v>56.622807455899256</v>
      </c>
      <c r="F128" s="110" t="s">
        <v>76</v>
      </c>
      <c r="G128" s="110">
        <v>78.61655910677699</v>
      </c>
      <c r="H128" s="110">
        <v>80.298321637385158</v>
      </c>
    </row>
    <row r="129" spans="1:8" x14ac:dyDescent="0.25">
      <c r="A129" s="110" t="s">
        <v>77</v>
      </c>
      <c r="B129" s="110">
        <v>68.103498433004702</v>
      </c>
      <c r="C129" s="110">
        <v>53.582513546121064</v>
      </c>
      <c r="F129" s="110" t="s">
        <v>77</v>
      </c>
      <c r="G129" s="110">
        <v>77.49558100187754</v>
      </c>
      <c r="H129" s="110">
        <v>81.968504822347711</v>
      </c>
    </row>
    <row r="130" spans="1:8" x14ac:dyDescent="0.25">
      <c r="A130" s="110" t="s">
        <v>78</v>
      </c>
      <c r="B130" s="110">
        <v>72.484899376771352</v>
      </c>
      <c r="C130" s="110">
        <v>56.519830164837913</v>
      </c>
      <c r="F130" s="110" t="s">
        <v>78</v>
      </c>
      <c r="G130" s="110">
        <v>68.729571949713375</v>
      </c>
      <c r="H130" s="110">
        <v>70.882530679554819</v>
      </c>
    </row>
    <row r="131" spans="1:8" x14ac:dyDescent="0.25">
      <c r="A131" s="110" t="s">
        <v>79</v>
      </c>
      <c r="B131" s="110">
        <v>73.276981588697637</v>
      </c>
      <c r="C131" s="110">
        <v>57.670201032289384</v>
      </c>
      <c r="F131" s="110" t="s">
        <v>79</v>
      </c>
      <c r="G131" s="110">
        <v>68.663442249619848</v>
      </c>
      <c r="H131" s="110">
        <v>71.114167564982111</v>
      </c>
    </row>
    <row r="132" spans="1:8" x14ac:dyDescent="0.25">
      <c r="A132" s="110" t="s">
        <v>80</v>
      </c>
      <c r="B132" s="110">
        <v>76.903469163388706</v>
      </c>
      <c r="C132" s="110">
        <v>60.155623335736777</v>
      </c>
      <c r="F132" s="110" t="s">
        <v>80</v>
      </c>
      <c r="G132" s="110">
        <v>72.755480914068698</v>
      </c>
      <c r="H132" s="110">
        <v>75.245009887419059</v>
      </c>
    </row>
    <row r="133" spans="1:8" x14ac:dyDescent="0.25">
      <c r="A133" s="110" t="s">
        <v>81</v>
      </c>
      <c r="B133" s="110">
        <v>79.877767228024595</v>
      </c>
      <c r="C133" s="110">
        <v>61.134659865645325</v>
      </c>
      <c r="F133" s="110" t="s">
        <v>81</v>
      </c>
      <c r="G133" s="110">
        <v>72.590287841687072</v>
      </c>
      <c r="H133" s="110">
        <v>73.778971565638898</v>
      </c>
    </row>
    <row r="134" spans="1:8" x14ac:dyDescent="0.25">
      <c r="A134" s="110" t="s">
        <v>20</v>
      </c>
      <c r="B134" s="110">
        <v>85.17458076629282</v>
      </c>
      <c r="C134" s="110">
        <v>65.955495905823227</v>
      </c>
      <c r="F134" s="110" t="s">
        <v>20</v>
      </c>
      <c r="G134" s="110">
        <v>79.497278282658826</v>
      </c>
      <c r="H134" s="110">
        <v>80.595315433654349</v>
      </c>
    </row>
    <row r="135" spans="1:8" x14ac:dyDescent="0.25">
      <c r="A135" s="110" t="s">
        <v>21</v>
      </c>
      <c r="B135" s="110">
        <v>88.077705476273763</v>
      </c>
      <c r="C135" s="110">
        <v>66.731338835069295</v>
      </c>
      <c r="F135" s="110" t="s">
        <v>21</v>
      </c>
      <c r="G135" s="110">
        <v>90.2291043497505</v>
      </c>
      <c r="H135" s="110">
        <v>87.964742605852493</v>
      </c>
    </row>
    <row r="136" spans="1:8" x14ac:dyDescent="0.25">
      <c r="A136" s="110" t="s">
        <v>22</v>
      </c>
      <c r="B136" s="110">
        <v>82.134747317546783</v>
      </c>
      <c r="C136" s="110">
        <v>62.908450352306232</v>
      </c>
      <c r="F136" s="110" t="s">
        <v>22</v>
      </c>
      <c r="G136" s="110">
        <v>88.037575761902389</v>
      </c>
      <c r="H136" s="110">
        <v>87.016026899490996</v>
      </c>
    </row>
    <row r="137" spans="1:8" x14ac:dyDescent="0.25">
      <c r="A137" s="110" t="s">
        <v>23</v>
      </c>
      <c r="B137" s="110">
        <v>90.565719211576493</v>
      </c>
      <c r="C137" s="110">
        <v>68.870249933964899</v>
      </c>
      <c r="F137" s="110" t="s">
        <v>23</v>
      </c>
      <c r="G137" s="110">
        <v>87.086821890817191</v>
      </c>
      <c r="H137" s="110">
        <v>85.413602875561295</v>
      </c>
    </row>
    <row r="138" spans="1:8" x14ac:dyDescent="0.25">
      <c r="A138" s="110" t="s">
        <v>24</v>
      </c>
      <c r="B138" s="110">
        <v>97.453206093791266</v>
      </c>
      <c r="C138" s="110">
        <v>74.338447782291169</v>
      </c>
      <c r="F138" s="110" t="s">
        <v>24</v>
      </c>
      <c r="G138" s="110">
        <v>83.636778343339742</v>
      </c>
      <c r="H138" s="110">
        <v>82.546121061987336</v>
      </c>
    </row>
    <row r="139" spans="1:8" x14ac:dyDescent="0.25">
      <c r="A139" s="110" t="s">
        <v>25</v>
      </c>
      <c r="B139" s="110">
        <v>107.9930627440622</v>
      </c>
      <c r="C139" s="110">
        <v>81.470569758061643</v>
      </c>
      <c r="F139" s="110" t="s">
        <v>25</v>
      </c>
      <c r="G139" s="110">
        <v>76.301252168450219</v>
      </c>
      <c r="H139" s="110">
        <v>74.040775787602541</v>
      </c>
    </row>
    <row r="140" spans="1:8" x14ac:dyDescent="0.25">
      <c r="A140" s="110" t="s">
        <v>26</v>
      </c>
      <c r="B140" s="110">
        <v>86.499355711501536</v>
      </c>
      <c r="C140" s="110">
        <v>65.830200532564234</v>
      </c>
      <c r="F140" s="110" t="s">
        <v>26</v>
      </c>
      <c r="G140" s="110">
        <v>97.593179108633109</v>
      </c>
      <c r="H140" s="110">
        <v>97.677168628682793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361244.49</v>
      </c>
      <c r="E2">
        <v>512988.36</v>
      </c>
    </row>
    <row r="3" spans="1:5" x14ac:dyDescent="0.25">
      <c r="A3" t="s">
        <v>39</v>
      </c>
      <c r="B3" t="s">
        <v>74</v>
      </c>
      <c r="C3" t="s">
        <v>67</v>
      </c>
      <c r="D3">
        <v>400744.49</v>
      </c>
      <c r="E3">
        <v>476952.26</v>
      </c>
    </row>
    <row r="4" spans="1:5" x14ac:dyDescent="0.25">
      <c r="A4" t="s">
        <v>39</v>
      </c>
      <c r="B4" t="s">
        <v>75</v>
      </c>
      <c r="C4" t="s">
        <v>67</v>
      </c>
      <c r="D4">
        <v>374877.02</v>
      </c>
      <c r="E4">
        <v>433324.4</v>
      </c>
    </row>
    <row r="5" spans="1:5" x14ac:dyDescent="0.25">
      <c r="A5" t="s">
        <v>39</v>
      </c>
      <c r="B5" t="s">
        <v>76</v>
      </c>
      <c r="C5" t="s">
        <v>67</v>
      </c>
      <c r="D5">
        <v>409785.41</v>
      </c>
      <c r="E5">
        <v>443303.51</v>
      </c>
    </row>
    <row r="6" spans="1:5" x14ac:dyDescent="0.25">
      <c r="A6" t="s">
        <v>39</v>
      </c>
      <c r="B6" t="s">
        <v>77</v>
      </c>
      <c r="C6" t="s">
        <v>67</v>
      </c>
      <c r="D6">
        <v>382718.66</v>
      </c>
      <c r="E6">
        <v>435572.27</v>
      </c>
    </row>
    <row r="7" spans="1:5" x14ac:dyDescent="0.25">
      <c r="A7" t="s">
        <v>39</v>
      </c>
      <c r="B7" t="s">
        <v>78</v>
      </c>
      <c r="C7" t="s">
        <v>67</v>
      </c>
      <c r="D7">
        <v>410613.94</v>
      </c>
      <c r="E7">
        <v>385620.75</v>
      </c>
    </row>
    <row r="8" spans="1:5" x14ac:dyDescent="0.25">
      <c r="A8" t="s">
        <v>39</v>
      </c>
      <c r="B8" t="s">
        <v>79</v>
      </c>
      <c r="C8" t="s">
        <v>67</v>
      </c>
      <c r="D8">
        <v>419378.57</v>
      </c>
      <c r="E8">
        <v>385742.36</v>
      </c>
    </row>
    <row r="9" spans="1:5" x14ac:dyDescent="0.25">
      <c r="A9" t="s">
        <v>39</v>
      </c>
      <c r="B9" t="s">
        <v>80</v>
      </c>
      <c r="C9" t="s">
        <v>67</v>
      </c>
      <c r="D9">
        <v>438067.05</v>
      </c>
      <c r="E9">
        <v>409795.1</v>
      </c>
    </row>
    <row r="10" spans="1:5" x14ac:dyDescent="0.25">
      <c r="A10" t="s">
        <v>39</v>
      </c>
      <c r="B10" t="s">
        <v>81</v>
      </c>
      <c r="C10" t="s">
        <v>67</v>
      </c>
      <c r="D10">
        <v>455910.01</v>
      </c>
      <c r="E10">
        <v>409465.21</v>
      </c>
    </row>
    <row r="11" spans="1:5" x14ac:dyDescent="0.25">
      <c r="A11" t="s">
        <v>39</v>
      </c>
      <c r="B11" t="s">
        <v>20</v>
      </c>
      <c r="C11" t="s">
        <v>67</v>
      </c>
      <c r="D11">
        <v>488149.68</v>
      </c>
      <c r="E11">
        <v>450295.22</v>
      </c>
    </row>
    <row r="12" spans="1:5" x14ac:dyDescent="0.25">
      <c r="A12" t="s">
        <v>39</v>
      </c>
      <c r="B12" t="s">
        <v>21</v>
      </c>
      <c r="C12" t="s">
        <v>67</v>
      </c>
      <c r="D12">
        <v>504078.6</v>
      </c>
      <c r="E12">
        <v>513108.62</v>
      </c>
    </row>
    <row r="13" spans="1:5" x14ac:dyDescent="0.25">
      <c r="A13" t="s">
        <v>39</v>
      </c>
      <c r="B13" t="s">
        <v>22</v>
      </c>
      <c r="C13" t="s">
        <v>67</v>
      </c>
      <c r="D13">
        <v>468280.38</v>
      </c>
      <c r="E13">
        <v>498562.78</v>
      </c>
    </row>
    <row r="14" spans="1:5" x14ac:dyDescent="0.25">
      <c r="A14" t="s">
        <v>39</v>
      </c>
      <c r="B14" t="s">
        <v>23</v>
      </c>
      <c r="C14" t="s">
        <v>67</v>
      </c>
      <c r="D14">
        <v>519287.49</v>
      </c>
      <c r="E14">
        <v>494391.95</v>
      </c>
    </row>
    <row r="15" spans="1:5" x14ac:dyDescent="0.25">
      <c r="A15" t="s">
        <v>39</v>
      </c>
      <c r="B15" t="s">
        <v>24</v>
      </c>
      <c r="C15" t="s">
        <v>67</v>
      </c>
      <c r="D15">
        <v>560658.25</v>
      </c>
      <c r="E15">
        <v>476495.97</v>
      </c>
    </row>
    <row r="16" spans="1:5" x14ac:dyDescent="0.25">
      <c r="A16" t="s">
        <v>39</v>
      </c>
      <c r="B16" t="s">
        <v>25</v>
      </c>
      <c r="C16" t="s">
        <v>67</v>
      </c>
      <c r="D16">
        <v>626088.75</v>
      </c>
      <c r="E16">
        <v>434984.12</v>
      </c>
    </row>
    <row r="17" spans="1:5" x14ac:dyDescent="0.25">
      <c r="A17" t="s">
        <v>39</v>
      </c>
      <c r="B17" t="s">
        <v>26</v>
      </c>
      <c r="C17" t="s">
        <v>67</v>
      </c>
      <c r="D17">
        <v>496607.15</v>
      </c>
      <c r="E17">
        <v>554539.67000000004</v>
      </c>
    </row>
    <row r="18" spans="1:5" x14ac:dyDescent="0.25">
      <c r="A18" t="s">
        <v>40</v>
      </c>
      <c r="B18" t="s">
        <v>73</v>
      </c>
      <c r="C18" t="s">
        <v>67</v>
      </c>
      <c r="D18">
        <v>289145.33</v>
      </c>
      <c r="E18">
        <v>547976.64</v>
      </c>
    </row>
    <row r="19" spans="1:5" x14ac:dyDescent="0.25">
      <c r="A19" t="s">
        <v>40</v>
      </c>
      <c r="B19" t="s">
        <v>74</v>
      </c>
      <c r="C19" t="s">
        <v>67</v>
      </c>
      <c r="D19">
        <v>318039.15999999997</v>
      </c>
      <c r="E19">
        <v>488685.85</v>
      </c>
    </row>
    <row r="20" spans="1:5" x14ac:dyDescent="0.25">
      <c r="A20" t="s">
        <v>40</v>
      </c>
      <c r="B20" t="s">
        <v>75</v>
      </c>
      <c r="C20" t="s">
        <v>67</v>
      </c>
      <c r="D20">
        <v>299150.40000000002</v>
      </c>
      <c r="E20">
        <v>453496.33</v>
      </c>
    </row>
    <row r="21" spans="1:5" x14ac:dyDescent="0.25">
      <c r="A21" t="s">
        <v>40</v>
      </c>
      <c r="B21" t="s">
        <v>76</v>
      </c>
      <c r="C21" t="s">
        <v>67</v>
      </c>
      <c r="D21">
        <v>323677.87</v>
      </c>
      <c r="E21">
        <v>450994.15</v>
      </c>
    </row>
    <row r="22" spans="1:5" x14ac:dyDescent="0.25">
      <c r="A22" t="s">
        <v>40</v>
      </c>
      <c r="B22" t="s">
        <v>77</v>
      </c>
      <c r="C22" t="s">
        <v>67</v>
      </c>
      <c r="D22">
        <v>305274.03999999998</v>
      </c>
      <c r="E22">
        <v>460283.63</v>
      </c>
    </row>
    <row r="23" spans="1:5" x14ac:dyDescent="0.25">
      <c r="A23" t="s">
        <v>40</v>
      </c>
      <c r="B23" t="s">
        <v>78</v>
      </c>
      <c r="C23" t="s">
        <v>67</v>
      </c>
      <c r="D23">
        <v>322562.95</v>
      </c>
      <c r="E23">
        <v>398672.61</v>
      </c>
    </row>
    <row r="24" spans="1:5" x14ac:dyDescent="0.25">
      <c r="A24" t="s">
        <v>40</v>
      </c>
      <c r="B24" t="s">
        <v>79</v>
      </c>
      <c r="C24" t="s">
        <v>67</v>
      </c>
      <c r="D24">
        <v>332268.82</v>
      </c>
      <c r="E24">
        <v>401953.36</v>
      </c>
    </row>
    <row r="25" spans="1:5" x14ac:dyDescent="0.25">
      <c r="A25" t="s">
        <v>40</v>
      </c>
      <c r="B25" t="s">
        <v>80</v>
      </c>
      <c r="C25" t="s">
        <v>67</v>
      </c>
      <c r="D25">
        <v>345417.8</v>
      </c>
      <c r="E25">
        <v>425119.66</v>
      </c>
    </row>
    <row r="26" spans="1:5" x14ac:dyDescent="0.25">
      <c r="A26" t="s">
        <v>40</v>
      </c>
      <c r="B26" t="s">
        <v>81</v>
      </c>
      <c r="C26" t="s">
        <v>67</v>
      </c>
      <c r="D26">
        <v>351511.98</v>
      </c>
      <c r="E26">
        <v>416435.03</v>
      </c>
    </row>
    <row r="27" spans="1:5" x14ac:dyDescent="0.25">
      <c r="A27" t="s">
        <v>40</v>
      </c>
      <c r="B27" t="s">
        <v>20</v>
      </c>
      <c r="C27" t="s">
        <v>67</v>
      </c>
      <c r="D27">
        <v>380177.42</v>
      </c>
      <c r="E27">
        <v>455344</v>
      </c>
    </row>
    <row r="28" spans="1:5" x14ac:dyDescent="0.25">
      <c r="A28" t="s">
        <v>40</v>
      </c>
      <c r="B28" t="s">
        <v>21</v>
      </c>
      <c r="C28" t="s">
        <v>67</v>
      </c>
      <c r="D28">
        <v>384910.72</v>
      </c>
      <c r="E28">
        <v>495668.85</v>
      </c>
    </row>
    <row r="29" spans="1:5" x14ac:dyDescent="0.25">
      <c r="A29" t="s">
        <v>40</v>
      </c>
      <c r="B29" t="s">
        <v>22</v>
      </c>
      <c r="C29" t="s">
        <v>67</v>
      </c>
      <c r="D29">
        <v>362052.75</v>
      </c>
      <c r="E29">
        <v>489522.67</v>
      </c>
    </row>
    <row r="30" spans="1:5" x14ac:dyDescent="0.25">
      <c r="A30" t="s">
        <v>40</v>
      </c>
      <c r="B30" t="s">
        <v>23</v>
      </c>
      <c r="C30" t="s">
        <v>67</v>
      </c>
      <c r="D30">
        <v>397392.51</v>
      </c>
      <c r="E30">
        <v>481359.49</v>
      </c>
    </row>
    <row r="31" spans="1:5" x14ac:dyDescent="0.25">
      <c r="A31" t="s">
        <v>40</v>
      </c>
      <c r="B31" t="s">
        <v>24</v>
      </c>
      <c r="C31" t="s">
        <v>67</v>
      </c>
      <c r="D31">
        <v>429193.06</v>
      </c>
      <c r="E31">
        <v>466972.49</v>
      </c>
    </row>
    <row r="32" spans="1:5" x14ac:dyDescent="0.25">
      <c r="A32" t="s">
        <v>40</v>
      </c>
      <c r="B32" t="s">
        <v>25</v>
      </c>
      <c r="C32" t="s">
        <v>67</v>
      </c>
      <c r="D32">
        <v>474181.38</v>
      </c>
      <c r="E32">
        <v>421104.47</v>
      </c>
    </row>
    <row r="33" spans="1:5" x14ac:dyDescent="0.25">
      <c r="A33" t="s">
        <v>40</v>
      </c>
      <c r="B33" t="s">
        <v>26</v>
      </c>
      <c r="C33" t="s">
        <v>67</v>
      </c>
      <c r="D33">
        <v>379042.68</v>
      </c>
      <c r="E33">
        <v>549452.39</v>
      </c>
    </row>
    <row r="34" spans="1:5" x14ac:dyDescent="0.25">
      <c r="A34" t="s">
        <v>39</v>
      </c>
      <c r="B34" t="s">
        <v>73</v>
      </c>
      <c r="C34" t="s">
        <v>48</v>
      </c>
      <c r="D34">
        <v>371763.20000000001</v>
      </c>
      <c r="E34">
        <v>502183.61</v>
      </c>
    </row>
    <row r="35" spans="1:5" x14ac:dyDescent="0.25">
      <c r="A35" t="s">
        <v>39</v>
      </c>
      <c r="B35" t="s">
        <v>74</v>
      </c>
      <c r="C35" t="s">
        <v>48</v>
      </c>
      <c r="D35">
        <v>412429.91</v>
      </c>
      <c r="E35">
        <v>468407.37</v>
      </c>
    </row>
    <row r="36" spans="1:5" x14ac:dyDescent="0.25">
      <c r="A36" t="s">
        <v>39</v>
      </c>
      <c r="B36" t="s">
        <v>75</v>
      </c>
      <c r="C36" t="s">
        <v>48</v>
      </c>
      <c r="D36">
        <v>389010.91</v>
      </c>
      <c r="E36">
        <v>427634.49</v>
      </c>
    </row>
    <row r="37" spans="1:5" x14ac:dyDescent="0.25">
      <c r="A37" t="s">
        <v>39</v>
      </c>
      <c r="B37" t="s">
        <v>76</v>
      </c>
      <c r="C37" t="s">
        <v>48</v>
      </c>
      <c r="D37">
        <v>421636.85</v>
      </c>
      <c r="E37">
        <v>437035.72</v>
      </c>
    </row>
    <row r="38" spans="1:5" x14ac:dyDescent="0.25">
      <c r="A38" t="s">
        <v>39</v>
      </c>
      <c r="B38" t="s">
        <v>77</v>
      </c>
      <c r="C38" t="s">
        <v>48</v>
      </c>
      <c r="D38">
        <v>395763.13</v>
      </c>
      <c r="E38">
        <v>430884.8</v>
      </c>
    </row>
    <row r="39" spans="1:5" x14ac:dyDescent="0.25">
      <c r="A39" t="s">
        <v>39</v>
      </c>
      <c r="B39" t="s">
        <v>78</v>
      </c>
      <c r="C39" t="s">
        <v>48</v>
      </c>
      <c r="D39">
        <v>419597.2</v>
      </c>
      <c r="E39">
        <v>384107.63</v>
      </c>
    </row>
    <row r="40" spans="1:5" x14ac:dyDescent="0.25">
      <c r="A40" t="s">
        <v>39</v>
      </c>
      <c r="B40" t="s">
        <v>79</v>
      </c>
      <c r="C40" t="s">
        <v>48</v>
      </c>
      <c r="D40">
        <v>424110.72</v>
      </c>
      <c r="E40">
        <v>383809.71</v>
      </c>
    </row>
    <row r="41" spans="1:5" x14ac:dyDescent="0.25">
      <c r="A41" t="s">
        <v>39</v>
      </c>
      <c r="B41" t="s">
        <v>80</v>
      </c>
      <c r="C41" t="s">
        <v>48</v>
      </c>
      <c r="D41">
        <v>445473.48</v>
      </c>
      <c r="E41">
        <v>406330.12</v>
      </c>
    </row>
    <row r="42" spans="1:5" x14ac:dyDescent="0.25">
      <c r="A42" t="s">
        <v>39</v>
      </c>
      <c r="B42" t="s">
        <v>81</v>
      </c>
      <c r="C42" t="s">
        <v>48</v>
      </c>
      <c r="D42">
        <v>462692.91</v>
      </c>
      <c r="E42">
        <v>405569.22</v>
      </c>
    </row>
    <row r="43" spans="1:5" x14ac:dyDescent="0.25">
      <c r="A43" t="s">
        <v>39</v>
      </c>
      <c r="B43" t="s">
        <v>20</v>
      </c>
      <c r="C43" t="s">
        <v>48</v>
      </c>
      <c r="D43">
        <v>492094.32</v>
      </c>
      <c r="E43">
        <v>443117.39</v>
      </c>
    </row>
    <row r="44" spans="1:5" x14ac:dyDescent="0.25">
      <c r="A44" t="s">
        <v>39</v>
      </c>
      <c r="B44" t="s">
        <v>21</v>
      </c>
      <c r="C44" t="s">
        <v>48</v>
      </c>
      <c r="D44">
        <v>509169.45</v>
      </c>
      <c r="E44">
        <v>500176.96</v>
      </c>
    </row>
    <row r="45" spans="1:5" x14ac:dyDescent="0.25">
      <c r="A45" t="s">
        <v>39</v>
      </c>
      <c r="B45" t="s">
        <v>22</v>
      </c>
      <c r="C45" t="s">
        <v>48</v>
      </c>
      <c r="D45">
        <v>475022.27</v>
      </c>
      <c r="E45">
        <v>488606.03</v>
      </c>
    </row>
    <row r="46" spans="1:5" x14ac:dyDescent="0.25">
      <c r="A46" t="s">
        <v>39</v>
      </c>
      <c r="B46" t="s">
        <v>23</v>
      </c>
      <c r="C46" t="s">
        <v>48</v>
      </c>
      <c r="D46">
        <v>522533.28</v>
      </c>
      <c r="E46">
        <v>483727.67</v>
      </c>
    </row>
    <row r="47" spans="1:5" x14ac:dyDescent="0.25">
      <c r="A47" t="s">
        <v>39</v>
      </c>
      <c r="B47" t="s">
        <v>24</v>
      </c>
      <c r="C47" t="s">
        <v>48</v>
      </c>
      <c r="D47">
        <v>562113.91</v>
      </c>
      <c r="E47">
        <v>465697.49</v>
      </c>
    </row>
    <row r="48" spans="1:5" x14ac:dyDescent="0.25">
      <c r="A48" t="s">
        <v>39</v>
      </c>
      <c r="B48" t="s">
        <v>25</v>
      </c>
      <c r="C48" t="s">
        <v>48</v>
      </c>
      <c r="D48">
        <v>619035.47</v>
      </c>
      <c r="E48">
        <v>426438.83</v>
      </c>
    </row>
    <row r="49" spans="1:5" x14ac:dyDescent="0.25">
      <c r="A49" t="s">
        <v>39</v>
      </c>
      <c r="B49" t="s">
        <v>26</v>
      </c>
      <c r="C49" t="s">
        <v>48</v>
      </c>
      <c r="D49">
        <v>501340.02</v>
      </c>
      <c r="E49">
        <v>540481.77</v>
      </c>
    </row>
    <row r="50" spans="1:5" x14ac:dyDescent="0.25">
      <c r="A50" t="s">
        <v>40</v>
      </c>
      <c r="B50" t="s">
        <v>73</v>
      </c>
      <c r="C50" t="s">
        <v>48</v>
      </c>
      <c r="D50">
        <v>289973.68</v>
      </c>
      <c r="E50">
        <v>543002.30000000005</v>
      </c>
    </row>
    <row r="51" spans="1:5" x14ac:dyDescent="0.25">
      <c r="A51" t="s">
        <v>40</v>
      </c>
      <c r="B51" t="s">
        <v>74</v>
      </c>
      <c r="C51" t="s">
        <v>48</v>
      </c>
      <c r="D51">
        <v>320935.32</v>
      </c>
      <c r="E51">
        <v>483705.31</v>
      </c>
    </row>
    <row r="52" spans="1:5" x14ac:dyDescent="0.25">
      <c r="A52" t="s">
        <v>40</v>
      </c>
      <c r="B52" t="s">
        <v>75</v>
      </c>
      <c r="C52" t="s">
        <v>48</v>
      </c>
      <c r="D52">
        <v>304730.28000000003</v>
      </c>
      <c r="E52">
        <v>447925.71</v>
      </c>
    </row>
    <row r="53" spans="1:5" x14ac:dyDescent="0.25">
      <c r="A53" t="s">
        <v>40</v>
      </c>
      <c r="B53" t="s">
        <v>76</v>
      </c>
      <c r="C53" t="s">
        <v>48</v>
      </c>
      <c r="D53">
        <v>327127.90999999997</v>
      </c>
      <c r="E53">
        <v>446174.71999999997</v>
      </c>
    </row>
    <row r="54" spans="1:5" x14ac:dyDescent="0.25">
      <c r="A54" t="s">
        <v>40</v>
      </c>
      <c r="B54" t="s">
        <v>77</v>
      </c>
      <c r="C54" t="s">
        <v>48</v>
      </c>
      <c r="D54">
        <v>309932.15999999997</v>
      </c>
      <c r="E54">
        <v>454999.95</v>
      </c>
    </row>
    <row r="55" spans="1:5" x14ac:dyDescent="0.25">
      <c r="A55" t="s">
        <v>40</v>
      </c>
      <c r="B55" t="s">
        <v>78</v>
      </c>
      <c r="C55" t="s">
        <v>48</v>
      </c>
      <c r="D55">
        <v>326553.59999999998</v>
      </c>
      <c r="E55">
        <v>395464.23</v>
      </c>
    </row>
    <row r="56" spans="1:5" x14ac:dyDescent="0.25">
      <c r="A56" t="s">
        <v>40</v>
      </c>
      <c r="B56" t="s">
        <v>79</v>
      </c>
      <c r="C56" t="s">
        <v>48</v>
      </c>
      <c r="D56">
        <v>333275.84000000003</v>
      </c>
      <c r="E56">
        <v>397088.76</v>
      </c>
    </row>
    <row r="57" spans="1:5" x14ac:dyDescent="0.25">
      <c r="A57" t="s">
        <v>40</v>
      </c>
      <c r="B57" t="s">
        <v>80</v>
      </c>
      <c r="C57" t="s">
        <v>48</v>
      </c>
      <c r="D57">
        <v>347375.32</v>
      </c>
      <c r="E57">
        <v>419649.62</v>
      </c>
    </row>
    <row r="58" spans="1:5" x14ac:dyDescent="0.25">
      <c r="A58" t="s">
        <v>40</v>
      </c>
      <c r="B58" t="s">
        <v>81</v>
      </c>
      <c r="C58" t="s">
        <v>48</v>
      </c>
      <c r="D58">
        <v>352285.06</v>
      </c>
      <c r="E58">
        <v>411822.99</v>
      </c>
    </row>
    <row r="59" spans="1:5" x14ac:dyDescent="0.25">
      <c r="A59" t="s">
        <v>40</v>
      </c>
      <c r="B59" t="s">
        <v>20</v>
      </c>
      <c r="C59" t="s">
        <v>48</v>
      </c>
      <c r="D59">
        <v>379880.71</v>
      </c>
      <c r="E59">
        <v>449235.64</v>
      </c>
    </row>
    <row r="60" spans="1:5" x14ac:dyDescent="0.25">
      <c r="A60" t="s">
        <v>40</v>
      </c>
      <c r="B60" t="s">
        <v>21</v>
      </c>
      <c r="C60" t="s">
        <v>48</v>
      </c>
      <c r="D60">
        <v>383882.48</v>
      </c>
      <c r="E60">
        <v>488535.41</v>
      </c>
    </row>
    <row r="61" spans="1:5" x14ac:dyDescent="0.25">
      <c r="A61" t="s">
        <v>40</v>
      </c>
      <c r="B61" t="s">
        <v>22</v>
      </c>
      <c r="C61" t="s">
        <v>48</v>
      </c>
      <c r="D61">
        <v>362256.25</v>
      </c>
      <c r="E61">
        <v>483553.71</v>
      </c>
    </row>
    <row r="62" spans="1:5" x14ac:dyDescent="0.25">
      <c r="A62" t="s">
        <v>40</v>
      </c>
      <c r="B62" t="s">
        <v>23</v>
      </c>
      <c r="C62" t="s">
        <v>48</v>
      </c>
      <c r="D62">
        <v>395803.13</v>
      </c>
      <c r="E62">
        <v>474920.49</v>
      </c>
    </row>
    <row r="63" spans="1:5" x14ac:dyDescent="0.25">
      <c r="A63" t="s">
        <v>40</v>
      </c>
      <c r="B63" t="s">
        <v>24</v>
      </c>
      <c r="C63" t="s">
        <v>48</v>
      </c>
      <c r="D63">
        <v>427151.19</v>
      </c>
      <c r="E63">
        <v>459364.28</v>
      </c>
    </row>
    <row r="64" spans="1:5" x14ac:dyDescent="0.25">
      <c r="A64" t="s">
        <v>40</v>
      </c>
      <c r="B64" t="s">
        <v>25</v>
      </c>
      <c r="C64" t="s">
        <v>48</v>
      </c>
      <c r="D64">
        <v>465340.82</v>
      </c>
      <c r="E64">
        <v>413466.83</v>
      </c>
    </row>
    <row r="65" spans="1:5" x14ac:dyDescent="0.25">
      <c r="A65" t="s">
        <v>40</v>
      </c>
      <c r="B65" t="s">
        <v>26</v>
      </c>
      <c r="C65" t="s">
        <v>48</v>
      </c>
      <c r="D65">
        <v>380251.26</v>
      </c>
      <c r="E65">
        <v>542031.84</v>
      </c>
    </row>
    <row r="66" spans="1:5" x14ac:dyDescent="0.25">
      <c r="A66" t="s">
        <v>39</v>
      </c>
      <c r="B66" t="s">
        <v>73</v>
      </c>
      <c r="C66" t="s">
        <v>65</v>
      </c>
      <c r="D66">
        <v>375543.61</v>
      </c>
      <c r="E66">
        <v>487157.5</v>
      </c>
    </row>
    <row r="67" spans="1:5" x14ac:dyDescent="0.25">
      <c r="A67" t="s">
        <v>39</v>
      </c>
      <c r="B67" t="s">
        <v>74</v>
      </c>
      <c r="C67" t="s">
        <v>65</v>
      </c>
      <c r="D67">
        <v>414765.12</v>
      </c>
      <c r="E67">
        <v>459841.68</v>
      </c>
    </row>
    <row r="68" spans="1:5" x14ac:dyDescent="0.25">
      <c r="A68" t="s">
        <v>39</v>
      </c>
      <c r="B68" t="s">
        <v>75</v>
      </c>
      <c r="C68" t="s">
        <v>65</v>
      </c>
      <c r="D68">
        <v>390073.42</v>
      </c>
      <c r="E68">
        <v>423325.75</v>
      </c>
    </row>
    <row r="69" spans="1:5" x14ac:dyDescent="0.25">
      <c r="A69" t="s">
        <v>39</v>
      </c>
      <c r="B69" t="s">
        <v>76</v>
      </c>
      <c r="C69" t="s">
        <v>65</v>
      </c>
      <c r="D69">
        <v>422566.69</v>
      </c>
      <c r="E69">
        <v>433291.24</v>
      </c>
    </row>
    <row r="70" spans="1:5" x14ac:dyDescent="0.25">
      <c r="A70" t="s">
        <v>39</v>
      </c>
      <c r="B70" t="s">
        <v>77</v>
      </c>
      <c r="C70" t="s">
        <v>65</v>
      </c>
      <c r="D70">
        <v>396825.7</v>
      </c>
      <c r="E70">
        <v>426822.81</v>
      </c>
    </row>
    <row r="71" spans="1:5" x14ac:dyDescent="0.25">
      <c r="A71" t="s">
        <v>39</v>
      </c>
      <c r="B71" t="s">
        <v>78</v>
      </c>
      <c r="C71" t="s">
        <v>65</v>
      </c>
      <c r="D71">
        <v>419261.21</v>
      </c>
      <c r="E71">
        <v>383706.42</v>
      </c>
    </row>
    <row r="72" spans="1:5" x14ac:dyDescent="0.25">
      <c r="A72" t="s">
        <v>39</v>
      </c>
      <c r="B72" t="s">
        <v>79</v>
      </c>
      <c r="C72" t="s">
        <v>65</v>
      </c>
      <c r="D72">
        <v>423905.7</v>
      </c>
      <c r="E72">
        <v>383455.22</v>
      </c>
    </row>
    <row r="73" spans="1:5" x14ac:dyDescent="0.25">
      <c r="A73" t="s">
        <v>39</v>
      </c>
      <c r="B73" t="s">
        <v>80</v>
      </c>
      <c r="C73" t="s">
        <v>65</v>
      </c>
      <c r="D73">
        <v>445534.99</v>
      </c>
      <c r="E73">
        <v>405410.29</v>
      </c>
    </row>
    <row r="74" spans="1:5" x14ac:dyDescent="0.25">
      <c r="A74" t="s">
        <v>39</v>
      </c>
      <c r="B74" t="s">
        <v>81</v>
      </c>
      <c r="C74" t="s">
        <v>65</v>
      </c>
      <c r="D74">
        <v>462704.45</v>
      </c>
      <c r="E74">
        <v>404953.39</v>
      </c>
    </row>
    <row r="75" spans="1:5" x14ac:dyDescent="0.25">
      <c r="A75" t="s">
        <v>39</v>
      </c>
      <c r="B75" t="s">
        <v>20</v>
      </c>
      <c r="C75" t="s">
        <v>65</v>
      </c>
      <c r="D75">
        <v>492857.05</v>
      </c>
      <c r="E75">
        <v>440380.68</v>
      </c>
    </row>
    <row r="76" spans="1:5" x14ac:dyDescent="0.25">
      <c r="A76" t="s">
        <v>39</v>
      </c>
      <c r="B76" t="s">
        <v>21</v>
      </c>
      <c r="C76" t="s">
        <v>65</v>
      </c>
      <c r="D76">
        <v>511634.82</v>
      </c>
      <c r="E76">
        <v>491345.48</v>
      </c>
    </row>
    <row r="77" spans="1:5" x14ac:dyDescent="0.25">
      <c r="A77" t="s">
        <v>39</v>
      </c>
      <c r="B77" t="s">
        <v>22</v>
      </c>
      <c r="C77" t="s">
        <v>65</v>
      </c>
      <c r="D77">
        <v>477328.35</v>
      </c>
      <c r="E77">
        <v>480236.09</v>
      </c>
    </row>
    <row r="78" spans="1:5" x14ac:dyDescent="0.25">
      <c r="A78" t="s">
        <v>39</v>
      </c>
      <c r="B78" t="s">
        <v>23</v>
      </c>
      <c r="C78" t="s">
        <v>65</v>
      </c>
      <c r="D78">
        <v>524318.24</v>
      </c>
      <c r="E78">
        <v>477153.06</v>
      </c>
    </row>
    <row r="79" spans="1:5" x14ac:dyDescent="0.25">
      <c r="A79" t="s">
        <v>39</v>
      </c>
      <c r="B79" t="s">
        <v>24</v>
      </c>
      <c r="C79" t="s">
        <v>65</v>
      </c>
      <c r="D79">
        <v>563071.57999999996</v>
      </c>
      <c r="E79">
        <v>462293.96</v>
      </c>
    </row>
    <row r="80" spans="1:5" x14ac:dyDescent="0.25">
      <c r="A80" t="s">
        <v>39</v>
      </c>
      <c r="B80" t="s">
        <v>25</v>
      </c>
      <c r="C80" t="s">
        <v>65</v>
      </c>
      <c r="D80">
        <v>619274.16</v>
      </c>
      <c r="E80">
        <v>425529.85</v>
      </c>
    </row>
    <row r="81" spans="1:5" x14ac:dyDescent="0.25">
      <c r="A81" t="s">
        <v>39</v>
      </c>
      <c r="B81" t="s">
        <v>26</v>
      </c>
      <c r="C81" t="s">
        <v>65</v>
      </c>
      <c r="D81">
        <v>506287.85</v>
      </c>
      <c r="E81">
        <v>527021.99</v>
      </c>
    </row>
    <row r="82" spans="1:5" x14ac:dyDescent="0.25">
      <c r="A82" t="s">
        <v>40</v>
      </c>
      <c r="B82" t="s">
        <v>73</v>
      </c>
      <c r="C82" t="s">
        <v>65</v>
      </c>
      <c r="D82">
        <v>295916.98</v>
      </c>
      <c r="E82">
        <v>518588.44</v>
      </c>
    </row>
    <row r="83" spans="1:5" x14ac:dyDescent="0.25">
      <c r="A83" t="s">
        <v>40</v>
      </c>
      <c r="B83" t="s">
        <v>74</v>
      </c>
      <c r="C83" t="s">
        <v>65</v>
      </c>
      <c r="D83">
        <v>324421.33</v>
      </c>
      <c r="E83">
        <v>470335.14</v>
      </c>
    </row>
    <row r="84" spans="1:5" x14ac:dyDescent="0.25">
      <c r="A84" t="s">
        <v>40</v>
      </c>
      <c r="B84" t="s">
        <v>75</v>
      </c>
      <c r="C84" t="s">
        <v>65</v>
      </c>
      <c r="D84">
        <v>306866.75</v>
      </c>
      <c r="E84">
        <v>439133.88</v>
      </c>
    </row>
    <row r="85" spans="1:5" x14ac:dyDescent="0.25">
      <c r="A85" t="s">
        <v>40</v>
      </c>
      <c r="B85" t="s">
        <v>76</v>
      </c>
      <c r="C85" t="s">
        <v>65</v>
      </c>
      <c r="D85">
        <v>328942.15999999997</v>
      </c>
      <c r="E85">
        <v>438855.17</v>
      </c>
    </row>
    <row r="86" spans="1:5" x14ac:dyDescent="0.25">
      <c r="A86" t="s">
        <v>40</v>
      </c>
      <c r="B86" t="s">
        <v>77</v>
      </c>
      <c r="C86" t="s">
        <v>65</v>
      </c>
      <c r="D86">
        <v>312178.45</v>
      </c>
      <c r="E86">
        <v>446142.23</v>
      </c>
    </row>
    <row r="87" spans="1:5" x14ac:dyDescent="0.25">
      <c r="A87" t="s">
        <v>40</v>
      </c>
      <c r="B87" t="s">
        <v>78</v>
      </c>
      <c r="C87" t="s">
        <v>65</v>
      </c>
      <c r="D87">
        <v>326813.96999999997</v>
      </c>
      <c r="E87">
        <v>393883.92</v>
      </c>
    </row>
    <row r="88" spans="1:5" x14ac:dyDescent="0.25">
      <c r="A88" t="s">
        <v>40</v>
      </c>
      <c r="B88" t="s">
        <v>79</v>
      </c>
      <c r="C88" t="s">
        <v>65</v>
      </c>
      <c r="D88">
        <v>333416.31</v>
      </c>
      <c r="E88">
        <v>395374.23</v>
      </c>
    </row>
    <row r="89" spans="1:5" x14ac:dyDescent="0.25">
      <c r="A89" t="s">
        <v>40</v>
      </c>
      <c r="B89" t="s">
        <v>80</v>
      </c>
      <c r="C89" t="s">
        <v>65</v>
      </c>
      <c r="D89">
        <v>347954.84</v>
      </c>
      <c r="E89">
        <v>416957.87</v>
      </c>
    </row>
    <row r="90" spans="1:5" x14ac:dyDescent="0.25">
      <c r="A90" t="s">
        <v>40</v>
      </c>
      <c r="B90" t="s">
        <v>81</v>
      </c>
      <c r="C90" t="s">
        <v>65</v>
      </c>
      <c r="D90">
        <v>352668.1</v>
      </c>
      <c r="E90">
        <v>409920.79</v>
      </c>
    </row>
    <row r="91" spans="1:5" x14ac:dyDescent="0.25">
      <c r="A91" t="s">
        <v>40</v>
      </c>
      <c r="B91" t="s">
        <v>20</v>
      </c>
      <c r="C91" t="s">
        <v>65</v>
      </c>
      <c r="D91">
        <v>381151.6</v>
      </c>
      <c r="E91">
        <v>444288.1</v>
      </c>
    </row>
    <row r="92" spans="1:5" x14ac:dyDescent="0.25">
      <c r="A92" t="s">
        <v>40</v>
      </c>
      <c r="B92" t="s">
        <v>21</v>
      </c>
      <c r="C92" t="s">
        <v>65</v>
      </c>
      <c r="D92">
        <v>387146.47</v>
      </c>
      <c r="E92">
        <v>475874.63</v>
      </c>
    </row>
    <row r="93" spans="1:5" x14ac:dyDescent="0.25">
      <c r="A93" t="s">
        <v>40</v>
      </c>
      <c r="B93" t="s">
        <v>22</v>
      </c>
      <c r="C93" t="s">
        <v>65</v>
      </c>
      <c r="D93">
        <v>365431.4</v>
      </c>
      <c r="E93">
        <v>471175.25</v>
      </c>
    </row>
    <row r="94" spans="1:5" x14ac:dyDescent="0.25">
      <c r="A94" t="s">
        <v>40</v>
      </c>
      <c r="B94" t="s">
        <v>23</v>
      </c>
      <c r="C94" t="s">
        <v>65</v>
      </c>
      <c r="D94">
        <v>398395.73</v>
      </c>
      <c r="E94">
        <v>464751.49</v>
      </c>
    </row>
    <row r="95" spans="1:5" x14ac:dyDescent="0.25">
      <c r="A95" t="s">
        <v>40</v>
      </c>
      <c r="B95" t="s">
        <v>24</v>
      </c>
      <c r="C95" t="s">
        <v>65</v>
      </c>
      <c r="D95">
        <v>428818.63</v>
      </c>
      <c r="E95">
        <v>452967.67999999999</v>
      </c>
    </row>
    <row r="96" spans="1:5" x14ac:dyDescent="0.25">
      <c r="A96" t="s">
        <v>40</v>
      </c>
      <c r="B96" t="s">
        <v>25</v>
      </c>
      <c r="C96" t="s">
        <v>65</v>
      </c>
      <c r="D96">
        <v>465851.38</v>
      </c>
      <c r="E96">
        <v>411444.55</v>
      </c>
    </row>
    <row r="97" spans="1:5" x14ac:dyDescent="0.25">
      <c r="A97" t="s">
        <v>40</v>
      </c>
      <c r="B97" t="s">
        <v>26</v>
      </c>
      <c r="C97" t="s">
        <v>65</v>
      </c>
      <c r="D97">
        <v>386258.95</v>
      </c>
      <c r="E97">
        <v>523326.07</v>
      </c>
    </row>
    <row r="98" spans="1:5" x14ac:dyDescent="0.25">
      <c r="A98" t="s">
        <v>39</v>
      </c>
      <c r="B98" t="s">
        <v>73</v>
      </c>
      <c r="C98" t="s">
        <v>68</v>
      </c>
      <c r="D98">
        <v>371503.46</v>
      </c>
      <c r="E98">
        <v>488008.3</v>
      </c>
    </row>
    <row r="99" spans="1:5" x14ac:dyDescent="0.25">
      <c r="A99" t="s">
        <v>39</v>
      </c>
      <c r="B99" t="s">
        <v>74</v>
      </c>
      <c r="C99" t="s">
        <v>68</v>
      </c>
      <c r="D99">
        <v>412260.3</v>
      </c>
      <c r="E99">
        <v>460308.92</v>
      </c>
    </row>
    <row r="100" spans="1:5" x14ac:dyDescent="0.25">
      <c r="A100" t="s">
        <v>39</v>
      </c>
      <c r="B100" t="s">
        <v>75</v>
      </c>
      <c r="C100" t="s">
        <v>68</v>
      </c>
      <c r="D100">
        <v>388932.77</v>
      </c>
      <c r="E100">
        <v>423557.17</v>
      </c>
    </row>
    <row r="101" spans="1:5" x14ac:dyDescent="0.25">
      <c r="A101" t="s">
        <v>39</v>
      </c>
      <c r="B101" t="s">
        <v>76</v>
      </c>
      <c r="C101" t="s">
        <v>68</v>
      </c>
      <c r="D101">
        <v>421550.88</v>
      </c>
      <c r="E101">
        <v>433443.06</v>
      </c>
    </row>
    <row r="102" spans="1:5" x14ac:dyDescent="0.25">
      <c r="A102" t="s">
        <v>39</v>
      </c>
      <c r="B102" t="s">
        <v>77</v>
      </c>
      <c r="C102" t="s">
        <v>68</v>
      </c>
      <c r="D102">
        <v>395677.44</v>
      </c>
      <c r="E102">
        <v>426998.53</v>
      </c>
    </row>
    <row r="103" spans="1:5" x14ac:dyDescent="0.25">
      <c r="A103" t="s">
        <v>39</v>
      </c>
      <c r="B103" t="s">
        <v>78</v>
      </c>
      <c r="C103" t="s">
        <v>68</v>
      </c>
      <c r="D103">
        <v>419648.36</v>
      </c>
      <c r="E103">
        <v>383682</v>
      </c>
    </row>
    <row r="104" spans="1:5" x14ac:dyDescent="0.25">
      <c r="A104" t="s">
        <v>39</v>
      </c>
      <c r="B104" t="s">
        <v>79</v>
      </c>
      <c r="C104" t="s">
        <v>68</v>
      </c>
      <c r="D104">
        <v>424101.12</v>
      </c>
      <c r="E104">
        <v>383479.25</v>
      </c>
    </row>
    <row r="105" spans="1:5" x14ac:dyDescent="0.25">
      <c r="A105" t="s">
        <v>39</v>
      </c>
      <c r="B105" t="s">
        <v>80</v>
      </c>
      <c r="C105" t="s">
        <v>68</v>
      </c>
      <c r="D105">
        <v>445433.76</v>
      </c>
      <c r="E105">
        <v>405462.89</v>
      </c>
    </row>
    <row r="106" spans="1:5" x14ac:dyDescent="0.25">
      <c r="A106" t="s">
        <v>39</v>
      </c>
      <c r="B106" t="s">
        <v>81</v>
      </c>
      <c r="C106" t="s">
        <v>68</v>
      </c>
      <c r="D106">
        <v>462725.79</v>
      </c>
      <c r="E106">
        <v>405012.73</v>
      </c>
    </row>
    <row r="107" spans="1:5" x14ac:dyDescent="0.25">
      <c r="A107" t="s">
        <v>39</v>
      </c>
      <c r="B107" t="s">
        <v>20</v>
      </c>
      <c r="C107" t="s">
        <v>68</v>
      </c>
      <c r="D107">
        <v>492014.08000000002</v>
      </c>
      <c r="E107">
        <v>440498.97</v>
      </c>
    </row>
    <row r="108" spans="1:5" x14ac:dyDescent="0.25">
      <c r="A108" t="s">
        <v>39</v>
      </c>
      <c r="B108" t="s">
        <v>21</v>
      </c>
      <c r="C108" t="s">
        <v>68</v>
      </c>
      <c r="D108">
        <v>509007.01</v>
      </c>
      <c r="E108">
        <v>491863.05</v>
      </c>
    </row>
    <row r="109" spans="1:5" x14ac:dyDescent="0.25">
      <c r="A109" t="s">
        <v>39</v>
      </c>
      <c r="B109" t="s">
        <v>22</v>
      </c>
      <c r="C109" t="s">
        <v>68</v>
      </c>
      <c r="D109">
        <v>474869.48</v>
      </c>
      <c r="E109">
        <v>480763.63</v>
      </c>
    </row>
    <row r="110" spans="1:5" x14ac:dyDescent="0.25">
      <c r="A110" t="s">
        <v>39</v>
      </c>
      <c r="B110" t="s">
        <v>23</v>
      </c>
      <c r="C110" t="s">
        <v>68</v>
      </c>
      <c r="D110">
        <v>522403.96</v>
      </c>
      <c r="E110">
        <v>477562.79</v>
      </c>
    </row>
    <row r="111" spans="1:5" x14ac:dyDescent="0.25">
      <c r="A111" t="s">
        <v>39</v>
      </c>
      <c r="B111" t="s">
        <v>24</v>
      </c>
      <c r="C111" t="s">
        <v>68</v>
      </c>
      <c r="D111">
        <v>562032.92000000004</v>
      </c>
      <c r="E111">
        <v>462467.04</v>
      </c>
    </row>
    <row r="112" spans="1:5" x14ac:dyDescent="0.25">
      <c r="A112" t="s">
        <v>39</v>
      </c>
      <c r="B112" t="s">
        <v>25</v>
      </c>
      <c r="C112" t="s">
        <v>68</v>
      </c>
      <c r="D112">
        <v>619004.9</v>
      </c>
      <c r="E112">
        <v>425567.1</v>
      </c>
    </row>
    <row r="113" spans="1:5" x14ac:dyDescent="0.25">
      <c r="A113" t="s">
        <v>39</v>
      </c>
      <c r="B113" t="s">
        <v>26</v>
      </c>
      <c r="C113" t="s">
        <v>68</v>
      </c>
      <c r="D113">
        <v>501198.69</v>
      </c>
      <c r="E113">
        <v>527874.84</v>
      </c>
    </row>
    <row r="114" spans="1:5" x14ac:dyDescent="0.25">
      <c r="A114" t="s">
        <v>40</v>
      </c>
      <c r="B114" t="s">
        <v>73</v>
      </c>
      <c r="C114" t="s">
        <v>68</v>
      </c>
      <c r="D114">
        <v>289520.46999999997</v>
      </c>
      <c r="E114">
        <v>519017.66</v>
      </c>
    </row>
    <row r="115" spans="1:5" x14ac:dyDescent="0.25">
      <c r="A115" t="s">
        <v>40</v>
      </c>
      <c r="B115" t="s">
        <v>74</v>
      </c>
      <c r="C115" t="s">
        <v>68</v>
      </c>
      <c r="D115">
        <v>320643.77</v>
      </c>
      <c r="E115">
        <v>470506.2</v>
      </c>
    </row>
    <row r="116" spans="1:5" x14ac:dyDescent="0.25">
      <c r="A116" t="s">
        <v>40</v>
      </c>
      <c r="B116" t="s">
        <v>75</v>
      </c>
      <c r="C116" t="s">
        <v>68</v>
      </c>
      <c r="D116">
        <v>304549.67</v>
      </c>
      <c r="E116">
        <v>439035.53</v>
      </c>
    </row>
    <row r="117" spans="1:5" x14ac:dyDescent="0.25">
      <c r="A117" t="s">
        <v>40</v>
      </c>
      <c r="B117" t="s">
        <v>76</v>
      </c>
      <c r="C117" t="s">
        <v>68</v>
      </c>
      <c r="D117">
        <v>326970.58</v>
      </c>
      <c r="E117">
        <v>438805.71</v>
      </c>
    </row>
    <row r="118" spans="1:5" x14ac:dyDescent="0.25">
      <c r="A118" t="s">
        <v>40</v>
      </c>
      <c r="B118" t="s">
        <v>77</v>
      </c>
      <c r="C118" t="s">
        <v>68</v>
      </c>
      <c r="D118">
        <v>309758.32</v>
      </c>
      <c r="E118">
        <v>446078.46</v>
      </c>
    </row>
    <row r="119" spans="1:5" x14ac:dyDescent="0.25">
      <c r="A119" t="s">
        <v>40</v>
      </c>
      <c r="B119" t="s">
        <v>78</v>
      </c>
      <c r="C119" t="s">
        <v>68</v>
      </c>
      <c r="D119">
        <v>326641.21000000002</v>
      </c>
      <c r="E119">
        <v>393867.2</v>
      </c>
    </row>
    <row r="120" spans="1:5" x14ac:dyDescent="0.25">
      <c r="A120" t="s">
        <v>40</v>
      </c>
      <c r="B120" t="s">
        <v>79</v>
      </c>
      <c r="C120" t="s">
        <v>68</v>
      </c>
      <c r="D120">
        <v>333195.15999999997</v>
      </c>
      <c r="E120">
        <v>395340.63</v>
      </c>
    </row>
    <row r="121" spans="1:5" x14ac:dyDescent="0.25">
      <c r="A121" t="s">
        <v>40</v>
      </c>
      <c r="B121" t="s">
        <v>80</v>
      </c>
      <c r="C121" t="s">
        <v>68</v>
      </c>
      <c r="D121">
        <v>347343.94</v>
      </c>
      <c r="E121">
        <v>416918.27</v>
      </c>
    </row>
    <row r="122" spans="1:5" x14ac:dyDescent="0.25">
      <c r="A122" t="s">
        <v>40</v>
      </c>
      <c r="B122" t="s">
        <v>81</v>
      </c>
      <c r="C122" t="s">
        <v>68</v>
      </c>
      <c r="D122">
        <v>352464.04</v>
      </c>
      <c r="E122">
        <v>410256.89</v>
      </c>
    </row>
    <row r="123" spans="1:5" x14ac:dyDescent="0.25">
      <c r="A123" t="s">
        <v>40</v>
      </c>
      <c r="B123" t="s">
        <v>20</v>
      </c>
      <c r="C123" t="s">
        <v>68</v>
      </c>
      <c r="D123">
        <v>379747.87</v>
      </c>
      <c r="E123">
        <v>444219.81</v>
      </c>
    </row>
    <row r="124" spans="1:5" x14ac:dyDescent="0.25">
      <c r="A124" t="s">
        <v>40</v>
      </c>
      <c r="B124" t="s">
        <v>21</v>
      </c>
      <c r="C124" t="s">
        <v>68</v>
      </c>
      <c r="D124">
        <v>383644.33</v>
      </c>
      <c r="E124">
        <v>476220.5</v>
      </c>
    </row>
    <row r="125" spans="1:5" x14ac:dyDescent="0.25">
      <c r="A125" t="s">
        <v>40</v>
      </c>
      <c r="B125" t="s">
        <v>22</v>
      </c>
      <c r="C125" t="s">
        <v>68</v>
      </c>
      <c r="D125">
        <v>361984.28</v>
      </c>
      <c r="E125">
        <v>471440.51</v>
      </c>
    </row>
    <row r="126" spans="1:5" x14ac:dyDescent="0.25">
      <c r="A126" t="s">
        <v>40</v>
      </c>
      <c r="B126" t="s">
        <v>23</v>
      </c>
      <c r="C126" t="s">
        <v>68</v>
      </c>
      <c r="D126">
        <v>395605.08</v>
      </c>
      <c r="E126">
        <v>465059.39</v>
      </c>
    </row>
    <row r="127" spans="1:5" x14ac:dyDescent="0.25">
      <c r="A127" t="s">
        <v>40</v>
      </c>
      <c r="B127" t="s">
        <v>24</v>
      </c>
      <c r="C127" t="s">
        <v>68</v>
      </c>
      <c r="D127">
        <v>427068.71</v>
      </c>
      <c r="E127">
        <v>453077.98</v>
      </c>
    </row>
    <row r="128" spans="1:5" x14ac:dyDescent="0.25">
      <c r="A128" t="s">
        <v>40</v>
      </c>
      <c r="B128" t="s">
        <v>25</v>
      </c>
      <c r="C128" t="s">
        <v>68</v>
      </c>
      <c r="D128">
        <v>465274.6</v>
      </c>
      <c r="E128">
        <v>411398.42</v>
      </c>
    </row>
    <row r="129" spans="1:5" x14ac:dyDescent="0.25">
      <c r="A129" t="s">
        <v>40</v>
      </c>
      <c r="B129" t="s">
        <v>26</v>
      </c>
      <c r="C129" t="s">
        <v>68</v>
      </c>
      <c r="D129">
        <v>380032.61</v>
      </c>
      <c r="E129">
        <v>524210.22</v>
      </c>
    </row>
    <row r="130" spans="1:5" x14ac:dyDescent="0.25">
      <c r="A130" t="s">
        <v>39</v>
      </c>
      <c r="B130" t="s">
        <v>73</v>
      </c>
      <c r="C130" t="s">
        <v>69</v>
      </c>
      <c r="D130">
        <v>358239.11</v>
      </c>
      <c r="E130">
        <v>510706.71</v>
      </c>
    </row>
    <row r="131" spans="1:5" x14ac:dyDescent="0.25">
      <c r="A131" t="s">
        <v>39</v>
      </c>
      <c r="B131" t="s">
        <v>74</v>
      </c>
      <c r="C131" t="s">
        <v>69</v>
      </c>
      <c r="D131">
        <v>397184.6</v>
      </c>
      <c r="E131">
        <v>473620.99</v>
      </c>
    </row>
    <row r="132" spans="1:5" x14ac:dyDescent="0.25">
      <c r="A132" t="s">
        <v>39</v>
      </c>
      <c r="B132" t="s">
        <v>75</v>
      </c>
      <c r="C132" t="s">
        <v>69</v>
      </c>
      <c r="D132">
        <v>374392.72</v>
      </c>
      <c r="E132">
        <v>431305.82</v>
      </c>
    </row>
    <row r="133" spans="1:5" x14ac:dyDescent="0.25">
      <c r="A133" t="s">
        <v>39</v>
      </c>
      <c r="B133" t="s">
        <v>76</v>
      </c>
      <c r="C133" t="s">
        <v>69</v>
      </c>
      <c r="D133">
        <v>406494.06</v>
      </c>
      <c r="E133">
        <v>440494.87</v>
      </c>
    </row>
    <row r="134" spans="1:5" x14ac:dyDescent="0.25">
      <c r="A134" t="s">
        <v>39</v>
      </c>
      <c r="B134" t="s">
        <v>77</v>
      </c>
      <c r="C134" t="s">
        <v>69</v>
      </c>
      <c r="D134">
        <v>381589.35</v>
      </c>
      <c r="E134">
        <v>434213.94</v>
      </c>
    </row>
    <row r="135" spans="1:5" x14ac:dyDescent="0.25">
      <c r="A135" t="s">
        <v>39</v>
      </c>
      <c r="B135" t="s">
        <v>78</v>
      </c>
      <c r="C135" t="s">
        <v>69</v>
      </c>
      <c r="D135">
        <v>406138.69</v>
      </c>
      <c r="E135">
        <v>385097.29</v>
      </c>
    </row>
    <row r="136" spans="1:5" x14ac:dyDescent="0.25">
      <c r="A136" t="s">
        <v>39</v>
      </c>
      <c r="B136" t="s">
        <v>79</v>
      </c>
      <c r="C136" t="s">
        <v>69</v>
      </c>
      <c r="D136">
        <v>410576.79</v>
      </c>
      <c r="E136">
        <v>384726.76</v>
      </c>
    </row>
    <row r="137" spans="1:5" x14ac:dyDescent="0.25">
      <c r="A137" t="s">
        <v>39</v>
      </c>
      <c r="B137" t="s">
        <v>80</v>
      </c>
      <c r="C137" t="s">
        <v>69</v>
      </c>
      <c r="D137">
        <v>430896.29</v>
      </c>
      <c r="E137">
        <v>407654.78</v>
      </c>
    </row>
    <row r="138" spans="1:5" x14ac:dyDescent="0.25">
      <c r="A138" t="s">
        <v>39</v>
      </c>
      <c r="B138" t="s">
        <v>81</v>
      </c>
      <c r="C138" t="s">
        <v>69</v>
      </c>
      <c r="D138">
        <v>447561.52</v>
      </c>
      <c r="E138">
        <v>406729.19</v>
      </c>
    </row>
    <row r="139" spans="1:5" x14ac:dyDescent="0.25">
      <c r="A139" t="s">
        <v>39</v>
      </c>
      <c r="B139" t="s">
        <v>20</v>
      </c>
      <c r="C139" t="s">
        <v>69</v>
      </c>
      <c r="D139">
        <v>477239.99</v>
      </c>
      <c r="E139">
        <v>445429.61</v>
      </c>
    </row>
    <row r="140" spans="1:5" x14ac:dyDescent="0.25">
      <c r="A140" t="s">
        <v>39</v>
      </c>
      <c r="B140" t="s">
        <v>21</v>
      </c>
      <c r="C140" t="s">
        <v>69</v>
      </c>
      <c r="D140">
        <v>493506.43</v>
      </c>
      <c r="E140">
        <v>505560.89</v>
      </c>
    </row>
    <row r="141" spans="1:5" x14ac:dyDescent="0.25">
      <c r="A141" t="s">
        <v>39</v>
      </c>
      <c r="B141" t="s">
        <v>22</v>
      </c>
      <c r="C141" t="s">
        <v>69</v>
      </c>
      <c r="D141">
        <v>460207.56</v>
      </c>
      <c r="E141">
        <v>493281.58</v>
      </c>
    </row>
    <row r="142" spans="1:5" x14ac:dyDescent="0.25">
      <c r="A142" t="s">
        <v>39</v>
      </c>
      <c r="B142" t="s">
        <v>23</v>
      </c>
      <c r="C142" t="s">
        <v>69</v>
      </c>
      <c r="D142">
        <v>507446.97</v>
      </c>
      <c r="E142">
        <v>487954.43</v>
      </c>
    </row>
    <row r="143" spans="1:5" x14ac:dyDescent="0.25">
      <c r="A143" t="s">
        <v>39</v>
      </c>
      <c r="B143" t="s">
        <v>24</v>
      </c>
      <c r="C143" t="s">
        <v>69</v>
      </c>
      <c r="D143">
        <v>546038.11</v>
      </c>
      <c r="E143">
        <v>468623.56</v>
      </c>
    </row>
    <row r="144" spans="1:5" x14ac:dyDescent="0.25">
      <c r="A144" t="s">
        <v>39</v>
      </c>
      <c r="B144" t="s">
        <v>25</v>
      </c>
      <c r="C144" t="s">
        <v>69</v>
      </c>
      <c r="D144">
        <v>605093.77</v>
      </c>
      <c r="E144">
        <v>427522.02</v>
      </c>
    </row>
    <row r="145" spans="1:5" x14ac:dyDescent="0.25">
      <c r="A145" t="s">
        <v>39</v>
      </c>
      <c r="B145" t="s">
        <v>26</v>
      </c>
      <c r="C145" t="s">
        <v>69</v>
      </c>
      <c r="D145">
        <v>484662.81</v>
      </c>
      <c r="E145">
        <v>546822.39</v>
      </c>
    </row>
    <row r="146" spans="1:5" x14ac:dyDescent="0.25">
      <c r="A146" t="s">
        <v>40</v>
      </c>
      <c r="B146" t="s">
        <v>73</v>
      </c>
      <c r="C146" t="s">
        <v>69</v>
      </c>
      <c r="D146">
        <v>281040</v>
      </c>
      <c r="E146">
        <v>550759.32999999996</v>
      </c>
    </row>
    <row r="147" spans="1:5" x14ac:dyDescent="0.25">
      <c r="A147" t="s">
        <v>40</v>
      </c>
      <c r="B147" t="s">
        <v>74</v>
      </c>
      <c r="C147" t="s">
        <v>69</v>
      </c>
      <c r="D147">
        <v>311022.51</v>
      </c>
      <c r="E147">
        <v>488496.9</v>
      </c>
    </row>
    <row r="148" spans="1:5" x14ac:dyDescent="0.25">
      <c r="A148" t="s">
        <v>40</v>
      </c>
      <c r="B148" t="s">
        <v>75</v>
      </c>
      <c r="C148" t="s">
        <v>69</v>
      </c>
      <c r="D148">
        <v>294726.44</v>
      </c>
      <c r="E148">
        <v>452576.6</v>
      </c>
    </row>
    <row r="149" spans="1:5" x14ac:dyDescent="0.25">
      <c r="A149" t="s">
        <v>40</v>
      </c>
      <c r="B149" t="s">
        <v>76</v>
      </c>
      <c r="C149" t="s">
        <v>69</v>
      </c>
      <c r="D149">
        <v>317262.12</v>
      </c>
      <c r="E149">
        <v>449917.92</v>
      </c>
    </row>
    <row r="150" spans="1:5" x14ac:dyDescent="0.25">
      <c r="A150" t="s">
        <v>40</v>
      </c>
      <c r="B150" t="s">
        <v>77</v>
      </c>
      <c r="C150" t="s">
        <v>69</v>
      </c>
      <c r="D150">
        <v>300227.11</v>
      </c>
      <c r="E150">
        <v>459276.09</v>
      </c>
    </row>
    <row r="151" spans="1:5" x14ac:dyDescent="0.25">
      <c r="A151" t="s">
        <v>40</v>
      </c>
      <c r="B151" t="s">
        <v>78</v>
      </c>
      <c r="C151" t="s">
        <v>69</v>
      </c>
      <c r="D151">
        <v>316685.13</v>
      </c>
      <c r="E151">
        <v>397160.49</v>
      </c>
    </row>
    <row r="152" spans="1:5" x14ac:dyDescent="0.25">
      <c r="A152" t="s">
        <v>40</v>
      </c>
      <c r="B152" t="s">
        <v>79</v>
      </c>
      <c r="C152" t="s">
        <v>69</v>
      </c>
      <c r="D152">
        <v>323130.75</v>
      </c>
      <c r="E152">
        <v>398458.37</v>
      </c>
    </row>
    <row r="153" spans="1:5" x14ac:dyDescent="0.25">
      <c r="A153" t="s">
        <v>40</v>
      </c>
      <c r="B153" t="s">
        <v>80</v>
      </c>
      <c r="C153" t="s">
        <v>69</v>
      </c>
      <c r="D153">
        <v>337056.77</v>
      </c>
      <c r="E153">
        <v>421603.81</v>
      </c>
    </row>
    <row r="154" spans="1:5" x14ac:dyDescent="0.25">
      <c r="A154" t="s">
        <v>40</v>
      </c>
      <c r="B154" t="s">
        <v>81</v>
      </c>
      <c r="C154" t="s">
        <v>69</v>
      </c>
      <c r="D154">
        <v>342542.39</v>
      </c>
      <c r="E154">
        <v>413389.48</v>
      </c>
    </row>
    <row r="155" spans="1:5" x14ac:dyDescent="0.25">
      <c r="A155" t="s">
        <v>40</v>
      </c>
      <c r="B155" t="s">
        <v>20</v>
      </c>
      <c r="C155" t="s">
        <v>69</v>
      </c>
      <c r="D155">
        <v>369553.91999999998</v>
      </c>
      <c r="E155">
        <v>451582</v>
      </c>
    </row>
    <row r="156" spans="1:5" x14ac:dyDescent="0.25">
      <c r="A156" t="s">
        <v>40</v>
      </c>
      <c r="B156" t="s">
        <v>21</v>
      </c>
      <c r="C156" t="s">
        <v>69</v>
      </c>
      <c r="D156">
        <v>373901.03</v>
      </c>
      <c r="E156">
        <v>492873.49</v>
      </c>
    </row>
    <row r="157" spans="1:5" x14ac:dyDescent="0.25">
      <c r="A157" t="s">
        <v>40</v>
      </c>
      <c r="B157" t="s">
        <v>22</v>
      </c>
      <c r="C157" t="s">
        <v>69</v>
      </c>
      <c r="D157">
        <v>352481.08</v>
      </c>
      <c r="E157">
        <v>487557.76</v>
      </c>
    </row>
    <row r="158" spans="1:5" x14ac:dyDescent="0.25">
      <c r="A158" t="s">
        <v>40</v>
      </c>
      <c r="B158" t="s">
        <v>23</v>
      </c>
      <c r="C158" t="s">
        <v>69</v>
      </c>
      <c r="D158">
        <v>385885.52</v>
      </c>
      <c r="E158">
        <v>478579.25</v>
      </c>
    </row>
    <row r="159" spans="1:5" x14ac:dyDescent="0.25">
      <c r="A159" t="s">
        <v>40</v>
      </c>
      <c r="B159" t="s">
        <v>24</v>
      </c>
      <c r="C159" t="s">
        <v>69</v>
      </c>
      <c r="D159">
        <v>416524.27</v>
      </c>
      <c r="E159">
        <v>462512.52</v>
      </c>
    </row>
    <row r="160" spans="1:5" x14ac:dyDescent="0.25">
      <c r="A160" t="s">
        <v>40</v>
      </c>
      <c r="B160" t="s">
        <v>25</v>
      </c>
      <c r="C160" t="s">
        <v>69</v>
      </c>
      <c r="D160">
        <v>456486.12</v>
      </c>
      <c r="E160">
        <v>414856.39</v>
      </c>
    </row>
    <row r="161" spans="1:5" x14ac:dyDescent="0.25">
      <c r="A161" t="s">
        <v>40</v>
      </c>
      <c r="B161" t="s">
        <v>26</v>
      </c>
      <c r="C161" t="s">
        <v>69</v>
      </c>
      <c r="D161">
        <v>368851.88</v>
      </c>
      <c r="E161">
        <v>547292.99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Restaurant - Sit-Down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105861.95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28452.69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123101.41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127970.66</v>
      </c>
      <c r="F7" s="65">
        <f>Raw_endusebreakdownannual!F6</f>
        <v>133412.26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81646.649999999994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73.08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273714.14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361244.49</v>
      </c>
      <c r="F17" s="65">
        <f>Raw_endusebreakdownannual!F16</f>
        <v>512988.36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91894.23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69942.880000000005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123101.41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127970.66</v>
      </c>
      <c r="F22" s="65">
        <f>Raw_endusebreakdownannual!F21</f>
        <v>133412.26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79402.320000000007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327.22000000000003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251645.77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400744.49</v>
      </c>
      <c r="F32" s="65">
        <f>Raw_endusebreakdownannual!F31</f>
        <v>476952.26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49251.39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55364.56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123101.41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127970.66</v>
      </c>
      <c r="F37" s="65">
        <f>Raw_endusebreakdownannual!F36</f>
        <v>133412.26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68141.09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299.3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250660.75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374877.02</v>
      </c>
      <c r="F47" s="65">
        <f>Raw_endusebreakdownannual!F46</f>
        <v>433324.4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67769.81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82022.039999999994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123101.41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127970.66</v>
      </c>
      <c r="F52" s="65">
        <f>Raw_endusebreakdownannual!F51</f>
        <v>133412.26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76315.360000000001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375.93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242121.43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409785.41</v>
      </c>
      <c r="F62" s="65">
        <f>Raw_endusebreakdownannual!F61</f>
        <v>443303.51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51487.43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60484.52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123101.41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127970.66</v>
      </c>
      <c r="F67" s="65">
        <f>Raw_endusebreakdownannual!F66</f>
        <v>133412.26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70831.19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330.88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250672.58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382718.66</v>
      </c>
      <c r="F77" s="65">
        <f>Raw_endusebreakdownannual!F76</f>
        <v>435572.27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21165.17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90060.68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123101.41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127970.66</v>
      </c>
      <c r="F82" s="65">
        <f>Raw_endusebreakdownannual!F81</f>
        <v>133412.26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68884.87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596.30999999999995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231043.32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410613.94</v>
      </c>
      <c r="F92" s="65">
        <f>Raw_endusebreakdownannual!F91</f>
        <v>385620.75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24211.17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95709.51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123101.41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127970.66</v>
      </c>
      <c r="F97" s="65">
        <f>Raw_endusebreakdownannual!F96</f>
        <v>133412.26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71900.2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696.78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228118.93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419378.57</v>
      </c>
      <c r="F107" s="65">
        <f>Raw_endusebreakdownannual!F106</f>
        <v>385742.36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48577.58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108204.56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123101.41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127970.66</v>
      </c>
      <c r="F112" s="65">
        <f>Raw_endusebreakdownannual!F111</f>
        <v>133412.26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78227.02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563.39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227805.26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438067.05</v>
      </c>
      <c r="F122" s="65">
        <f>Raw_endusebreakdownannual!F121</f>
        <v>409795.1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51387.34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120293.19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123101.41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127970.66</v>
      </c>
      <c r="F127" s="65">
        <f>Raw_endusebreakdownannual!F126</f>
        <v>133412.26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83941.48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603.26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224665.61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455910.01</v>
      </c>
      <c r="F137" s="65">
        <f>Raw_endusebreakdownannual!F136</f>
        <v>409465.21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93962.32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140161.38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123101.41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127970.66</v>
      </c>
      <c r="F142" s="65">
        <f>Raw_endusebreakdownannual!F141</f>
        <v>133412.26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96328.73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587.51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222920.63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488149.68</v>
      </c>
      <c r="F152" s="65">
        <f>Raw_endusebreakdownannual!F151</f>
        <v>450295.22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151823.32999999999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145602.66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123101.41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127970.66</v>
      </c>
      <c r="F157" s="65">
        <f>Raw_endusebreakdownannual!F156</f>
        <v>133412.26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106839.66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564.20000000000005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227873.03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504078.6</v>
      </c>
      <c r="F167" s="65">
        <f>Raw_endusebreakdownannual!F166</f>
        <v>513108.62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130929.99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121852.12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123101.41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127970.66</v>
      </c>
      <c r="F172" s="65">
        <f>Raw_endusebreakdownannual!F171</f>
        <v>133412.26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94842.35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513.84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234220.53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468280.38</v>
      </c>
      <c r="F182" s="65">
        <f>Raw_endusebreakdownannual!F181</f>
        <v>498562.78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139672.9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159675.4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123101.41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127970.66</v>
      </c>
      <c r="F187" s="65">
        <f>Raw_endusebreakdownannual!F186</f>
        <v>133412.26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107914.48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625.54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221306.79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519287.49</v>
      </c>
      <c r="F197" s="65">
        <f>Raw_endusebreakdownannual!F196</f>
        <v>494391.95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132890.22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188483.74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123101.41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127970.66</v>
      </c>
      <c r="F202" s="65">
        <f>Raw_endusebreakdownannual!F201</f>
        <v>133412.26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120508.73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593.71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210193.49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560658.25</v>
      </c>
      <c r="F212" s="65">
        <f>Raw_endusebreakdownannual!F211</f>
        <v>476495.97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114786.95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248496.11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123101.41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127970.66</v>
      </c>
      <c r="F217" s="65">
        <f>Raw_endusebreakdownannual!F216</f>
        <v>133412.26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125691.11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829.46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186784.91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626088.75</v>
      </c>
      <c r="F227" s="65">
        <f>Raw_endusebreakdownannual!F226</f>
        <v>434984.12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173530.38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124200.23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123101.41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127970.66</v>
      </c>
      <c r="F232" s="65">
        <f>Raw_endusebreakdownannual!F231</f>
        <v>133412.26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120699.45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635.39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247597.03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496607.15</v>
      </c>
      <c r="F242" s="65">
        <f>Raw_endusebreakdownannual!F241</f>
        <v>554539.67000000004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140962.48000000001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24463.93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55409.82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127970.66</v>
      </c>
      <c r="F247" s="65">
        <f>Raw_endusebreakdownannual!F246</f>
        <v>133412.26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81235.11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65.81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273601.90000000002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289145.33</v>
      </c>
      <c r="F257" s="65">
        <f>Raw_endusebreakdownannual!F256</f>
        <v>547976.64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103701.86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57759.199999999997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55409.82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127970.66</v>
      </c>
      <c r="F262" s="65">
        <f>Raw_endusebreakdownannual!F261</f>
        <v>133412.26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76672.02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227.45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251571.73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318039.15999999997</v>
      </c>
      <c r="F272" s="65">
        <f>Raw_endusebreakdownannual!F271</f>
        <v>488685.85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69502.36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45629.919999999998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55409.82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127970.66</v>
      </c>
      <c r="F277" s="65">
        <f>Raw_endusebreakdownannual!F276</f>
        <v>133412.26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69951.360000000001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188.63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250581.71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299150.40000000002</v>
      </c>
      <c r="F287" s="65">
        <f>Raw_endusebreakdownannual!F286</f>
        <v>453496.33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75523.86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66473.600000000006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55409.82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127970.66</v>
      </c>
      <c r="F292" s="65">
        <f>Raw_endusebreakdownannual!F291</f>
        <v>133412.26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73565.97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257.82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242058.03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323677.87</v>
      </c>
      <c r="F302" s="65">
        <f>Raw_endusebreakdownannual!F301</f>
        <v>450994.15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76273.69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49395.18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55409.82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127970.66</v>
      </c>
      <c r="F307" s="65">
        <f>Raw_endusebreakdownannual!F306</f>
        <v>133412.26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72289.88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208.49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250597.67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305274.03999999998</v>
      </c>
      <c r="F317" s="65">
        <f>Raw_endusebreakdownannual!F316</f>
        <v>460283.63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34278.83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73241.279999999999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55409.82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127970.66</v>
      </c>
      <c r="F322" s="65">
        <f>Raw_endusebreakdownannual!F321</f>
        <v>133412.26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65515.51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425.68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230981.52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322562.95</v>
      </c>
      <c r="F332" s="65">
        <f>Raw_endusebreakdownannual!F331</f>
        <v>398672.61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40475.230000000003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80061.539999999994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55409.82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127970.66</v>
      </c>
      <c r="F337" s="65">
        <f>Raw_endusebreakdownannual!F336</f>
        <v>133412.26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68417.48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409.32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228065.87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332268.82</v>
      </c>
      <c r="F347" s="65">
        <f>Raw_endusebreakdownannual!F346</f>
        <v>401953.36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63964.65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89477.87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55409.82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127970.66</v>
      </c>
      <c r="F352" s="65">
        <f>Raw_endusebreakdownannual!F351</f>
        <v>133412.26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72154.509999999995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404.93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227742.74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345417.8</v>
      </c>
      <c r="F362" s="65">
        <f>Raw_endusebreakdownannual!F361</f>
        <v>425119.66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58411.49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94414.22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55409.82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127970.66</v>
      </c>
      <c r="F367" s="65">
        <f>Raw_endusebreakdownannual!F366</f>
        <v>133412.26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73322.570000000007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394.71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224611.28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351511.98</v>
      </c>
      <c r="F377" s="65">
        <f>Raw_endusebreakdownannual!F376</f>
        <v>416435.03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99075.73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113324.06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55409.82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127970.66</v>
      </c>
      <c r="F382" s="65">
        <f>Raw_endusebreakdownannual!F381</f>
        <v>133412.26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83060.47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412.4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222856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380177.42</v>
      </c>
      <c r="F392" s="65">
        <f>Raw_endusebreakdownannual!F391</f>
        <v>455344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134460.32999999999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112006.63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55409.82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127970.66</v>
      </c>
      <c r="F397" s="65">
        <f>Raw_endusebreakdownannual!F396</f>
        <v>133412.26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89160.3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363.3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227796.26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384910.72</v>
      </c>
      <c r="F407" s="65">
        <f>Raw_endusebreakdownannual!F406</f>
        <v>495668.85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121961.78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95163.23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55409.82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127970.66</v>
      </c>
      <c r="F412" s="65">
        <f>Raw_endusebreakdownannual!F411</f>
        <v>133412.26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83161.42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347.61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234148.63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362052.75</v>
      </c>
      <c r="F422" s="65">
        <f>Raw_endusebreakdownannual!F421</f>
        <v>489522.67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126720.43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123390.63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55409.82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127970.66</v>
      </c>
      <c r="F427" s="65">
        <f>Raw_endusebreakdownannual!F426</f>
        <v>133412.26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90202.3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419.09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221226.79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397392.51</v>
      </c>
      <c r="F437" s="65">
        <f>Raw_endusebreakdownannual!F436</f>
        <v>481359.49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123453.34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147993.29999999999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55409.82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127970.66</v>
      </c>
      <c r="F442" s="65">
        <f>Raw_endusebreakdownannual!F441</f>
        <v>133412.26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97420.01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399.27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210106.88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429193.06</v>
      </c>
      <c r="F452" s="65">
        <f>Raw_endusebreakdownannual!F451</f>
        <v>466972.49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100969.63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193455.17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55409.82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127970.66</v>
      </c>
      <c r="F457" s="65">
        <f>Raw_endusebreakdownannual!F456</f>
        <v>133412.26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96739.37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606.36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186722.57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474181.38</v>
      </c>
      <c r="F467" s="65">
        <f>Raw_endusebreakdownannual!F466</f>
        <v>421104.47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168533.02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96930.7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55409.82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127970.66</v>
      </c>
      <c r="F472" s="65">
        <f>Raw_endusebreakdownannual!F471</f>
        <v>133412.26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98360.02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371.48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247507.11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379042.68</v>
      </c>
      <c r="F482" s="65">
        <f>Raw_endusebreakdownannual!F481</f>
        <v>549452.39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95056.48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28498.29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123101.41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127970.66</v>
      </c>
      <c r="F487" s="65">
        <f>Raw_endusebreakdownannual!F486</f>
        <v>133412.26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92168.82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24.01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273714.86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371763.20000000001</v>
      </c>
      <c r="F497" s="65">
        <f>Raw_endusebreakdownannual!F496</f>
        <v>502183.61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83348.97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67828.42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123101.41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127970.66</v>
      </c>
      <c r="F502" s="65">
        <f>Raw_endusebreakdownannual!F501</f>
        <v>133412.26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93503.64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25.78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251646.13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412429.91</v>
      </c>
      <c r="F512" s="65">
        <f>Raw_endusebreakdownannual!F511</f>
        <v>468407.37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43561.65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53910.26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123101.41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127970.66</v>
      </c>
      <c r="F517" s="65">
        <f>Raw_endusebreakdownannual!F516</f>
        <v>133412.26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84013.53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15.04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250660.57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389010.91</v>
      </c>
      <c r="F527" s="65">
        <f>Raw_endusebreakdownannual!F526</f>
        <v>427634.49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61502.18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79389.72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123101.41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127970.66</v>
      </c>
      <c r="F532" s="65">
        <f>Raw_endusebreakdownannual!F531</f>
        <v>133412.26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91137.59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37.47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242121.28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421636.85</v>
      </c>
      <c r="F542" s="65">
        <f>Raw_endusebreakdownannual!F541</f>
        <v>437035.72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46799.49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59195.17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123101.41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127970.66</v>
      </c>
      <c r="F547" s="65">
        <f>Raw_endusebreakdownannual!F546</f>
        <v>133412.26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85470.61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25.28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250673.05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395763.13</v>
      </c>
      <c r="F557" s="65">
        <f>Raw_endusebreakdownannual!F556</f>
        <v>430884.8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19654.09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86003.8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123101.41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127970.66</v>
      </c>
      <c r="F562" s="65">
        <f>Raw_endusebreakdownannual!F561</f>
        <v>133412.26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82492.820000000007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28.51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231041.27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419597.2</v>
      </c>
      <c r="F572" s="65">
        <f>Raw_endusebreakdownannual!F571</f>
        <v>384107.63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22278.92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90377.14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123101.41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127970.66</v>
      </c>
      <c r="F577" s="65">
        <f>Raw_endusebreakdownannual!F576</f>
        <v>133412.26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82622.73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38.76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228118.53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424110.72</v>
      </c>
      <c r="F587" s="65">
        <f>Raw_endusebreakdownannual!F586</f>
        <v>383809.71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45112.97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103196.92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123101.41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127970.66</v>
      </c>
      <c r="F592" s="65">
        <f>Raw_endusebreakdownannual!F591</f>
        <v>133412.26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91144.5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59.98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227804.88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445473.48</v>
      </c>
      <c r="F602" s="65">
        <f>Raw_endusebreakdownannual!F601</f>
        <v>406330.12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47491.71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114690.26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123101.41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127970.66</v>
      </c>
      <c r="F607" s="65">
        <f>Raw_endusebreakdownannual!F606</f>
        <v>133412.26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96858.4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72.17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224665.25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462692.91</v>
      </c>
      <c r="F617" s="65">
        <f>Raw_endusebreakdownannual!F616</f>
        <v>405569.22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86784.66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134220.81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123101.41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127970.66</v>
      </c>
      <c r="F622" s="65">
        <f>Raw_endusebreakdownannual!F621</f>
        <v>133412.26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106709.87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91.58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222920.47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492094.32</v>
      </c>
      <c r="F632" s="65">
        <f>Raw_endusebreakdownannual!F631</f>
        <v>443117.39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138892.17000000001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140100.64000000001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123101.41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127970.66</v>
      </c>
      <c r="F637" s="65">
        <f>Raw_endusebreakdownannual!F636</f>
        <v>133412.26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117902.25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94.5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227872.53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509169.45</v>
      </c>
      <c r="F647" s="65">
        <f>Raw_endusebreakdownannual!F646</f>
        <v>500176.96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120973.33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117524.8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123101.41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127970.66</v>
      </c>
      <c r="F652" s="65">
        <f>Raw_endusebreakdownannual!F651</f>
        <v>133412.26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106357.52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67.89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234220.44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475022.27</v>
      </c>
      <c r="F662" s="65">
        <f>Raw_endusebreakdownannual!F661</f>
        <v>488606.03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129015.08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153745.10999999999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123101.41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127970.66</v>
      </c>
      <c r="F667" s="65">
        <f>Raw_endusebreakdownannual!F666</f>
        <v>133412.26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117620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96.09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221300.32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522533.28</v>
      </c>
      <c r="F677" s="65">
        <f>Raw_endusebreakdownannual!F676</f>
        <v>483727.67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122092.05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181306.08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123101.41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127970.66</v>
      </c>
      <c r="F682" s="65">
        <f>Raw_endusebreakdownannual!F681</f>
        <v>133412.26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129625.97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109.79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210193.18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562113.91</v>
      </c>
      <c r="F692" s="65">
        <f>Raw_endusebreakdownannual!F691</f>
        <v>465697.49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106242.68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236395.42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123101.41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127970.66</v>
      </c>
      <c r="F697" s="65">
        <f>Raw_endusebreakdownannual!F696</f>
        <v>133412.26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131438.63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129.34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186783.89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619035.47</v>
      </c>
      <c r="F707" s="65">
        <f>Raw_endusebreakdownannual!F706</f>
        <v>426438.83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159472.79999999999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120060.57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123101.41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127970.66</v>
      </c>
      <c r="F712" s="65">
        <f>Raw_endusebreakdownannual!F711</f>
        <v>133412.26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130134.31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73.069999999999993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247596.71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501340.02</v>
      </c>
      <c r="F722" s="65">
        <f>Raw_endusebreakdownannual!F721</f>
        <v>540481.77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136035.09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24453.02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55409.82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127970.66</v>
      </c>
      <c r="F727" s="65">
        <f>Raw_endusebreakdownannual!F726</f>
        <v>133412.26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82112.31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27.87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273554.94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289973.68</v>
      </c>
      <c r="F737" s="65">
        <f>Raw_endusebreakdownannual!F736</f>
        <v>543002.30000000005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98761.47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55826.76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55409.82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127970.66</v>
      </c>
      <c r="F742" s="65">
        <f>Raw_endusebreakdownannual!F741</f>
        <v>133412.26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81705.289999999994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22.79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251531.58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320935.32</v>
      </c>
      <c r="F752" s="65">
        <f>Raw_endusebreakdownannual!F751</f>
        <v>483705.31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63970.71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44105.43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55409.82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127970.66</v>
      </c>
      <c r="F757" s="65">
        <f>Raw_endusebreakdownannual!F756</f>
        <v>133412.26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77228.56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15.81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250542.73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304730.28000000003</v>
      </c>
      <c r="F767" s="65">
        <f>Raw_endusebreakdownannual!F766</f>
        <v>447925.71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70747.56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63974.44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55409.82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127970.66</v>
      </c>
      <c r="F772" s="65">
        <f>Raw_endusebreakdownannual!F771</f>
        <v>133412.26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79755.8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17.190000000000001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242014.89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327127.90999999997</v>
      </c>
      <c r="F782" s="65">
        <f>Raw_endusebreakdownannual!F781</f>
        <v>446174.71999999997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71046.84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47824.89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55409.82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127970.66</v>
      </c>
      <c r="F787" s="65">
        <f>Raw_endusebreakdownannual!F786</f>
        <v>133412.26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78708.759999999995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18.03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250540.84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309932.15999999997</v>
      </c>
      <c r="F797" s="65">
        <f>Raw_endusebreakdownannual!F796</f>
        <v>454999.95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31090.51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69316.95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55409.82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127970.66</v>
      </c>
      <c r="F802" s="65">
        <f>Raw_endusebreakdownannual!F801</f>
        <v>133412.26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73842.98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13.19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230961.46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326553.59999999998</v>
      </c>
      <c r="F812" s="65">
        <f>Raw_endusebreakdownannual!F811</f>
        <v>395464.23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35640.07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74959.350000000006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55409.82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127970.66</v>
      </c>
      <c r="F817" s="65">
        <f>Raw_endusebreakdownannual!F816</f>
        <v>133412.26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74920.639999999999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15.37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228036.42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333275.84000000003</v>
      </c>
      <c r="F827" s="65">
        <f>Raw_endusebreakdownannual!F826</f>
        <v>397088.76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58524.59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84550.13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55409.82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127970.66</v>
      </c>
      <c r="F832" s="65">
        <f>Raw_endusebreakdownannual!F831</f>
        <v>133412.26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79417.61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27.09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227712.76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347375.32</v>
      </c>
      <c r="F842" s="65">
        <f>Raw_endusebreakdownannual!F841</f>
        <v>419649.62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53836.22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89447.8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55409.82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127970.66</v>
      </c>
      <c r="F847" s="65">
        <f>Raw_endusebreakdownannual!F846</f>
        <v>133412.26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79429.899999999994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26.88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224574.5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352285.06</v>
      </c>
      <c r="F857" s="65">
        <f>Raw_endusebreakdownannual!F856</f>
        <v>411822.99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93001.35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108240.8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55409.82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127970.66</v>
      </c>
      <c r="F862" s="65">
        <f>Raw_endusebreakdownannual!F861</f>
        <v>133412.26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88219.87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39.549999999999997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222822.03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379880.71</v>
      </c>
      <c r="F872" s="65">
        <f>Raw_endusebreakdownannual!F871</f>
        <v>449235.64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127361.08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107409.44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55409.82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127970.66</v>
      </c>
      <c r="F877" s="65">
        <f>Raw_endusebreakdownannual!F876</f>
        <v>133412.26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93063.01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29.55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227762.07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383882.48</v>
      </c>
      <c r="F887" s="65">
        <f>Raw_endusebreakdownannual!F886</f>
        <v>488535.41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116026.31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91302.8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55409.82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127970.66</v>
      </c>
      <c r="F892" s="65">
        <f>Raw_endusebreakdownannual!F891</f>
        <v>133412.26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87547.56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25.4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234115.14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362256.25</v>
      </c>
      <c r="F902" s="65">
        <f>Raw_endusebreakdownannual!F901</f>
        <v>483553.71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120307.68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118313.38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55409.82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127970.66</v>
      </c>
      <c r="F907" s="65">
        <f>Raw_endusebreakdownannual!F906</f>
        <v>133412.26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94080.28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28.99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221200.55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395803.13</v>
      </c>
      <c r="F917" s="65">
        <f>Raw_endusebreakdownannual!F916</f>
        <v>474920.49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115866.46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142071.67999999999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55409.82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127970.66</v>
      </c>
      <c r="F922" s="65">
        <f>Raw_endusebreakdownannual!F921</f>
        <v>133412.26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101649.74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49.29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210085.55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427151.19</v>
      </c>
      <c r="F932" s="65">
        <f>Raw_endusebreakdownannual!F931</f>
        <v>459364.28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93365.33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182585.31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55409.82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127970.66</v>
      </c>
      <c r="F937" s="65">
        <f>Raw_endusebreakdownannual!F936</f>
        <v>133412.26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99304.92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70.11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186689.23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465340.82</v>
      </c>
      <c r="F947" s="65">
        <f>Raw_endusebreakdownannual!F946</f>
        <v>413466.83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161123.65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94187.96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55409.82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127970.66</v>
      </c>
      <c r="F952" s="65">
        <f>Raw_endusebreakdownannual!F951</f>
        <v>133412.26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102648.8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34.020000000000003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247495.93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380251.26</v>
      </c>
      <c r="F962" s="65">
        <f>Raw_endusebreakdownannual!F961</f>
        <v>542031.84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3882.92</v>
      </c>
      <c r="F963" s="65">
        <f>Raw_endusebreakdownannual!F962</f>
        <v>80030.38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28395.759999999998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123101.41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127970.66</v>
      </c>
      <c r="F967" s="65">
        <f>Raw_endusebreakdownannual!F966</f>
        <v>133412.26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92168.84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24.01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273714.86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375543.61</v>
      </c>
      <c r="F977" s="65">
        <f>Raw_endusebreakdownannual!F976</f>
        <v>487157.5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2524.35</v>
      </c>
      <c r="F978" s="65">
        <f>Raw_endusebreakdownannual!F977</f>
        <v>74783.289999999994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67644.14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123101.41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127970.66</v>
      </c>
      <c r="F982" s="65">
        <f>Raw_endusebreakdownannual!F981</f>
        <v>133412.26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93498.77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25.78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251646.12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414765.12</v>
      </c>
      <c r="F992" s="65">
        <f>Raw_endusebreakdownannual!F991</f>
        <v>459841.68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1128.1099999999999</v>
      </c>
      <c r="F993" s="65">
        <f>Raw_endusebreakdownannual!F992</f>
        <v>39253.01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53844.9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123101.41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127970.66</v>
      </c>
      <c r="F997" s="65">
        <f>Raw_endusebreakdownannual!F996</f>
        <v>133412.26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84013.29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15.04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250660.47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390073.42</v>
      </c>
      <c r="F1007" s="65">
        <f>Raw_endusebreakdownannual!F1006</f>
        <v>423325.75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1003.04</v>
      </c>
      <c r="F1008" s="65">
        <f>Raw_endusebreakdownannual!F1007</f>
        <v>57757.77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79317.55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123101.41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127970.66</v>
      </c>
      <c r="F1012" s="65">
        <f>Raw_endusebreakdownannual!F1011</f>
        <v>133412.26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91136.51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37.520000000000003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242121.21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422566.69</v>
      </c>
      <c r="F1022" s="65">
        <f>Raw_endusebreakdownannual!F1021</f>
        <v>433291.24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1149.8399999999999</v>
      </c>
      <c r="F1023" s="65">
        <f>Raw_endusebreakdownannual!F1022</f>
        <v>42737.51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59107.85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123101.41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127970.66</v>
      </c>
      <c r="F1027" s="65">
        <f>Raw_endusebreakdownannual!F1026</f>
        <v>133412.26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85470.67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25.27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250673.04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396825.7</v>
      </c>
      <c r="F1037" s="65">
        <f>Raw_endusebreakdownannual!F1036</f>
        <v>426822.81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107.81</v>
      </c>
      <c r="F1038" s="65">
        <f>Raw_endusebreakdownannual!F1037</f>
        <v>19252.73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85589.11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123101.41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127970.66</v>
      </c>
      <c r="F1042" s="65">
        <f>Raw_endusebreakdownannual!F1041</f>
        <v>133412.26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82463.490000000005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28.72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231041.43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419261.21</v>
      </c>
      <c r="F1052" s="65">
        <f>Raw_endusebreakdownannual!F1051</f>
        <v>383706.42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95.14</v>
      </c>
      <c r="F1053" s="65">
        <f>Raw_endusebreakdownannual!F1052</f>
        <v>21924.43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90078.49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123101.41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127970.66</v>
      </c>
      <c r="F1057" s="65">
        <f>Raw_endusebreakdownannual!F1056</f>
        <v>133412.26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82621.210000000006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38.78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228118.53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423905.7</v>
      </c>
      <c r="F1067" s="65">
        <f>Raw_endusebreakdownannual!F1066</f>
        <v>383455.22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225.75</v>
      </c>
      <c r="F1068" s="65">
        <f>Raw_endusebreakdownannual!F1067</f>
        <v>44193.04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103036.61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123101.41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127970.66</v>
      </c>
      <c r="F1072" s="65">
        <f>Raw_endusebreakdownannual!F1071</f>
        <v>133412.26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91140.64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59.92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227804.98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445534.99</v>
      </c>
      <c r="F1082" s="65">
        <f>Raw_endusebreakdownannual!F1081</f>
        <v>405410.29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154.22</v>
      </c>
      <c r="F1083" s="65">
        <f>Raw_endusebreakdownannual!F1082</f>
        <v>46875.88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114538.31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123101.41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127970.66</v>
      </c>
      <c r="F1087" s="65">
        <f>Raw_endusebreakdownannual!F1086</f>
        <v>133412.26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96867.71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72.14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224665.25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462704.45</v>
      </c>
      <c r="F1097" s="65">
        <f>Raw_endusebreakdownannual!F1096</f>
        <v>404953.39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832.66</v>
      </c>
      <c r="F1098" s="65">
        <f>Raw_endusebreakdownannual!F1097</f>
        <v>84047.95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134150.88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123101.41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127970.66</v>
      </c>
      <c r="F1102" s="65">
        <f>Raw_endusebreakdownannual!F1101</f>
        <v>133412.26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106709.86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91.58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222920.47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492857.05</v>
      </c>
      <c r="F1112" s="65">
        <f>Raw_endusebreakdownannual!F1111</f>
        <v>440380.68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2535.06</v>
      </c>
      <c r="F1113" s="65">
        <f>Raw_endusebreakdownannual!F1112</f>
        <v>130060.69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140030.93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123101.41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127970.66</v>
      </c>
      <c r="F1117" s="65">
        <f>Raw_endusebreakdownannual!F1116</f>
        <v>133412.26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117902.25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94.5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227872.53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511634.82</v>
      </c>
      <c r="F1127" s="65">
        <f>Raw_endusebreakdownannual!F1126</f>
        <v>491345.48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2424.83</v>
      </c>
      <c r="F1128" s="65">
        <f>Raw_endusebreakdownannual!F1127</f>
        <v>112603.4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117406.08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123101.41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127970.66</v>
      </c>
      <c r="F1132" s="65">
        <f>Raw_endusebreakdownannual!F1131</f>
        <v>133412.26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106357.48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67.89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234220.42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477328.35</v>
      </c>
      <c r="F1142" s="65">
        <f>Raw_endusebreakdownannual!F1141</f>
        <v>480236.09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1861.18</v>
      </c>
      <c r="F1143" s="65">
        <f>Raw_endusebreakdownannual!F1142</f>
        <v>122440.47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153668.89000000001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123101.41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127970.66</v>
      </c>
      <c r="F1147" s="65">
        <f>Raw_endusebreakdownannual!F1146</f>
        <v>133412.26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117620.01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96.09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221300.32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524318.24</v>
      </c>
      <c r="F1157" s="65">
        <f>Raw_endusebreakdownannual!F1156</f>
        <v>477153.06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1063.05</v>
      </c>
      <c r="F1158" s="65">
        <f>Raw_endusebreakdownannual!F1157</f>
        <v>118688.52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181200.68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123101.41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127970.66</v>
      </c>
      <c r="F1162" s="65">
        <f>Raw_endusebreakdownannual!F1161</f>
        <v>133412.26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129625.99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109.79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210193.18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563071.57999999996</v>
      </c>
      <c r="F1172" s="65">
        <f>Raw_endusebreakdownannual!F1171</f>
        <v>462293.96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263.35000000000002</v>
      </c>
      <c r="F1173" s="65">
        <f>Raw_endusebreakdownannual!F1172</f>
        <v>105333.7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236370.78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123101.41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127970.66</v>
      </c>
      <c r="F1177" s="65">
        <f>Raw_endusebreakdownannual!F1176</f>
        <v>133412.26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131438.62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129.34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186783.89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619274.16</v>
      </c>
      <c r="F1187" s="65">
        <f>Raw_endusebreakdownannual!F1186</f>
        <v>425529.85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5269.98</v>
      </c>
      <c r="F1188" s="65">
        <f>Raw_endusebreakdownannual!F1187</f>
        <v>146013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119736.91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123101.41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127970.66</v>
      </c>
      <c r="F1192" s="65">
        <f>Raw_endusebreakdownannual!F1191</f>
        <v>133412.26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130135.82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73.069999999999993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247596.73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506287.85</v>
      </c>
      <c r="F1202" s="65">
        <f>Raw_endusebreakdownannual!F1201</f>
        <v>527021.99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6043.81</v>
      </c>
      <c r="F1203" s="65">
        <f>Raw_endusebreakdownannual!F1202</f>
        <v>111621.22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24352.51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55409.82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127970.66</v>
      </c>
      <c r="F1207" s="65">
        <f>Raw_endusebreakdownannual!F1206</f>
        <v>133412.26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82112.31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27.87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273554.95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295916.98</v>
      </c>
      <c r="F1217" s="65">
        <f>Raw_endusebreakdownannual!F1216</f>
        <v>518588.44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3633.97</v>
      </c>
      <c r="F1218" s="65">
        <f>Raw_endusebreakdownannual!F1217</f>
        <v>85388.72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55676.28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55409.82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127970.66</v>
      </c>
      <c r="F1222" s="65">
        <f>Raw_endusebreakdownannual!F1221</f>
        <v>133412.26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81707.8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22.8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251534.16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324421.33</v>
      </c>
      <c r="F1232" s="65">
        <f>Raw_endusebreakdownannual!F1231</f>
        <v>470335.14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2178.37</v>
      </c>
      <c r="F1233" s="65">
        <f>Raw_endusebreakdownannual!F1232</f>
        <v>55178.9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44061.91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55409.82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127970.66</v>
      </c>
      <c r="F1237" s="65">
        <f>Raw_endusebreakdownannual!F1236</f>
        <v>133412.26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77230.16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15.82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250542.72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306866.75</v>
      </c>
      <c r="F1247" s="65">
        <f>Raw_endusebreakdownannual!F1246</f>
        <v>439133.88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1840.29</v>
      </c>
      <c r="F1248" s="65">
        <f>Raw_endusebreakdownannual!F1247</f>
        <v>63427.98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63940.54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55409.82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127970.66</v>
      </c>
      <c r="F1252" s="65">
        <f>Raw_endusebreakdownannual!F1251</f>
        <v>133412.26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79763.649999999994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17.190000000000001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242014.93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328942.15999999997</v>
      </c>
      <c r="F1262" s="65">
        <f>Raw_endusebreakdownannual!F1261</f>
        <v>438855.17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2299.69</v>
      </c>
      <c r="F1263" s="65">
        <f>Raw_endusebreakdownannual!F1262</f>
        <v>62189.51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47767.44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55409.82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127970.66</v>
      </c>
      <c r="F1267" s="65">
        <f>Raw_endusebreakdownannual!F1266</f>
        <v>133412.26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78712.820000000007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18.02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250540.45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312178.45</v>
      </c>
      <c r="F1277" s="65">
        <f>Raw_endusebreakdownannual!F1276</f>
        <v>446142.23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412.74</v>
      </c>
      <c r="F1278" s="65">
        <f>Raw_endusebreakdownannual!F1277</f>
        <v>29510.23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69129.63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55409.82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127970.66</v>
      </c>
      <c r="F1282" s="65">
        <f>Raw_endusebreakdownannual!F1281</f>
        <v>133412.26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73877.87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13.24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230961.43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326813.96999999997</v>
      </c>
      <c r="F1292" s="65">
        <f>Raw_endusebreakdownannual!F1291</f>
        <v>393883.92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386.35</v>
      </c>
      <c r="F1293" s="65">
        <f>Raw_endusebreakdownannual!F1292</f>
        <v>33925.29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74726.179999999993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55409.82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127970.66</v>
      </c>
      <c r="F1297" s="65">
        <f>Raw_endusebreakdownannual!F1296</f>
        <v>133412.26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74907.98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15.33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228036.68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333416.31</v>
      </c>
      <c r="F1307" s="65">
        <f>Raw_endusebreakdownannual!F1306</f>
        <v>395374.23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648.19000000000005</v>
      </c>
      <c r="F1308" s="65">
        <f>Raw_endusebreakdownannual!F1307</f>
        <v>55833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84481.919999999998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55409.82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127970.66</v>
      </c>
      <c r="F1312" s="65">
        <f>Raw_endusebreakdownannual!F1311</f>
        <v>133412.26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79417.179999999993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27.08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227712.6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347954.84</v>
      </c>
      <c r="F1322" s="65">
        <f>Raw_endusebreakdownannual!F1321</f>
        <v>416957.87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458.28</v>
      </c>
      <c r="F1323" s="65">
        <f>Raw_endusebreakdownannual!F1322</f>
        <v>51934.41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89368.37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55409.82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127970.66</v>
      </c>
      <c r="F1327" s="65">
        <f>Raw_endusebreakdownannual!F1326</f>
        <v>133412.26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79434.080000000002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26.88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224574.11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352668.1</v>
      </c>
      <c r="F1337" s="65">
        <f>Raw_endusebreakdownannual!F1336</f>
        <v>409920.79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1352.23</v>
      </c>
      <c r="F1338" s="65">
        <f>Raw_endusebreakdownannual!F1337</f>
        <v>88053.81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108162.99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55409.82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127970.66</v>
      </c>
      <c r="F1342" s="65">
        <f>Raw_endusebreakdownannual!F1341</f>
        <v>133412.26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88216.36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39.53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222822.03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381151.6</v>
      </c>
      <c r="F1352" s="65">
        <f>Raw_endusebreakdownannual!F1351</f>
        <v>444288.1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3414.56</v>
      </c>
      <c r="F1353" s="65">
        <f>Raw_endusebreakdownannual!F1352</f>
        <v>114700.21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107258.86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55409.82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127970.66</v>
      </c>
      <c r="F1357" s="65">
        <f>Raw_endusebreakdownannual!F1356</f>
        <v>133412.26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93063.01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29.56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227762.15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387146.47</v>
      </c>
      <c r="F1367" s="65">
        <f>Raw_endusebreakdownannual!F1366</f>
        <v>475874.63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3320.42</v>
      </c>
      <c r="F1368" s="65">
        <f>Raw_endusebreakdownannual!F1367</f>
        <v>103647.8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91157.55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55409.82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127970.66</v>
      </c>
      <c r="F1372" s="65">
        <f>Raw_endusebreakdownannual!F1371</f>
        <v>133412.26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87547.57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25.37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234115.18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365431.4</v>
      </c>
      <c r="F1382" s="65">
        <f>Raw_endusebreakdownannual!F1381</f>
        <v>471175.25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2692.22</v>
      </c>
      <c r="F1383" s="65">
        <f>Raw_endusebreakdownannual!F1382</f>
        <v>110138.68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118213.75999999999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55409.82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127970.66</v>
      </c>
      <c r="F1387" s="65">
        <f>Raw_endusebreakdownannual!F1386</f>
        <v>133412.26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94080.29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28.99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221200.55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398395.73</v>
      </c>
      <c r="F1397" s="65">
        <f>Raw_endusebreakdownannual!F1396</f>
        <v>464751.49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1795.4</v>
      </c>
      <c r="F1398" s="65">
        <f>Raw_endusebreakdownannual!F1397</f>
        <v>109469.86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141943.72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55409.82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127970.66</v>
      </c>
      <c r="F1402" s="65">
        <f>Raw_endusebreakdownannual!F1401</f>
        <v>133412.26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101649.74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49.29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210085.55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428818.63</v>
      </c>
      <c r="F1412" s="65">
        <f>Raw_endusebreakdownannual!F1411</f>
        <v>452967.67999999999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536.71</v>
      </c>
      <c r="F1413" s="65">
        <f>Raw_endusebreakdownannual!F1412</f>
        <v>91343.05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182559.16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55409.82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127970.66</v>
      </c>
      <c r="F1417" s="65">
        <f>Raw_endusebreakdownannual!F1416</f>
        <v>133412.26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99304.92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70.11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186689.23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465851.38</v>
      </c>
      <c r="F1427" s="65">
        <f>Raw_endusebreakdownannual!F1426</f>
        <v>411444.55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6498.38</v>
      </c>
      <c r="F1428" s="65">
        <f>Raw_endusebreakdownannual!F1427</f>
        <v>142415.15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93695.57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55409.82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127970.66</v>
      </c>
      <c r="F1432" s="65">
        <f>Raw_endusebreakdownannual!F1431</f>
        <v>133412.26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102650.58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33.94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247498.66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386258.95</v>
      </c>
      <c r="F1442" s="65">
        <f>Raw_endusebreakdownannual!F1441</f>
        <v>523326.07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80880.710000000006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28202.33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123101.41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127970.66</v>
      </c>
      <c r="F1447" s="65">
        <f>Raw_endusebreakdownannual!F1446</f>
        <v>133412.26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92204.89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24.16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273715.33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371503.46</v>
      </c>
      <c r="F1457" s="65">
        <f>Raw_endusebreakdownannual!F1456</f>
        <v>488008.3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75251.149999999994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67635.460000000006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123101.41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127970.66</v>
      </c>
      <c r="F1462" s="65">
        <f>Raw_endusebreakdownannual!F1461</f>
        <v>133412.26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93526.85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25.91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251645.5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412260.3</v>
      </c>
      <c r="F1472" s="65">
        <f>Raw_endusebreakdownannual!F1471</f>
        <v>460308.92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39483.919999999998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53824.72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123101.41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127970.66</v>
      </c>
      <c r="F1477" s="65">
        <f>Raw_endusebreakdownannual!F1476</f>
        <v>133412.26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84020.88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15.09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250660.99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388932.77</v>
      </c>
      <c r="F1487" s="65">
        <f>Raw_endusebreakdownannual!F1486</f>
        <v>423557.17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57909.32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79304.52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123101.41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127970.66</v>
      </c>
      <c r="F1492" s="65">
        <f>Raw_endusebreakdownannual!F1491</f>
        <v>133412.26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91136.78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37.51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242121.47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421550.88</v>
      </c>
      <c r="F1502" s="65">
        <f>Raw_endusebreakdownannual!F1501</f>
        <v>433443.06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42912.61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59102.3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123101.41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127970.66</v>
      </c>
      <c r="F1507" s="65">
        <f>Raw_endusebreakdownannual!F1506</f>
        <v>133412.26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85477.77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25.3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250673.65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395677.44</v>
      </c>
      <c r="F1517" s="65">
        <f>Raw_endusebreakdownannual!F1516</f>
        <v>426998.53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19228.52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86014.09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123101.41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127970.66</v>
      </c>
      <c r="F1522" s="65">
        <f>Raw_endusebreakdownannual!F1521</f>
        <v>133412.26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82533.81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28.39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231041.22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419648.36</v>
      </c>
      <c r="F1532" s="65">
        <f>Raw_endusebreakdownannual!F1531</f>
        <v>383682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21948.42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90380.92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123101.41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127970.66</v>
      </c>
      <c r="F1537" s="65">
        <f>Raw_endusebreakdownannual!F1536</f>
        <v>133412.26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82609.31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38.81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228118.56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424101.12</v>
      </c>
      <c r="F1547" s="65">
        <f>Raw_endusebreakdownannual!F1546</f>
        <v>383479.25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44245.62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103168.41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123101.41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127970.66</v>
      </c>
      <c r="F1552" s="65">
        <f>Raw_endusebreakdownannual!F1551</f>
        <v>133412.26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91133.28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59.99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227805.01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445433.76</v>
      </c>
      <c r="F1562" s="65">
        <f>Raw_endusebreakdownannual!F1561</f>
        <v>405462.89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46935.19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114700.9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123101.41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127970.66</v>
      </c>
      <c r="F1567" s="65">
        <f>Raw_endusebreakdownannual!F1566</f>
        <v>133412.26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96880.65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72.17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224665.28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462725.79</v>
      </c>
      <c r="F1577" s="65">
        <f>Raw_endusebreakdownannual!F1576</f>
        <v>405012.73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84165.71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134135.46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123101.41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127970.66</v>
      </c>
      <c r="F1582" s="65">
        <f>Raw_endusebreakdownannual!F1581</f>
        <v>133412.26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106714.95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91.6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222920.99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492014.08000000002</v>
      </c>
      <c r="F1592" s="65">
        <f>Raw_endusebreakdownannual!F1591</f>
        <v>440498.97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130571.94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139909.12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123101.41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127970.66</v>
      </c>
      <c r="F1597" s="65">
        <f>Raw_endusebreakdownannual!F1596</f>
        <v>133412.26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117931.22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94.6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227878.85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509007.01</v>
      </c>
      <c r="F1607" s="65">
        <f>Raw_endusebreakdownannual!F1606</f>
        <v>491863.05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113125.06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117342.06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123101.41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127970.66</v>
      </c>
      <c r="F1612" s="65">
        <f>Raw_endusebreakdownannual!F1611</f>
        <v>133412.26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106387.31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68.03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234226.3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474869.48</v>
      </c>
      <c r="F1622" s="65">
        <f>Raw_endusebreakdownannual!F1621</f>
        <v>480763.63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122843.74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153600.72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123101.41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127970.66</v>
      </c>
      <c r="F1627" s="65">
        <f>Raw_endusebreakdownannual!F1626</f>
        <v>133412.26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117635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96.16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221306.79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522403.96</v>
      </c>
      <c r="F1637" s="65">
        <f>Raw_endusebreakdownannual!F1636</f>
        <v>477562.79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118861.42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181218.69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123101.41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127970.66</v>
      </c>
      <c r="F1642" s="65">
        <f>Raw_endusebreakdownannual!F1641</f>
        <v>133412.26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129632.31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109.84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210193.35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562032.92000000004</v>
      </c>
      <c r="F1652" s="65">
        <f>Raw_endusebreakdownannual!F1651</f>
        <v>462467.04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105370.99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236363.06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123101.41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127970.66</v>
      </c>
      <c r="F1657" s="65">
        <f>Raw_endusebreakdownannual!F1656</f>
        <v>133412.26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131440.41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129.36000000000001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186783.86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619004.9</v>
      </c>
      <c r="F1667" s="65">
        <f>Raw_endusebreakdownannual!F1666</f>
        <v>425567.1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146863.95000000001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119743.94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123101.41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127970.66</v>
      </c>
      <c r="F1672" s="65">
        <f>Raw_endusebreakdownannual!F1671</f>
        <v>133412.26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130309.14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73.540000000000006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247598.62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501198.69</v>
      </c>
      <c r="F1682" s="65">
        <f>Raw_endusebreakdownannual!F1681</f>
        <v>527874.84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111907.61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23871.17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55409.82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127970.66</v>
      </c>
      <c r="F1687" s="65">
        <f>Raw_endusebreakdownannual!F1686</f>
        <v>133412.26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82240.83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27.99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273697.78000000003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289520.46999999997</v>
      </c>
      <c r="F1697" s="65">
        <f>Raw_endusebreakdownannual!F1696</f>
        <v>519017.66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85469.68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55414.080000000002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55409.82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127970.66</v>
      </c>
      <c r="F1702" s="65">
        <f>Raw_endusebreakdownannual!F1701</f>
        <v>133412.26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81826.47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22.74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251624.26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320643.77</v>
      </c>
      <c r="F1712" s="65">
        <f>Raw_endusebreakdownannual!F1711</f>
        <v>470506.2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54987.839999999997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43865.34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55409.82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127970.66</v>
      </c>
      <c r="F1717" s="65">
        <f>Raw_endusebreakdownannual!F1716</f>
        <v>133412.26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77288.179999999993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15.66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250635.42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304549.67</v>
      </c>
      <c r="F1727" s="65">
        <f>Raw_endusebreakdownannual!F1726</f>
        <v>439035.53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63299.96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63734.720000000001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55409.82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127970.66</v>
      </c>
      <c r="F1732" s="65">
        <f>Raw_endusebreakdownannual!F1731</f>
        <v>133412.26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79838.23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17.149999999999999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242093.48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326970.58</v>
      </c>
      <c r="F1742" s="65">
        <f>Raw_endusebreakdownannual!F1741</f>
        <v>438805.71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62010.34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47560.54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55409.82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127970.66</v>
      </c>
      <c r="F1747" s="65">
        <f>Raw_endusebreakdownannual!F1746</f>
        <v>133412.26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78799.360000000001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17.940000000000001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250655.85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309758.32</v>
      </c>
      <c r="F1757" s="65">
        <f>Raw_endusebreakdownannual!F1756</f>
        <v>446078.46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29456.98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69358.7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55409.82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127970.66</v>
      </c>
      <c r="F1762" s="65">
        <f>Raw_endusebreakdownannual!F1761</f>
        <v>133412.26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73888.789999999994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13.24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230997.95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326641.21000000002</v>
      </c>
      <c r="F1772" s="65">
        <f>Raw_endusebreakdownannual!F1771</f>
        <v>393867.2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33856.33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74880.89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55409.82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127970.66</v>
      </c>
      <c r="F1777" s="65">
        <f>Raw_endusebreakdownannual!F1776</f>
        <v>133412.26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74918.48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15.3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228072.03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333195.15999999997</v>
      </c>
      <c r="F1787" s="65">
        <f>Raw_endusebreakdownannual!F1786</f>
        <v>395340.63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55748.32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84482.25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55409.82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127970.66</v>
      </c>
      <c r="F1792" s="65">
        <f>Raw_endusebreakdownannual!F1791</f>
        <v>133412.26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79454.11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27.1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227757.68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347343.94</v>
      </c>
      <c r="F1802" s="65">
        <f>Raw_endusebreakdownannual!F1801</f>
        <v>416918.27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52231.65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89534.88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55409.82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127970.66</v>
      </c>
      <c r="F1807" s="65">
        <f>Raw_endusebreakdownannual!F1806</f>
        <v>133412.26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79521.53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27.14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224612.98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352464.04</v>
      </c>
      <c r="F1817" s="65">
        <f>Raw_endusebreakdownannual!F1816</f>
        <v>410256.89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87933.17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108024.53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55409.82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127970.66</v>
      </c>
      <c r="F1822" s="65">
        <f>Raw_endusebreakdownannual!F1821</f>
        <v>133412.26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88303.55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39.31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222874.37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379747.87</v>
      </c>
      <c r="F1832" s="65">
        <f>Raw_endusebreakdownannual!F1831</f>
        <v>444219.81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114982.16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107037.52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55409.82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127970.66</v>
      </c>
      <c r="F1837" s="65">
        <f>Raw_endusebreakdownannual!F1836</f>
        <v>133412.26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93196.73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29.6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227826.08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383644.33</v>
      </c>
      <c r="F1847" s="65">
        <f>Raw_endusebreakdownannual!F1846</f>
        <v>476220.5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103839.83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90921.61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55409.82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127970.66</v>
      </c>
      <c r="F1852" s="65">
        <f>Raw_endusebreakdownannual!F1851</f>
        <v>133412.26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87656.8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25.39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234188.41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361984.28</v>
      </c>
      <c r="F1862" s="65">
        <f>Raw_endusebreakdownannual!F1861</f>
        <v>471440.51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110393.13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118015.97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55409.82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127970.66</v>
      </c>
      <c r="F1867" s="65">
        <f>Raw_endusebreakdownannual!F1866</f>
        <v>133412.26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94179.6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29.03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221254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395605.08</v>
      </c>
      <c r="F1877" s="65">
        <f>Raw_endusebreakdownannual!F1876</f>
        <v>465059.39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109531.71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141862.01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55409.82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127970.66</v>
      </c>
      <c r="F1882" s="65">
        <f>Raw_endusebreakdownannual!F1881</f>
        <v>133412.26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101776.97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49.25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210134.01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427068.71</v>
      </c>
      <c r="F1892" s="65">
        <f>Raw_endusebreakdownannual!F1891</f>
        <v>453077.98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91267.26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182479.58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55409.82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127970.66</v>
      </c>
      <c r="F1897" s="65">
        <f>Raw_endusebreakdownannual!F1896</f>
        <v>133412.26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99344.43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70.099999999999994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186718.89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465274.6</v>
      </c>
      <c r="F1907" s="65">
        <f>Raw_endusebreakdownannual!F1906</f>
        <v>411398.42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143223.84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93611.9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55409.82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127970.66</v>
      </c>
      <c r="F1912" s="65">
        <f>Raw_endusebreakdownannual!F1911</f>
        <v>133412.26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103006.17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34.06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247574.11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380032.61</v>
      </c>
      <c r="F1922" s="65">
        <f>Raw_endusebreakdownannual!F1921</f>
        <v>524210.22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103579.84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28438.28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123101.41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127970.66</v>
      </c>
      <c r="F1927" s="65">
        <f>Raw_endusebreakdownannual!F1926</f>
        <v>133412.26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78704.69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24.07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273714.59999999998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358239.11</v>
      </c>
      <c r="F1937" s="65">
        <f>Raw_endusebreakdownannual!F1936</f>
        <v>510706.71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88563.06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67455.38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123101.41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127970.66</v>
      </c>
      <c r="F1942" s="65">
        <f>Raw_endusebreakdownannual!F1941</f>
        <v>133412.26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78631.350000000006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25.8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251645.67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397184.6</v>
      </c>
      <c r="F1952" s="65">
        <f>Raw_endusebreakdownannual!F1951</f>
        <v>473620.99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47232.87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53959.05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123101.41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127970.66</v>
      </c>
      <c r="F1957" s="65">
        <f>Raw_endusebreakdownannual!F1956</f>
        <v>133412.26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69346.539999999994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15.06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250660.69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374392.72</v>
      </c>
      <c r="F1967" s="65">
        <f>Raw_endusebreakdownannual!F1966</f>
        <v>431305.82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64961.22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79036.36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123101.41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127970.66</v>
      </c>
      <c r="F1972" s="65">
        <f>Raw_endusebreakdownannual!F1971</f>
        <v>133412.26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76348.2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37.42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242121.39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406494.06</v>
      </c>
      <c r="F1982" s="65">
        <f>Raw_endusebreakdownannual!F1981</f>
        <v>440494.87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50129.01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59152.25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123101.41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127970.66</v>
      </c>
      <c r="F1987" s="65">
        <f>Raw_endusebreakdownannual!F1986</f>
        <v>133412.26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71339.740000000005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25.28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250672.67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381589.35</v>
      </c>
      <c r="F1997" s="65">
        <f>Raw_endusebreakdownannual!F1996</f>
        <v>434213.94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20643.77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86226.73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123101.41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127970.66</v>
      </c>
      <c r="F2002" s="65">
        <f>Raw_endusebreakdownannual!F2001</f>
        <v>133412.26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68810.759999999995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29.13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231041.25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406138.69</v>
      </c>
      <c r="F2012" s="65">
        <f>Raw_endusebreakdownannual!F2011</f>
        <v>385097.29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23195.98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90099.38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123101.41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127970.66</v>
      </c>
      <c r="F2017" s="65">
        <f>Raw_endusebreakdownannual!F2016</f>
        <v>133412.26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69366.600000000006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38.74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228118.52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410576.79</v>
      </c>
      <c r="F2027" s="65">
        <f>Raw_endusebreakdownannual!F2026</f>
        <v>384726.76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46437.55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102798.55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123101.41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127970.66</v>
      </c>
      <c r="F2032" s="65">
        <f>Raw_endusebreakdownannual!F2031</f>
        <v>133412.26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76965.58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60.09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227804.96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430896.29</v>
      </c>
      <c r="F2042" s="65">
        <f>Raw_endusebreakdownannual!F2041</f>
        <v>407654.78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48651.56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114133.44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123101.41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127970.66</v>
      </c>
      <c r="F2047" s="65">
        <f>Raw_endusebreakdownannual!F2046</f>
        <v>133412.26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82283.78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72.23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224665.38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447561.52</v>
      </c>
      <c r="F2057" s="65">
        <f>Raw_endusebreakdownannual!F2056</f>
        <v>406729.19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89096.88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133366.39999999999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123101.41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127970.66</v>
      </c>
      <c r="F2062" s="65">
        <f>Raw_endusebreakdownannual!F2061</f>
        <v>133412.26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92709.93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91.59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222920.47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477239.99</v>
      </c>
      <c r="F2072" s="65">
        <f>Raw_endusebreakdownannual!F2071</f>
        <v>445429.61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144276.19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139190.35999999999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123101.41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127970.66</v>
      </c>
      <c r="F2077" s="65">
        <f>Raw_endusebreakdownannual!F2076</f>
        <v>133412.26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103149.45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94.55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227872.44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493506.43</v>
      </c>
      <c r="F2087" s="65">
        <f>Raw_endusebreakdownannual!F2086</f>
        <v>505560.89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125648.69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116844.39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123101.41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127970.66</v>
      </c>
      <c r="F2092" s="65">
        <f>Raw_endusebreakdownannual!F2091</f>
        <v>133412.26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92223.18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67.92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234220.62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460207.56</v>
      </c>
      <c r="F2102" s="65">
        <f>Raw_endusebreakdownannual!F2101</f>
        <v>493281.58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133241.95000000001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152763.78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123101.41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127970.66</v>
      </c>
      <c r="F2107" s="65">
        <f>Raw_endusebreakdownannual!F2106</f>
        <v>133412.26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103514.97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96.14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221300.22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507446.97</v>
      </c>
      <c r="F2117" s="65">
        <f>Raw_endusebreakdownannual!F2116</f>
        <v>487954.43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125018.2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179957.79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123101.41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127970.66</v>
      </c>
      <c r="F2122" s="65">
        <f>Raw_endusebreakdownannual!F2121</f>
        <v>133412.26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114898.43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109.82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210193.1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546038.11</v>
      </c>
      <c r="F2132" s="65">
        <f>Raw_endusebreakdownannual!F2131</f>
        <v>468623.56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107325.42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234980.42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123101.41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127970.66</v>
      </c>
      <c r="F2137" s="65">
        <f>Raw_endusebreakdownannual!F2136</f>
        <v>133412.26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118911.91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129.37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186784.33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605093.77</v>
      </c>
      <c r="F2147" s="65">
        <f>Raw_endusebreakdownannual!F2146</f>
        <v>427522.02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165813.47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119188.41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123101.41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127970.66</v>
      </c>
      <c r="F2152" s="65">
        <f>Raw_endusebreakdownannual!F2151</f>
        <v>133412.26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114329.18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73.150000000000006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247596.66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484662.81</v>
      </c>
      <c r="F2162" s="65">
        <f>Raw_endusebreakdownannual!F2161</f>
        <v>546822.39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143792.91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24384.27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55409.82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127970.66</v>
      </c>
      <c r="F2167" s="65">
        <f>Raw_endusebreakdownannual!F2166</f>
        <v>133412.26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73247.360000000001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27.89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273554.15999999997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281040</v>
      </c>
      <c r="F2177" s="65">
        <f>Raw_endusebreakdownannual!F2176</f>
        <v>550759.32999999996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103576.44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55502.42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55409.82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127970.66</v>
      </c>
      <c r="F2182" s="65">
        <f>Raw_endusebreakdownannual!F2181</f>
        <v>133412.26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72116.81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22.79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251508.19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311022.51</v>
      </c>
      <c r="F2192" s="65">
        <f>Raw_endusebreakdownannual!F2191</f>
        <v>488496.9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68640.070000000007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44025.83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55409.82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127970.66</v>
      </c>
      <c r="F2197" s="65">
        <f>Raw_endusebreakdownannual!F2196</f>
        <v>133412.26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67304.11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16.010000000000002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250524.26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294726.44</v>
      </c>
      <c r="F2207" s="65">
        <f>Raw_endusebreakdownannual!F2206</f>
        <v>452576.6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74500.02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63683.74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55409.82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127970.66</v>
      </c>
      <c r="F2212" s="65">
        <f>Raw_endusebreakdownannual!F2211</f>
        <v>133412.26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70180.649999999994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17.25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242005.64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317262.12</v>
      </c>
      <c r="F2222" s="65">
        <f>Raw_endusebreakdownannual!F2221</f>
        <v>449917.92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75342.429999999993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47705.49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55409.82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127970.66</v>
      </c>
      <c r="F2227" s="65">
        <f>Raw_endusebreakdownannual!F2226</f>
        <v>133412.26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69123.05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18.09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250521.39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300227.11</v>
      </c>
      <c r="F2237" s="65">
        <f>Raw_endusebreakdownannual!F2236</f>
        <v>459276.09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32795.61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69187.02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55409.82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127970.66</v>
      </c>
      <c r="F2242" s="65">
        <f>Raw_endusebreakdownannual!F2241</f>
        <v>133412.26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64104.4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13.23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230952.62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316685.13</v>
      </c>
      <c r="F2252" s="65">
        <f>Raw_endusebreakdownannual!F2251</f>
        <v>397160.49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37019.08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74442.45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55409.82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127970.66</v>
      </c>
      <c r="F2257" s="65">
        <f>Raw_endusebreakdownannual!F2256</f>
        <v>133412.26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65292.58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15.24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228027.04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323130.75</v>
      </c>
      <c r="F2267" s="65">
        <f>Raw_endusebreakdownannual!F2266</f>
        <v>398458.37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60479.75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84191.26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55409.82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127970.66</v>
      </c>
      <c r="F2272" s="65">
        <f>Raw_endusebreakdownannual!F2271</f>
        <v>133412.26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69457.899999999994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27.13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227711.8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337056.77</v>
      </c>
      <c r="F2282" s="65">
        <f>Raw_endusebreakdownannual!F2281</f>
        <v>421603.81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55407.24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89000.83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55409.82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127970.66</v>
      </c>
      <c r="F2287" s="65">
        <f>Raw_endusebreakdownannual!F2286</f>
        <v>133412.26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70134.2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26.88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224569.98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342542.39</v>
      </c>
      <c r="F2297" s="65">
        <f>Raw_endusebreakdownannual!F2296</f>
        <v>413389.48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95357.99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107550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55409.82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127970.66</v>
      </c>
      <c r="F2302" s="65">
        <f>Raw_endusebreakdownannual!F2301</f>
        <v>133412.26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78583.960000000006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39.479999999999997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222811.75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369553.91999999998</v>
      </c>
      <c r="F2312" s="65">
        <f>Raw_endusebreakdownannual!F2311</f>
        <v>451582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131701.79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106791.97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55409.82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127970.66</v>
      </c>
      <c r="F2317" s="65">
        <f>Raw_endusebreakdownannual!F2316</f>
        <v>133412.26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83698.92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29.66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227759.43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373901.03</v>
      </c>
      <c r="F2327" s="65">
        <f>Raw_endusebreakdownannual!F2326</f>
        <v>492873.49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120031.76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90778.97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55409.82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127970.66</v>
      </c>
      <c r="F2332" s="65">
        <f>Raw_endusebreakdownannual!F2331</f>
        <v>133412.26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78296.210000000006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25.41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234113.74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352481.08</v>
      </c>
      <c r="F2342" s="65">
        <f>Raw_endusebreakdownannual!F2341</f>
        <v>487557.76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123976.14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117609.9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55409.82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127970.66</v>
      </c>
      <c r="F2347" s="65">
        <f>Raw_endusebreakdownannual!F2346</f>
        <v>133412.26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84866.13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29.01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221190.85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385885.52</v>
      </c>
      <c r="F2357" s="65">
        <f>Raw_endusebreakdownannual!F2356</f>
        <v>478579.25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119023.31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141159.46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55409.82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127970.66</v>
      </c>
      <c r="F2362" s="65">
        <f>Raw_endusebreakdownannual!F2361</f>
        <v>133412.26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91934.85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49.47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210076.95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416524.27</v>
      </c>
      <c r="F2372" s="65">
        <f>Raw_endusebreakdownannual!F2371</f>
        <v>462512.52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94757.03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181675.84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55409.82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127970.66</v>
      </c>
      <c r="F2377" s="65">
        <f>Raw_endusebreakdownannual!F2376</f>
        <v>133412.26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91359.58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70.209999999999994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186687.09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456486.12</v>
      </c>
      <c r="F2387" s="65">
        <f>Raw_endusebreakdownannual!F2386</f>
        <v>414856.39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166404.28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93496.82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55409.82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127970.66</v>
      </c>
      <c r="F2392" s="65">
        <f>Raw_endusebreakdownannual!F2391</f>
        <v>133412.26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91940.6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33.979999999999997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247476.44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368851.88</v>
      </c>
      <c r="F2402" s="65">
        <f>Raw_endusebreakdownannual!F2401</f>
        <v>547292.99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407</v>
      </c>
      <c r="E2">
        <v>0</v>
      </c>
      <c r="F2">
        <v>105861.95</v>
      </c>
    </row>
    <row r="3" spans="1:6" x14ac:dyDescent="0.25">
      <c r="A3" t="s">
        <v>39</v>
      </c>
      <c r="B3" t="s">
        <v>73</v>
      </c>
      <c r="C3" t="s">
        <v>67</v>
      </c>
      <c r="D3" t="s">
        <v>408</v>
      </c>
      <c r="E3">
        <v>28452.69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409</v>
      </c>
      <c r="E4">
        <v>123101.41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411</v>
      </c>
      <c r="E6">
        <v>127970.66</v>
      </c>
      <c r="F6">
        <v>133412.26</v>
      </c>
    </row>
    <row r="7" spans="1:6" x14ac:dyDescent="0.25">
      <c r="A7" t="s">
        <v>39</v>
      </c>
      <c r="B7" t="s">
        <v>73</v>
      </c>
      <c r="C7" t="s">
        <v>67</v>
      </c>
      <c r="D7" t="s">
        <v>412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413</v>
      </c>
      <c r="E8">
        <v>81646.649999999994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414</v>
      </c>
      <c r="E9">
        <v>73.08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418</v>
      </c>
      <c r="E13">
        <v>0</v>
      </c>
      <c r="F13">
        <v>273714.14</v>
      </c>
    </row>
    <row r="14" spans="1:6" x14ac:dyDescent="0.25">
      <c r="A14" t="s">
        <v>39</v>
      </c>
      <c r="B14" t="s">
        <v>73</v>
      </c>
      <c r="C14" t="s">
        <v>67</v>
      </c>
      <c r="D14" t="s">
        <v>419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421</v>
      </c>
      <c r="E16">
        <v>361244.49</v>
      </c>
      <c r="F16">
        <v>512988.36</v>
      </c>
    </row>
    <row r="17" spans="1:6" x14ac:dyDescent="0.25">
      <c r="A17" t="s">
        <v>39</v>
      </c>
      <c r="B17" t="s">
        <v>74</v>
      </c>
      <c r="C17" t="s">
        <v>67</v>
      </c>
      <c r="D17" t="s">
        <v>407</v>
      </c>
      <c r="E17">
        <v>0</v>
      </c>
      <c r="F17">
        <v>91894.23</v>
      </c>
    </row>
    <row r="18" spans="1:6" x14ac:dyDescent="0.25">
      <c r="A18" t="s">
        <v>39</v>
      </c>
      <c r="B18" t="s">
        <v>74</v>
      </c>
      <c r="C18" t="s">
        <v>67</v>
      </c>
      <c r="D18" t="s">
        <v>408</v>
      </c>
      <c r="E18">
        <v>69942.880000000005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409</v>
      </c>
      <c r="E19">
        <v>123101.41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411</v>
      </c>
      <c r="E21">
        <v>127970.66</v>
      </c>
      <c r="F21">
        <v>133412.26</v>
      </c>
    </row>
    <row r="22" spans="1:6" x14ac:dyDescent="0.25">
      <c r="A22" t="s">
        <v>39</v>
      </c>
      <c r="B22" t="s">
        <v>74</v>
      </c>
      <c r="C22" t="s">
        <v>67</v>
      </c>
      <c r="D22" t="s">
        <v>412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413</v>
      </c>
      <c r="E23">
        <v>79402.320000000007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414</v>
      </c>
      <c r="E24">
        <v>327.22000000000003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418</v>
      </c>
      <c r="E28">
        <v>0</v>
      </c>
      <c r="F28">
        <v>251645.77</v>
      </c>
    </row>
    <row r="29" spans="1:6" x14ac:dyDescent="0.25">
      <c r="A29" t="s">
        <v>39</v>
      </c>
      <c r="B29" t="s">
        <v>74</v>
      </c>
      <c r="C29" t="s">
        <v>67</v>
      </c>
      <c r="D29" t="s">
        <v>419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421</v>
      </c>
      <c r="E31">
        <v>400744.49</v>
      </c>
      <c r="F31">
        <v>476952.26</v>
      </c>
    </row>
    <row r="32" spans="1:6" x14ac:dyDescent="0.25">
      <c r="A32" t="s">
        <v>39</v>
      </c>
      <c r="B32" t="s">
        <v>75</v>
      </c>
      <c r="C32" t="s">
        <v>67</v>
      </c>
      <c r="D32" t="s">
        <v>407</v>
      </c>
      <c r="E32">
        <v>0</v>
      </c>
      <c r="F32">
        <v>49251.39</v>
      </c>
    </row>
    <row r="33" spans="1:6" x14ac:dyDescent="0.25">
      <c r="A33" t="s">
        <v>39</v>
      </c>
      <c r="B33" t="s">
        <v>75</v>
      </c>
      <c r="C33" t="s">
        <v>67</v>
      </c>
      <c r="D33" t="s">
        <v>408</v>
      </c>
      <c r="E33">
        <v>55364.56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409</v>
      </c>
      <c r="E34">
        <v>123101.41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411</v>
      </c>
      <c r="E36">
        <v>127970.66</v>
      </c>
      <c r="F36">
        <v>133412.26</v>
      </c>
    </row>
    <row r="37" spans="1:6" x14ac:dyDescent="0.25">
      <c r="A37" t="s">
        <v>39</v>
      </c>
      <c r="B37" t="s">
        <v>75</v>
      </c>
      <c r="C37" t="s">
        <v>67</v>
      </c>
      <c r="D37" t="s">
        <v>412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413</v>
      </c>
      <c r="E38">
        <v>68141.09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414</v>
      </c>
      <c r="E39">
        <v>299.3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418</v>
      </c>
      <c r="E43">
        <v>0</v>
      </c>
      <c r="F43">
        <v>250660.75</v>
      </c>
    </row>
    <row r="44" spans="1:6" x14ac:dyDescent="0.25">
      <c r="A44" t="s">
        <v>39</v>
      </c>
      <c r="B44" t="s">
        <v>75</v>
      </c>
      <c r="C44" t="s">
        <v>67</v>
      </c>
      <c r="D44" t="s">
        <v>419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421</v>
      </c>
      <c r="E46">
        <v>374877.02</v>
      </c>
      <c r="F46">
        <v>433324.4</v>
      </c>
    </row>
    <row r="47" spans="1:6" x14ac:dyDescent="0.25">
      <c r="A47" t="s">
        <v>39</v>
      </c>
      <c r="B47" t="s">
        <v>76</v>
      </c>
      <c r="C47" t="s">
        <v>67</v>
      </c>
      <c r="D47" t="s">
        <v>407</v>
      </c>
      <c r="E47">
        <v>0</v>
      </c>
      <c r="F47">
        <v>67769.81</v>
      </c>
    </row>
    <row r="48" spans="1:6" x14ac:dyDescent="0.25">
      <c r="A48" t="s">
        <v>39</v>
      </c>
      <c r="B48" t="s">
        <v>76</v>
      </c>
      <c r="C48" t="s">
        <v>67</v>
      </c>
      <c r="D48" t="s">
        <v>408</v>
      </c>
      <c r="E48">
        <v>82022.039999999994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409</v>
      </c>
      <c r="E49">
        <v>123101.41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411</v>
      </c>
      <c r="E51">
        <v>127970.66</v>
      </c>
      <c r="F51">
        <v>133412.26</v>
      </c>
    </row>
    <row r="52" spans="1:6" x14ac:dyDescent="0.25">
      <c r="A52" t="s">
        <v>39</v>
      </c>
      <c r="B52" t="s">
        <v>76</v>
      </c>
      <c r="C52" t="s">
        <v>67</v>
      </c>
      <c r="D52" t="s">
        <v>412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413</v>
      </c>
      <c r="E53">
        <v>76315.360000000001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414</v>
      </c>
      <c r="E54">
        <v>375.93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418</v>
      </c>
      <c r="E58">
        <v>0</v>
      </c>
      <c r="F58">
        <v>242121.43</v>
      </c>
    </row>
    <row r="59" spans="1:6" x14ac:dyDescent="0.25">
      <c r="A59" t="s">
        <v>39</v>
      </c>
      <c r="B59" t="s">
        <v>76</v>
      </c>
      <c r="C59" t="s">
        <v>67</v>
      </c>
      <c r="D59" t="s">
        <v>419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421</v>
      </c>
      <c r="E61">
        <v>409785.41</v>
      </c>
      <c r="F61">
        <v>443303.51</v>
      </c>
    </row>
    <row r="62" spans="1:6" x14ac:dyDescent="0.25">
      <c r="A62" t="s">
        <v>39</v>
      </c>
      <c r="B62" t="s">
        <v>77</v>
      </c>
      <c r="C62" t="s">
        <v>67</v>
      </c>
      <c r="D62" t="s">
        <v>407</v>
      </c>
      <c r="E62">
        <v>0</v>
      </c>
      <c r="F62">
        <v>51487.43</v>
      </c>
    </row>
    <row r="63" spans="1:6" x14ac:dyDescent="0.25">
      <c r="A63" t="s">
        <v>39</v>
      </c>
      <c r="B63" t="s">
        <v>77</v>
      </c>
      <c r="C63" t="s">
        <v>67</v>
      </c>
      <c r="D63" t="s">
        <v>408</v>
      </c>
      <c r="E63">
        <v>60484.52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409</v>
      </c>
      <c r="E64">
        <v>123101.41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411</v>
      </c>
      <c r="E66">
        <v>127970.66</v>
      </c>
      <c r="F66">
        <v>133412.26</v>
      </c>
    </row>
    <row r="67" spans="1:6" x14ac:dyDescent="0.25">
      <c r="A67" t="s">
        <v>39</v>
      </c>
      <c r="B67" t="s">
        <v>77</v>
      </c>
      <c r="C67" t="s">
        <v>67</v>
      </c>
      <c r="D67" t="s">
        <v>412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413</v>
      </c>
      <c r="E68">
        <v>70831.19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414</v>
      </c>
      <c r="E69">
        <v>330.88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418</v>
      </c>
      <c r="E73">
        <v>0</v>
      </c>
      <c r="F73">
        <v>250672.58</v>
      </c>
    </row>
    <row r="74" spans="1:6" x14ac:dyDescent="0.25">
      <c r="A74" t="s">
        <v>39</v>
      </c>
      <c r="B74" t="s">
        <v>77</v>
      </c>
      <c r="C74" t="s">
        <v>67</v>
      </c>
      <c r="D74" t="s">
        <v>419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421</v>
      </c>
      <c r="E76">
        <v>382718.66</v>
      </c>
      <c r="F76">
        <v>435572.27</v>
      </c>
    </row>
    <row r="77" spans="1:6" x14ac:dyDescent="0.25">
      <c r="A77" t="s">
        <v>39</v>
      </c>
      <c r="B77" t="s">
        <v>78</v>
      </c>
      <c r="C77" t="s">
        <v>67</v>
      </c>
      <c r="D77" t="s">
        <v>407</v>
      </c>
      <c r="E77">
        <v>0</v>
      </c>
      <c r="F77">
        <v>21165.17</v>
      </c>
    </row>
    <row r="78" spans="1:6" x14ac:dyDescent="0.25">
      <c r="A78" t="s">
        <v>39</v>
      </c>
      <c r="B78" t="s">
        <v>78</v>
      </c>
      <c r="C78" t="s">
        <v>67</v>
      </c>
      <c r="D78" t="s">
        <v>408</v>
      </c>
      <c r="E78">
        <v>90060.68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409</v>
      </c>
      <c r="E79">
        <v>123101.41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411</v>
      </c>
      <c r="E81">
        <v>127970.66</v>
      </c>
      <c r="F81">
        <v>133412.26</v>
      </c>
    </row>
    <row r="82" spans="1:6" x14ac:dyDescent="0.25">
      <c r="A82" t="s">
        <v>39</v>
      </c>
      <c r="B82" t="s">
        <v>78</v>
      </c>
      <c r="C82" t="s">
        <v>67</v>
      </c>
      <c r="D82" t="s">
        <v>412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413</v>
      </c>
      <c r="E83">
        <v>68884.87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414</v>
      </c>
      <c r="E84">
        <v>596.30999999999995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418</v>
      </c>
      <c r="E88">
        <v>0</v>
      </c>
      <c r="F88">
        <v>231043.32</v>
      </c>
    </row>
    <row r="89" spans="1:6" x14ac:dyDescent="0.25">
      <c r="A89" t="s">
        <v>39</v>
      </c>
      <c r="B89" t="s">
        <v>78</v>
      </c>
      <c r="C89" t="s">
        <v>67</v>
      </c>
      <c r="D89" t="s">
        <v>419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421</v>
      </c>
      <c r="E91">
        <v>410613.94</v>
      </c>
      <c r="F91">
        <v>385620.75</v>
      </c>
    </row>
    <row r="92" spans="1:6" x14ac:dyDescent="0.25">
      <c r="A92" t="s">
        <v>39</v>
      </c>
      <c r="B92" t="s">
        <v>79</v>
      </c>
      <c r="C92" t="s">
        <v>67</v>
      </c>
      <c r="D92" t="s">
        <v>407</v>
      </c>
      <c r="E92">
        <v>0</v>
      </c>
      <c r="F92">
        <v>24211.17</v>
      </c>
    </row>
    <row r="93" spans="1:6" x14ac:dyDescent="0.25">
      <c r="A93" t="s">
        <v>39</v>
      </c>
      <c r="B93" t="s">
        <v>79</v>
      </c>
      <c r="C93" t="s">
        <v>67</v>
      </c>
      <c r="D93" t="s">
        <v>408</v>
      </c>
      <c r="E93">
        <v>95709.51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409</v>
      </c>
      <c r="E94">
        <v>123101.41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411</v>
      </c>
      <c r="E96">
        <v>127970.66</v>
      </c>
      <c r="F96">
        <v>133412.26</v>
      </c>
    </row>
    <row r="97" spans="1:6" x14ac:dyDescent="0.25">
      <c r="A97" t="s">
        <v>39</v>
      </c>
      <c r="B97" t="s">
        <v>79</v>
      </c>
      <c r="C97" t="s">
        <v>67</v>
      </c>
      <c r="D97" t="s">
        <v>412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413</v>
      </c>
      <c r="E98">
        <v>71900.2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414</v>
      </c>
      <c r="E99">
        <v>696.78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418</v>
      </c>
      <c r="E103">
        <v>0</v>
      </c>
      <c r="F103">
        <v>228118.93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421</v>
      </c>
      <c r="E106">
        <v>419378.57</v>
      </c>
      <c r="F106">
        <v>385742.36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407</v>
      </c>
      <c r="E107">
        <v>0</v>
      </c>
      <c r="F107">
        <v>48577.58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408</v>
      </c>
      <c r="E108">
        <v>108204.56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409</v>
      </c>
      <c r="E109">
        <v>123101.41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411</v>
      </c>
      <c r="E111">
        <v>127970.66</v>
      </c>
      <c r="F111">
        <v>133412.26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413</v>
      </c>
      <c r="E113">
        <v>78227.02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414</v>
      </c>
      <c r="E114">
        <v>563.39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418</v>
      </c>
      <c r="E118">
        <v>0</v>
      </c>
      <c r="F118">
        <v>227805.26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421</v>
      </c>
      <c r="E121">
        <v>438067.05</v>
      </c>
      <c r="F121">
        <v>409795.1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407</v>
      </c>
      <c r="E122">
        <v>0</v>
      </c>
      <c r="F122">
        <v>51387.34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408</v>
      </c>
      <c r="E123">
        <v>120293.19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409</v>
      </c>
      <c r="E124">
        <v>123101.41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411</v>
      </c>
      <c r="E126">
        <v>127970.66</v>
      </c>
      <c r="F126">
        <v>133412.26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413</v>
      </c>
      <c r="E128">
        <v>83941.48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414</v>
      </c>
      <c r="E129">
        <v>603.26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418</v>
      </c>
      <c r="E133">
        <v>0</v>
      </c>
      <c r="F133">
        <v>224665.61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421</v>
      </c>
      <c r="E136">
        <v>455910.01</v>
      </c>
      <c r="F136">
        <v>409465.21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407</v>
      </c>
      <c r="E137">
        <v>0</v>
      </c>
      <c r="F137">
        <v>93962.32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408</v>
      </c>
      <c r="E138">
        <v>140161.38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409</v>
      </c>
      <c r="E139">
        <v>123101.41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411</v>
      </c>
      <c r="E141">
        <v>127970.66</v>
      </c>
      <c r="F141">
        <v>133412.26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413</v>
      </c>
      <c r="E143">
        <v>96328.73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414</v>
      </c>
      <c r="E144">
        <v>587.51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418</v>
      </c>
      <c r="E148">
        <v>0</v>
      </c>
      <c r="F148">
        <v>222920.63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421</v>
      </c>
      <c r="E151">
        <v>488149.68</v>
      </c>
      <c r="F151">
        <v>450295.22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407</v>
      </c>
      <c r="E152">
        <v>0</v>
      </c>
      <c r="F152">
        <v>151823.32999999999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408</v>
      </c>
      <c r="E153">
        <v>145602.66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409</v>
      </c>
      <c r="E154">
        <v>123101.41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411</v>
      </c>
      <c r="E156">
        <v>127970.66</v>
      </c>
      <c r="F156">
        <v>133412.26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413</v>
      </c>
      <c r="E158">
        <v>106839.66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414</v>
      </c>
      <c r="E159">
        <v>564.20000000000005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418</v>
      </c>
      <c r="E163">
        <v>0</v>
      </c>
      <c r="F163">
        <v>227873.03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421</v>
      </c>
      <c r="E166">
        <v>504078.6</v>
      </c>
      <c r="F166">
        <v>513108.62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407</v>
      </c>
      <c r="E167">
        <v>0</v>
      </c>
      <c r="F167">
        <v>130929.99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408</v>
      </c>
      <c r="E168">
        <v>121852.12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409</v>
      </c>
      <c r="E169">
        <v>123101.41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411</v>
      </c>
      <c r="E171">
        <v>127970.66</v>
      </c>
      <c r="F171">
        <v>133412.26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413</v>
      </c>
      <c r="E173">
        <v>94842.35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414</v>
      </c>
      <c r="E174">
        <v>513.84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418</v>
      </c>
      <c r="E178">
        <v>0</v>
      </c>
      <c r="F178">
        <v>234220.53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421</v>
      </c>
      <c r="E181">
        <v>468280.38</v>
      </c>
      <c r="F181">
        <v>498562.78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407</v>
      </c>
      <c r="E182">
        <v>0</v>
      </c>
      <c r="F182">
        <v>139672.9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408</v>
      </c>
      <c r="E183">
        <v>159675.4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409</v>
      </c>
      <c r="E184">
        <v>123101.41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411</v>
      </c>
      <c r="E186">
        <v>127970.66</v>
      </c>
      <c r="F186">
        <v>133412.26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413</v>
      </c>
      <c r="E188">
        <v>107914.48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414</v>
      </c>
      <c r="E189">
        <v>625.54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418</v>
      </c>
      <c r="E193">
        <v>0</v>
      </c>
      <c r="F193">
        <v>221306.79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421</v>
      </c>
      <c r="E196">
        <v>519287.49</v>
      </c>
      <c r="F196">
        <v>494391.95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407</v>
      </c>
      <c r="E197">
        <v>0</v>
      </c>
      <c r="F197">
        <v>132890.22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408</v>
      </c>
      <c r="E198">
        <v>188483.74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409</v>
      </c>
      <c r="E199">
        <v>123101.41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411</v>
      </c>
      <c r="E201">
        <v>127970.66</v>
      </c>
      <c r="F201">
        <v>133412.26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413</v>
      </c>
      <c r="E203">
        <v>120508.73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414</v>
      </c>
      <c r="E204">
        <v>593.71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418</v>
      </c>
      <c r="E208">
        <v>0</v>
      </c>
      <c r="F208">
        <v>210193.49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421</v>
      </c>
      <c r="E211">
        <v>560658.25</v>
      </c>
      <c r="F211">
        <v>476495.97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407</v>
      </c>
      <c r="E212">
        <v>0</v>
      </c>
      <c r="F212">
        <v>114786.95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408</v>
      </c>
      <c r="E213">
        <v>248496.11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409</v>
      </c>
      <c r="E214">
        <v>123101.41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411</v>
      </c>
      <c r="E216">
        <v>127970.66</v>
      </c>
      <c r="F216">
        <v>133412.26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413</v>
      </c>
      <c r="E218">
        <v>125691.11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414</v>
      </c>
      <c r="E219">
        <v>829.46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418</v>
      </c>
      <c r="E223">
        <v>0</v>
      </c>
      <c r="F223">
        <v>186784.91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421</v>
      </c>
      <c r="E226">
        <v>626088.75</v>
      </c>
      <c r="F226">
        <v>434984.12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407</v>
      </c>
      <c r="E227">
        <v>0</v>
      </c>
      <c r="F227">
        <v>173530.38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408</v>
      </c>
      <c r="E228">
        <v>124200.23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409</v>
      </c>
      <c r="E229">
        <v>123101.41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411</v>
      </c>
      <c r="E231">
        <v>127970.66</v>
      </c>
      <c r="F231">
        <v>133412.26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413</v>
      </c>
      <c r="E233">
        <v>120699.45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414</v>
      </c>
      <c r="E234">
        <v>635.39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418</v>
      </c>
      <c r="E238">
        <v>0</v>
      </c>
      <c r="F238">
        <v>247597.03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421</v>
      </c>
      <c r="E241">
        <v>496607.15</v>
      </c>
      <c r="F241">
        <v>554539.67000000004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407</v>
      </c>
      <c r="E242">
        <v>0</v>
      </c>
      <c r="F242">
        <v>140962.48000000001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408</v>
      </c>
      <c r="E243">
        <v>24463.93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409</v>
      </c>
      <c r="E244">
        <v>55409.82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411</v>
      </c>
      <c r="E246">
        <v>127970.66</v>
      </c>
      <c r="F246">
        <v>133412.26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413</v>
      </c>
      <c r="E248">
        <v>81235.11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414</v>
      </c>
      <c r="E249">
        <v>65.81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418</v>
      </c>
      <c r="E253">
        <v>0</v>
      </c>
      <c r="F253">
        <v>273601.90000000002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421</v>
      </c>
      <c r="E256">
        <v>289145.33</v>
      </c>
      <c r="F256">
        <v>547976.64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407</v>
      </c>
      <c r="E257">
        <v>0</v>
      </c>
      <c r="F257">
        <v>103701.86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408</v>
      </c>
      <c r="E258">
        <v>57759.199999999997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409</v>
      </c>
      <c r="E259">
        <v>55409.82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411</v>
      </c>
      <c r="E261">
        <v>127970.66</v>
      </c>
      <c r="F261">
        <v>133412.26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413</v>
      </c>
      <c r="E263">
        <v>76672.02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414</v>
      </c>
      <c r="E264">
        <v>227.45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418</v>
      </c>
      <c r="E268">
        <v>0</v>
      </c>
      <c r="F268">
        <v>251571.73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421</v>
      </c>
      <c r="E271">
        <v>318039.15999999997</v>
      </c>
      <c r="F271">
        <v>488685.85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407</v>
      </c>
      <c r="E272">
        <v>0</v>
      </c>
      <c r="F272">
        <v>69502.36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408</v>
      </c>
      <c r="E273">
        <v>45629.919999999998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409</v>
      </c>
      <c r="E274">
        <v>55409.82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411</v>
      </c>
      <c r="E276">
        <v>127970.66</v>
      </c>
      <c r="F276">
        <v>133412.26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413</v>
      </c>
      <c r="E278">
        <v>69951.360000000001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414</v>
      </c>
      <c r="E279">
        <v>188.63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418</v>
      </c>
      <c r="E283">
        <v>0</v>
      </c>
      <c r="F283">
        <v>250581.71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421</v>
      </c>
      <c r="E286">
        <v>299150.40000000002</v>
      </c>
      <c r="F286">
        <v>453496.33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407</v>
      </c>
      <c r="E287">
        <v>0</v>
      </c>
      <c r="F287">
        <v>75523.86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408</v>
      </c>
      <c r="E288">
        <v>66473.600000000006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409</v>
      </c>
      <c r="E289">
        <v>55409.82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411</v>
      </c>
      <c r="E291">
        <v>127970.66</v>
      </c>
      <c r="F291">
        <v>133412.26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413</v>
      </c>
      <c r="E293">
        <v>73565.97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414</v>
      </c>
      <c r="E294">
        <v>257.82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418</v>
      </c>
      <c r="E298">
        <v>0</v>
      </c>
      <c r="F298">
        <v>242058.03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421</v>
      </c>
      <c r="E301">
        <v>323677.87</v>
      </c>
      <c r="F301">
        <v>450994.15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407</v>
      </c>
      <c r="E302">
        <v>0</v>
      </c>
      <c r="F302">
        <v>76273.69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408</v>
      </c>
      <c r="E303">
        <v>49395.18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409</v>
      </c>
      <c r="E304">
        <v>55409.82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411</v>
      </c>
      <c r="E306">
        <v>127970.66</v>
      </c>
      <c r="F306">
        <v>133412.26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413</v>
      </c>
      <c r="E308">
        <v>72289.88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414</v>
      </c>
      <c r="E309">
        <v>208.49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418</v>
      </c>
      <c r="E313">
        <v>0</v>
      </c>
      <c r="F313">
        <v>250597.67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421</v>
      </c>
      <c r="E316">
        <v>305274.03999999998</v>
      </c>
      <c r="F316">
        <v>460283.63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407</v>
      </c>
      <c r="E317">
        <v>0</v>
      </c>
      <c r="F317">
        <v>34278.83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408</v>
      </c>
      <c r="E318">
        <v>73241.279999999999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409</v>
      </c>
      <c r="E319">
        <v>55409.82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411</v>
      </c>
      <c r="E321">
        <v>127970.66</v>
      </c>
      <c r="F321">
        <v>133412.26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413</v>
      </c>
      <c r="E323">
        <v>65515.51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414</v>
      </c>
      <c r="E324">
        <v>425.68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418</v>
      </c>
      <c r="E328">
        <v>0</v>
      </c>
      <c r="F328">
        <v>230981.52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421</v>
      </c>
      <c r="E331">
        <v>322562.95</v>
      </c>
      <c r="F331">
        <v>398672.61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407</v>
      </c>
      <c r="E332">
        <v>0</v>
      </c>
      <c r="F332">
        <v>40475.230000000003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408</v>
      </c>
      <c r="E333">
        <v>80061.539999999994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409</v>
      </c>
      <c r="E334">
        <v>55409.82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411</v>
      </c>
      <c r="E336">
        <v>127970.66</v>
      </c>
      <c r="F336">
        <v>133412.26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413</v>
      </c>
      <c r="E338">
        <v>68417.48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414</v>
      </c>
      <c r="E339">
        <v>409.32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418</v>
      </c>
      <c r="E343">
        <v>0</v>
      </c>
      <c r="F343">
        <v>228065.87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421</v>
      </c>
      <c r="E346">
        <v>332268.82</v>
      </c>
      <c r="F346">
        <v>401953.36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407</v>
      </c>
      <c r="E347">
        <v>0</v>
      </c>
      <c r="F347">
        <v>63964.65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408</v>
      </c>
      <c r="E348">
        <v>89477.87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409</v>
      </c>
      <c r="E349">
        <v>55409.82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411</v>
      </c>
      <c r="E351">
        <v>127970.66</v>
      </c>
      <c r="F351">
        <v>133412.26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413</v>
      </c>
      <c r="E353">
        <v>72154.509999999995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414</v>
      </c>
      <c r="E354">
        <v>404.93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418</v>
      </c>
      <c r="E358">
        <v>0</v>
      </c>
      <c r="F358">
        <v>227742.74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421</v>
      </c>
      <c r="E361">
        <v>345417.8</v>
      </c>
      <c r="F361">
        <v>425119.66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407</v>
      </c>
      <c r="E362">
        <v>0</v>
      </c>
      <c r="F362">
        <v>58411.49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408</v>
      </c>
      <c r="E363">
        <v>94414.22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409</v>
      </c>
      <c r="E364">
        <v>55409.82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411</v>
      </c>
      <c r="E366">
        <v>127970.66</v>
      </c>
      <c r="F366">
        <v>133412.26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413</v>
      </c>
      <c r="E368">
        <v>73322.570000000007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414</v>
      </c>
      <c r="E369">
        <v>394.71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418</v>
      </c>
      <c r="E373">
        <v>0</v>
      </c>
      <c r="F373">
        <v>224611.28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421</v>
      </c>
      <c r="E376">
        <v>351511.98</v>
      </c>
      <c r="F376">
        <v>416435.03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407</v>
      </c>
      <c r="E377">
        <v>0</v>
      </c>
      <c r="F377">
        <v>99075.73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408</v>
      </c>
      <c r="E378">
        <v>113324.06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409</v>
      </c>
      <c r="E379">
        <v>55409.82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411</v>
      </c>
      <c r="E381">
        <v>127970.66</v>
      </c>
      <c r="F381">
        <v>133412.26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413</v>
      </c>
      <c r="E383">
        <v>83060.47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414</v>
      </c>
      <c r="E384">
        <v>412.4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418</v>
      </c>
      <c r="E388">
        <v>0</v>
      </c>
      <c r="F388">
        <v>222856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421</v>
      </c>
      <c r="E391">
        <v>380177.42</v>
      </c>
      <c r="F391">
        <v>455344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407</v>
      </c>
      <c r="E392">
        <v>0</v>
      </c>
      <c r="F392">
        <v>134460.32999999999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408</v>
      </c>
      <c r="E393">
        <v>112006.63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409</v>
      </c>
      <c r="E394">
        <v>55409.82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411</v>
      </c>
      <c r="E396">
        <v>127970.66</v>
      </c>
      <c r="F396">
        <v>133412.26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413</v>
      </c>
      <c r="E398">
        <v>89160.3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414</v>
      </c>
      <c r="E399">
        <v>363.3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418</v>
      </c>
      <c r="E403">
        <v>0</v>
      </c>
      <c r="F403">
        <v>227796.26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421</v>
      </c>
      <c r="E406">
        <v>384910.72</v>
      </c>
      <c r="F406">
        <v>495668.85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407</v>
      </c>
      <c r="E407">
        <v>0</v>
      </c>
      <c r="F407">
        <v>121961.78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408</v>
      </c>
      <c r="E408">
        <v>95163.23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409</v>
      </c>
      <c r="E409">
        <v>55409.82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411</v>
      </c>
      <c r="E411">
        <v>127970.66</v>
      </c>
      <c r="F411">
        <v>133412.26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413</v>
      </c>
      <c r="E413">
        <v>83161.42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414</v>
      </c>
      <c r="E414">
        <v>347.61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418</v>
      </c>
      <c r="E418">
        <v>0</v>
      </c>
      <c r="F418">
        <v>234148.63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421</v>
      </c>
      <c r="E421">
        <v>362052.75</v>
      </c>
      <c r="F421">
        <v>489522.67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407</v>
      </c>
      <c r="E422">
        <v>0</v>
      </c>
      <c r="F422">
        <v>126720.43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408</v>
      </c>
      <c r="E423">
        <v>123390.63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409</v>
      </c>
      <c r="E424">
        <v>55409.82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411</v>
      </c>
      <c r="E426">
        <v>127970.66</v>
      </c>
      <c r="F426">
        <v>133412.26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413</v>
      </c>
      <c r="E428">
        <v>90202.3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414</v>
      </c>
      <c r="E429">
        <v>419.09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418</v>
      </c>
      <c r="E433">
        <v>0</v>
      </c>
      <c r="F433">
        <v>221226.79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421</v>
      </c>
      <c r="E436">
        <v>397392.51</v>
      </c>
      <c r="F436">
        <v>481359.49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407</v>
      </c>
      <c r="E437">
        <v>0</v>
      </c>
      <c r="F437">
        <v>123453.34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408</v>
      </c>
      <c r="E438">
        <v>147993.29999999999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409</v>
      </c>
      <c r="E439">
        <v>55409.82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411</v>
      </c>
      <c r="E441">
        <v>127970.66</v>
      </c>
      <c r="F441">
        <v>133412.26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413</v>
      </c>
      <c r="E443">
        <v>97420.01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414</v>
      </c>
      <c r="E444">
        <v>399.27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418</v>
      </c>
      <c r="E448">
        <v>0</v>
      </c>
      <c r="F448">
        <v>210106.88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421</v>
      </c>
      <c r="E451">
        <v>429193.06</v>
      </c>
      <c r="F451">
        <v>466972.49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407</v>
      </c>
      <c r="E452">
        <v>0</v>
      </c>
      <c r="F452">
        <v>100969.63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408</v>
      </c>
      <c r="E453">
        <v>193455.17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409</v>
      </c>
      <c r="E454">
        <v>55409.82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411</v>
      </c>
      <c r="E456">
        <v>127970.66</v>
      </c>
      <c r="F456">
        <v>133412.26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413</v>
      </c>
      <c r="E458">
        <v>96739.37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414</v>
      </c>
      <c r="E459">
        <v>606.36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418</v>
      </c>
      <c r="E463">
        <v>0</v>
      </c>
      <c r="F463">
        <v>186722.57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421</v>
      </c>
      <c r="E466">
        <v>474181.38</v>
      </c>
      <c r="F466">
        <v>421104.47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407</v>
      </c>
      <c r="E467">
        <v>0</v>
      </c>
      <c r="F467">
        <v>168533.02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408</v>
      </c>
      <c r="E468">
        <v>96930.7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409</v>
      </c>
      <c r="E469">
        <v>55409.82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411</v>
      </c>
      <c r="E471">
        <v>127970.66</v>
      </c>
      <c r="F471">
        <v>133412.26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413</v>
      </c>
      <c r="E473">
        <v>98360.02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414</v>
      </c>
      <c r="E474">
        <v>371.48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418</v>
      </c>
      <c r="E478">
        <v>0</v>
      </c>
      <c r="F478">
        <v>247507.11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421</v>
      </c>
      <c r="E481">
        <v>379042.68</v>
      </c>
      <c r="F481">
        <v>549452.39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407</v>
      </c>
      <c r="E482">
        <v>0</v>
      </c>
      <c r="F482">
        <v>95056.48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408</v>
      </c>
      <c r="E483">
        <v>28498.29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409</v>
      </c>
      <c r="E484">
        <v>123101.41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411</v>
      </c>
      <c r="E486">
        <v>127970.66</v>
      </c>
      <c r="F486">
        <v>133412.26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413</v>
      </c>
      <c r="E488">
        <v>92168.82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414</v>
      </c>
      <c r="E489">
        <v>24.01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418</v>
      </c>
      <c r="E493">
        <v>0</v>
      </c>
      <c r="F493">
        <v>273714.86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421</v>
      </c>
      <c r="E496">
        <v>371763.20000000001</v>
      </c>
      <c r="F496">
        <v>502183.61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407</v>
      </c>
      <c r="E497">
        <v>0</v>
      </c>
      <c r="F497">
        <v>83348.97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408</v>
      </c>
      <c r="E498">
        <v>67828.42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409</v>
      </c>
      <c r="E499">
        <v>123101.41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411</v>
      </c>
      <c r="E501">
        <v>127970.66</v>
      </c>
      <c r="F501">
        <v>133412.26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413</v>
      </c>
      <c r="E503">
        <v>93503.64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414</v>
      </c>
      <c r="E504">
        <v>25.78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418</v>
      </c>
      <c r="E508">
        <v>0</v>
      </c>
      <c r="F508">
        <v>251646.13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421</v>
      </c>
      <c r="E511">
        <v>412429.91</v>
      </c>
      <c r="F511">
        <v>468407.37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407</v>
      </c>
      <c r="E512">
        <v>0</v>
      </c>
      <c r="F512">
        <v>43561.65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408</v>
      </c>
      <c r="E513">
        <v>53910.26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409</v>
      </c>
      <c r="E514">
        <v>123101.41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411</v>
      </c>
      <c r="E516">
        <v>127970.66</v>
      </c>
      <c r="F516">
        <v>133412.26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413</v>
      </c>
      <c r="E518">
        <v>84013.53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414</v>
      </c>
      <c r="E519">
        <v>15.04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418</v>
      </c>
      <c r="E523">
        <v>0</v>
      </c>
      <c r="F523">
        <v>250660.57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421</v>
      </c>
      <c r="E526">
        <v>389010.91</v>
      </c>
      <c r="F526">
        <v>427634.49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407</v>
      </c>
      <c r="E527">
        <v>0</v>
      </c>
      <c r="F527">
        <v>61502.18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408</v>
      </c>
      <c r="E528">
        <v>79389.72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409</v>
      </c>
      <c r="E529">
        <v>123101.41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411</v>
      </c>
      <c r="E531">
        <v>127970.66</v>
      </c>
      <c r="F531">
        <v>133412.26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413</v>
      </c>
      <c r="E533">
        <v>91137.59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414</v>
      </c>
      <c r="E534">
        <v>37.47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418</v>
      </c>
      <c r="E538">
        <v>0</v>
      </c>
      <c r="F538">
        <v>242121.28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421</v>
      </c>
      <c r="E541">
        <v>421636.85</v>
      </c>
      <c r="F541">
        <v>437035.72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407</v>
      </c>
      <c r="E542">
        <v>0</v>
      </c>
      <c r="F542">
        <v>46799.49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408</v>
      </c>
      <c r="E543">
        <v>59195.17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409</v>
      </c>
      <c r="E544">
        <v>123101.41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411</v>
      </c>
      <c r="E546">
        <v>127970.66</v>
      </c>
      <c r="F546">
        <v>133412.26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413</v>
      </c>
      <c r="E548">
        <v>85470.61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414</v>
      </c>
      <c r="E549">
        <v>25.28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418</v>
      </c>
      <c r="E553">
        <v>0</v>
      </c>
      <c r="F553">
        <v>250673.05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421</v>
      </c>
      <c r="E556">
        <v>395763.13</v>
      </c>
      <c r="F556">
        <v>430884.8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407</v>
      </c>
      <c r="E557">
        <v>0</v>
      </c>
      <c r="F557">
        <v>19654.09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408</v>
      </c>
      <c r="E558">
        <v>86003.8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409</v>
      </c>
      <c r="E559">
        <v>123101.41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411</v>
      </c>
      <c r="E561">
        <v>127970.66</v>
      </c>
      <c r="F561">
        <v>133412.26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413</v>
      </c>
      <c r="E563">
        <v>82492.820000000007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414</v>
      </c>
      <c r="E564">
        <v>28.51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418</v>
      </c>
      <c r="E568">
        <v>0</v>
      </c>
      <c r="F568">
        <v>231041.27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421</v>
      </c>
      <c r="E571">
        <v>419597.2</v>
      </c>
      <c r="F571">
        <v>384107.63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407</v>
      </c>
      <c r="E572">
        <v>0</v>
      </c>
      <c r="F572">
        <v>22278.92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408</v>
      </c>
      <c r="E573">
        <v>90377.14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409</v>
      </c>
      <c r="E574">
        <v>123101.41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411</v>
      </c>
      <c r="E576">
        <v>127970.66</v>
      </c>
      <c r="F576">
        <v>133412.26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413</v>
      </c>
      <c r="E578">
        <v>82622.73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414</v>
      </c>
      <c r="E579">
        <v>38.76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418</v>
      </c>
      <c r="E583">
        <v>0</v>
      </c>
      <c r="F583">
        <v>228118.53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421</v>
      </c>
      <c r="E586">
        <v>424110.72</v>
      </c>
      <c r="F586">
        <v>383809.71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407</v>
      </c>
      <c r="E587">
        <v>0</v>
      </c>
      <c r="F587">
        <v>45112.97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408</v>
      </c>
      <c r="E588">
        <v>103196.92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409</v>
      </c>
      <c r="E589">
        <v>123101.41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411</v>
      </c>
      <c r="E591">
        <v>127970.66</v>
      </c>
      <c r="F591">
        <v>133412.26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413</v>
      </c>
      <c r="E593">
        <v>91144.5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414</v>
      </c>
      <c r="E594">
        <v>59.98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418</v>
      </c>
      <c r="E598">
        <v>0</v>
      </c>
      <c r="F598">
        <v>227804.88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421</v>
      </c>
      <c r="E601">
        <v>445473.48</v>
      </c>
      <c r="F601">
        <v>406330.12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407</v>
      </c>
      <c r="E602">
        <v>0</v>
      </c>
      <c r="F602">
        <v>47491.71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408</v>
      </c>
      <c r="E603">
        <v>114690.26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409</v>
      </c>
      <c r="E604">
        <v>123101.41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411</v>
      </c>
      <c r="E606">
        <v>127970.66</v>
      </c>
      <c r="F606">
        <v>133412.26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413</v>
      </c>
      <c r="E608">
        <v>96858.4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414</v>
      </c>
      <c r="E609">
        <v>72.17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418</v>
      </c>
      <c r="E613">
        <v>0</v>
      </c>
      <c r="F613">
        <v>224665.25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421</v>
      </c>
      <c r="E616">
        <v>462692.91</v>
      </c>
      <c r="F616">
        <v>405569.22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407</v>
      </c>
      <c r="E617">
        <v>0</v>
      </c>
      <c r="F617">
        <v>86784.66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408</v>
      </c>
      <c r="E618">
        <v>134220.81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409</v>
      </c>
      <c r="E619">
        <v>123101.41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411</v>
      </c>
      <c r="E621">
        <v>127970.66</v>
      </c>
      <c r="F621">
        <v>133412.26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413</v>
      </c>
      <c r="E623">
        <v>106709.87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414</v>
      </c>
      <c r="E624">
        <v>91.58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418</v>
      </c>
      <c r="E628">
        <v>0</v>
      </c>
      <c r="F628">
        <v>222920.47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421</v>
      </c>
      <c r="E631">
        <v>492094.32</v>
      </c>
      <c r="F631">
        <v>443117.39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407</v>
      </c>
      <c r="E632">
        <v>0</v>
      </c>
      <c r="F632">
        <v>138892.17000000001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408</v>
      </c>
      <c r="E633">
        <v>140100.64000000001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409</v>
      </c>
      <c r="E634">
        <v>123101.41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411</v>
      </c>
      <c r="E636">
        <v>127970.66</v>
      </c>
      <c r="F636">
        <v>133412.26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413</v>
      </c>
      <c r="E638">
        <v>117902.25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414</v>
      </c>
      <c r="E639">
        <v>94.5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418</v>
      </c>
      <c r="E643">
        <v>0</v>
      </c>
      <c r="F643">
        <v>227872.53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421</v>
      </c>
      <c r="E646">
        <v>509169.45</v>
      </c>
      <c r="F646">
        <v>500176.96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407</v>
      </c>
      <c r="E647">
        <v>0</v>
      </c>
      <c r="F647">
        <v>120973.33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408</v>
      </c>
      <c r="E648">
        <v>117524.8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409</v>
      </c>
      <c r="E649">
        <v>123101.41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411</v>
      </c>
      <c r="E651">
        <v>127970.66</v>
      </c>
      <c r="F651">
        <v>133412.26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413</v>
      </c>
      <c r="E653">
        <v>106357.52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414</v>
      </c>
      <c r="E654">
        <v>67.89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418</v>
      </c>
      <c r="E658">
        <v>0</v>
      </c>
      <c r="F658">
        <v>234220.44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421</v>
      </c>
      <c r="E661">
        <v>475022.27</v>
      </c>
      <c r="F661">
        <v>488606.03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407</v>
      </c>
      <c r="E662">
        <v>0</v>
      </c>
      <c r="F662">
        <v>129015.08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408</v>
      </c>
      <c r="E663">
        <v>153745.10999999999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409</v>
      </c>
      <c r="E664">
        <v>123101.41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411</v>
      </c>
      <c r="E666">
        <v>127970.66</v>
      </c>
      <c r="F666">
        <v>133412.26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413</v>
      </c>
      <c r="E668">
        <v>117620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414</v>
      </c>
      <c r="E669">
        <v>96.09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418</v>
      </c>
      <c r="E673">
        <v>0</v>
      </c>
      <c r="F673">
        <v>221300.32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421</v>
      </c>
      <c r="E676">
        <v>522533.28</v>
      </c>
      <c r="F676">
        <v>483727.67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407</v>
      </c>
      <c r="E677">
        <v>0</v>
      </c>
      <c r="F677">
        <v>122092.05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408</v>
      </c>
      <c r="E678">
        <v>181306.08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409</v>
      </c>
      <c r="E679">
        <v>123101.41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411</v>
      </c>
      <c r="E681">
        <v>127970.66</v>
      </c>
      <c r="F681">
        <v>133412.26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413</v>
      </c>
      <c r="E683">
        <v>129625.97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414</v>
      </c>
      <c r="E684">
        <v>109.79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418</v>
      </c>
      <c r="E688">
        <v>0</v>
      </c>
      <c r="F688">
        <v>210193.18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421</v>
      </c>
      <c r="E691">
        <v>562113.91</v>
      </c>
      <c r="F691">
        <v>465697.49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407</v>
      </c>
      <c r="E692">
        <v>0</v>
      </c>
      <c r="F692">
        <v>106242.68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408</v>
      </c>
      <c r="E693">
        <v>236395.42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409</v>
      </c>
      <c r="E694">
        <v>123101.41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411</v>
      </c>
      <c r="E696">
        <v>127970.66</v>
      </c>
      <c r="F696">
        <v>133412.26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413</v>
      </c>
      <c r="E698">
        <v>131438.63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414</v>
      </c>
      <c r="E699">
        <v>129.34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418</v>
      </c>
      <c r="E703">
        <v>0</v>
      </c>
      <c r="F703">
        <v>186783.89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421</v>
      </c>
      <c r="E706">
        <v>619035.47</v>
      </c>
      <c r="F706">
        <v>426438.83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407</v>
      </c>
      <c r="E707">
        <v>0</v>
      </c>
      <c r="F707">
        <v>159472.79999999999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408</v>
      </c>
      <c r="E708">
        <v>120060.57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409</v>
      </c>
      <c r="E709">
        <v>123101.41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411</v>
      </c>
      <c r="E711">
        <v>127970.66</v>
      </c>
      <c r="F711">
        <v>133412.26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413</v>
      </c>
      <c r="E713">
        <v>130134.31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414</v>
      </c>
      <c r="E714">
        <v>73.069999999999993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418</v>
      </c>
      <c r="E718">
        <v>0</v>
      </c>
      <c r="F718">
        <v>247596.71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421</v>
      </c>
      <c r="E721">
        <v>501340.02</v>
      </c>
      <c r="F721">
        <v>540481.77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407</v>
      </c>
      <c r="E722">
        <v>0</v>
      </c>
      <c r="F722">
        <v>136035.09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408</v>
      </c>
      <c r="E723">
        <v>24453.02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409</v>
      </c>
      <c r="E724">
        <v>55409.82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411</v>
      </c>
      <c r="E726">
        <v>127970.66</v>
      </c>
      <c r="F726">
        <v>133412.26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413</v>
      </c>
      <c r="E728">
        <v>82112.31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414</v>
      </c>
      <c r="E729">
        <v>27.87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418</v>
      </c>
      <c r="E733">
        <v>0</v>
      </c>
      <c r="F733">
        <v>273554.94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421</v>
      </c>
      <c r="E736">
        <v>289973.68</v>
      </c>
      <c r="F736">
        <v>543002.30000000005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407</v>
      </c>
      <c r="E737">
        <v>0</v>
      </c>
      <c r="F737">
        <v>98761.47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408</v>
      </c>
      <c r="E738">
        <v>55826.76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409</v>
      </c>
      <c r="E739">
        <v>55409.82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411</v>
      </c>
      <c r="E741">
        <v>127970.66</v>
      </c>
      <c r="F741">
        <v>133412.26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413</v>
      </c>
      <c r="E743">
        <v>81705.289999999994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414</v>
      </c>
      <c r="E744">
        <v>22.79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418</v>
      </c>
      <c r="E748">
        <v>0</v>
      </c>
      <c r="F748">
        <v>251531.58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421</v>
      </c>
      <c r="E751">
        <v>320935.32</v>
      </c>
      <c r="F751">
        <v>483705.31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407</v>
      </c>
      <c r="E752">
        <v>0</v>
      </c>
      <c r="F752">
        <v>63970.71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408</v>
      </c>
      <c r="E753">
        <v>44105.43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409</v>
      </c>
      <c r="E754">
        <v>55409.82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411</v>
      </c>
      <c r="E756">
        <v>127970.66</v>
      </c>
      <c r="F756">
        <v>133412.26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413</v>
      </c>
      <c r="E758">
        <v>77228.56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414</v>
      </c>
      <c r="E759">
        <v>15.81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418</v>
      </c>
      <c r="E763">
        <v>0</v>
      </c>
      <c r="F763">
        <v>250542.73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421</v>
      </c>
      <c r="E766">
        <v>304730.28000000003</v>
      </c>
      <c r="F766">
        <v>447925.71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407</v>
      </c>
      <c r="E767">
        <v>0</v>
      </c>
      <c r="F767">
        <v>70747.56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408</v>
      </c>
      <c r="E768">
        <v>63974.44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409</v>
      </c>
      <c r="E769">
        <v>55409.82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411</v>
      </c>
      <c r="E771">
        <v>127970.66</v>
      </c>
      <c r="F771">
        <v>133412.26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413</v>
      </c>
      <c r="E773">
        <v>79755.8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414</v>
      </c>
      <c r="E774">
        <v>17.190000000000001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418</v>
      </c>
      <c r="E778">
        <v>0</v>
      </c>
      <c r="F778">
        <v>242014.89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421</v>
      </c>
      <c r="E781">
        <v>327127.90999999997</v>
      </c>
      <c r="F781">
        <v>446174.71999999997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407</v>
      </c>
      <c r="E782">
        <v>0</v>
      </c>
      <c r="F782">
        <v>71046.84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408</v>
      </c>
      <c r="E783">
        <v>47824.89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409</v>
      </c>
      <c r="E784">
        <v>55409.82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411</v>
      </c>
      <c r="E786">
        <v>127970.66</v>
      </c>
      <c r="F786">
        <v>133412.26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413</v>
      </c>
      <c r="E788">
        <v>78708.759999999995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414</v>
      </c>
      <c r="E789">
        <v>18.03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418</v>
      </c>
      <c r="E793">
        <v>0</v>
      </c>
      <c r="F793">
        <v>250540.84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421</v>
      </c>
      <c r="E796">
        <v>309932.15999999997</v>
      </c>
      <c r="F796">
        <v>454999.95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407</v>
      </c>
      <c r="E797">
        <v>0</v>
      </c>
      <c r="F797">
        <v>31090.51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408</v>
      </c>
      <c r="E798">
        <v>69316.95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409</v>
      </c>
      <c r="E799">
        <v>55409.82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411</v>
      </c>
      <c r="E801">
        <v>127970.66</v>
      </c>
      <c r="F801">
        <v>133412.26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413</v>
      </c>
      <c r="E803">
        <v>73842.98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414</v>
      </c>
      <c r="E804">
        <v>13.19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418</v>
      </c>
      <c r="E808">
        <v>0</v>
      </c>
      <c r="F808">
        <v>230961.46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421</v>
      </c>
      <c r="E811">
        <v>326553.59999999998</v>
      </c>
      <c r="F811">
        <v>395464.23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407</v>
      </c>
      <c r="E812">
        <v>0</v>
      </c>
      <c r="F812">
        <v>35640.07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408</v>
      </c>
      <c r="E813">
        <v>74959.350000000006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409</v>
      </c>
      <c r="E814">
        <v>55409.82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411</v>
      </c>
      <c r="E816">
        <v>127970.66</v>
      </c>
      <c r="F816">
        <v>133412.26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413</v>
      </c>
      <c r="E818">
        <v>74920.639999999999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414</v>
      </c>
      <c r="E819">
        <v>15.37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418</v>
      </c>
      <c r="E823">
        <v>0</v>
      </c>
      <c r="F823">
        <v>228036.42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421</v>
      </c>
      <c r="E826">
        <v>333275.84000000003</v>
      </c>
      <c r="F826">
        <v>397088.76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407</v>
      </c>
      <c r="E827">
        <v>0</v>
      </c>
      <c r="F827">
        <v>58524.59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408</v>
      </c>
      <c r="E828">
        <v>84550.13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409</v>
      </c>
      <c r="E829">
        <v>55409.82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411</v>
      </c>
      <c r="E831">
        <v>127970.66</v>
      </c>
      <c r="F831">
        <v>133412.26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413</v>
      </c>
      <c r="E833">
        <v>79417.61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414</v>
      </c>
      <c r="E834">
        <v>27.09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418</v>
      </c>
      <c r="E838">
        <v>0</v>
      </c>
      <c r="F838">
        <v>227712.76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421</v>
      </c>
      <c r="E841">
        <v>347375.32</v>
      </c>
      <c r="F841">
        <v>419649.62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407</v>
      </c>
      <c r="E842">
        <v>0</v>
      </c>
      <c r="F842">
        <v>53836.22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408</v>
      </c>
      <c r="E843">
        <v>89447.8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409</v>
      </c>
      <c r="E844">
        <v>55409.82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411</v>
      </c>
      <c r="E846">
        <v>127970.66</v>
      </c>
      <c r="F846">
        <v>133412.26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413</v>
      </c>
      <c r="E848">
        <v>79429.899999999994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414</v>
      </c>
      <c r="E849">
        <v>26.88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418</v>
      </c>
      <c r="E853">
        <v>0</v>
      </c>
      <c r="F853">
        <v>224574.5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421</v>
      </c>
      <c r="E856">
        <v>352285.06</v>
      </c>
      <c r="F856">
        <v>411822.99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407</v>
      </c>
      <c r="E857">
        <v>0</v>
      </c>
      <c r="F857">
        <v>93001.35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408</v>
      </c>
      <c r="E858">
        <v>108240.8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409</v>
      </c>
      <c r="E859">
        <v>55409.82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411</v>
      </c>
      <c r="E861">
        <v>127970.66</v>
      </c>
      <c r="F861">
        <v>133412.26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413</v>
      </c>
      <c r="E863">
        <v>88219.87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414</v>
      </c>
      <c r="E864">
        <v>39.549999999999997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418</v>
      </c>
      <c r="E868">
        <v>0</v>
      </c>
      <c r="F868">
        <v>222822.03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421</v>
      </c>
      <c r="E871">
        <v>379880.71</v>
      </c>
      <c r="F871">
        <v>449235.64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407</v>
      </c>
      <c r="E872">
        <v>0</v>
      </c>
      <c r="F872">
        <v>127361.08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408</v>
      </c>
      <c r="E873">
        <v>107409.44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409</v>
      </c>
      <c r="E874">
        <v>55409.82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411</v>
      </c>
      <c r="E876">
        <v>127970.66</v>
      </c>
      <c r="F876">
        <v>133412.26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413</v>
      </c>
      <c r="E878">
        <v>93063.01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414</v>
      </c>
      <c r="E879">
        <v>29.55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418</v>
      </c>
      <c r="E883">
        <v>0</v>
      </c>
      <c r="F883">
        <v>227762.07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421</v>
      </c>
      <c r="E886">
        <v>383882.48</v>
      </c>
      <c r="F886">
        <v>488535.41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407</v>
      </c>
      <c r="E887">
        <v>0</v>
      </c>
      <c r="F887">
        <v>116026.31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408</v>
      </c>
      <c r="E888">
        <v>91302.8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409</v>
      </c>
      <c r="E889">
        <v>55409.82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411</v>
      </c>
      <c r="E891">
        <v>127970.66</v>
      </c>
      <c r="F891">
        <v>133412.26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413</v>
      </c>
      <c r="E893">
        <v>87547.56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414</v>
      </c>
      <c r="E894">
        <v>25.4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418</v>
      </c>
      <c r="E898">
        <v>0</v>
      </c>
      <c r="F898">
        <v>234115.14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421</v>
      </c>
      <c r="E901">
        <v>362256.25</v>
      </c>
      <c r="F901">
        <v>483553.71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407</v>
      </c>
      <c r="E902">
        <v>0</v>
      </c>
      <c r="F902">
        <v>120307.68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408</v>
      </c>
      <c r="E903">
        <v>118313.38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409</v>
      </c>
      <c r="E904">
        <v>55409.82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411</v>
      </c>
      <c r="E906">
        <v>127970.66</v>
      </c>
      <c r="F906">
        <v>133412.26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413</v>
      </c>
      <c r="E908">
        <v>94080.28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414</v>
      </c>
      <c r="E909">
        <v>28.99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418</v>
      </c>
      <c r="E913">
        <v>0</v>
      </c>
      <c r="F913">
        <v>221200.55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421</v>
      </c>
      <c r="E916">
        <v>395803.13</v>
      </c>
      <c r="F916">
        <v>474920.49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407</v>
      </c>
      <c r="E917">
        <v>0</v>
      </c>
      <c r="F917">
        <v>115866.46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408</v>
      </c>
      <c r="E918">
        <v>142071.67999999999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409</v>
      </c>
      <c r="E919">
        <v>55409.82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411</v>
      </c>
      <c r="E921">
        <v>127970.66</v>
      </c>
      <c r="F921">
        <v>133412.26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413</v>
      </c>
      <c r="E923">
        <v>101649.74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414</v>
      </c>
      <c r="E924">
        <v>49.29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418</v>
      </c>
      <c r="E928">
        <v>0</v>
      </c>
      <c r="F928">
        <v>210085.55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421</v>
      </c>
      <c r="E931">
        <v>427151.19</v>
      </c>
      <c r="F931">
        <v>459364.28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407</v>
      </c>
      <c r="E932">
        <v>0</v>
      </c>
      <c r="F932">
        <v>93365.33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408</v>
      </c>
      <c r="E933">
        <v>182585.31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409</v>
      </c>
      <c r="E934">
        <v>55409.82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411</v>
      </c>
      <c r="E936">
        <v>127970.66</v>
      </c>
      <c r="F936">
        <v>133412.26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413</v>
      </c>
      <c r="E938">
        <v>99304.92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414</v>
      </c>
      <c r="E939">
        <v>70.11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418</v>
      </c>
      <c r="E943">
        <v>0</v>
      </c>
      <c r="F943">
        <v>186689.23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421</v>
      </c>
      <c r="E946">
        <v>465340.82</v>
      </c>
      <c r="F946">
        <v>413466.83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407</v>
      </c>
      <c r="E947">
        <v>0</v>
      </c>
      <c r="F947">
        <v>161123.65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408</v>
      </c>
      <c r="E948">
        <v>94187.96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409</v>
      </c>
      <c r="E949">
        <v>55409.82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411</v>
      </c>
      <c r="E951">
        <v>127970.66</v>
      </c>
      <c r="F951">
        <v>133412.26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413</v>
      </c>
      <c r="E953">
        <v>102648.8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414</v>
      </c>
      <c r="E954">
        <v>34.020000000000003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418</v>
      </c>
      <c r="E958">
        <v>0</v>
      </c>
      <c r="F958">
        <v>247495.93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421</v>
      </c>
      <c r="E961">
        <v>380251.26</v>
      </c>
      <c r="F961">
        <v>542031.84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407</v>
      </c>
      <c r="E962">
        <v>3882.92</v>
      </c>
      <c r="F962">
        <v>80030.38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408</v>
      </c>
      <c r="E963">
        <v>28395.759999999998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409</v>
      </c>
      <c r="E964">
        <v>123101.41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411</v>
      </c>
      <c r="E966">
        <v>127970.66</v>
      </c>
      <c r="F966">
        <v>133412.26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413</v>
      </c>
      <c r="E968">
        <v>92168.84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414</v>
      </c>
      <c r="E969">
        <v>24.01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418</v>
      </c>
      <c r="E973">
        <v>0</v>
      </c>
      <c r="F973">
        <v>273714.86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421</v>
      </c>
      <c r="E976">
        <v>375543.61</v>
      </c>
      <c r="F976">
        <v>487157.5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407</v>
      </c>
      <c r="E977">
        <v>2524.35</v>
      </c>
      <c r="F977">
        <v>74783.289999999994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408</v>
      </c>
      <c r="E978">
        <v>67644.14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409</v>
      </c>
      <c r="E979">
        <v>123101.41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411</v>
      </c>
      <c r="E981">
        <v>127970.66</v>
      </c>
      <c r="F981">
        <v>133412.26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413</v>
      </c>
      <c r="E983">
        <v>93498.77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414</v>
      </c>
      <c r="E984">
        <v>25.78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418</v>
      </c>
      <c r="E988">
        <v>0</v>
      </c>
      <c r="F988">
        <v>251646.12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421</v>
      </c>
      <c r="E991">
        <v>414765.12</v>
      </c>
      <c r="F991">
        <v>459841.68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407</v>
      </c>
      <c r="E992">
        <v>1128.1099999999999</v>
      </c>
      <c r="F992">
        <v>39253.01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408</v>
      </c>
      <c r="E993">
        <v>53844.9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409</v>
      </c>
      <c r="E994">
        <v>123101.41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411</v>
      </c>
      <c r="E996">
        <v>127970.66</v>
      </c>
      <c r="F996">
        <v>133412.26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413</v>
      </c>
      <c r="E998">
        <v>84013.29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414</v>
      </c>
      <c r="E999">
        <v>15.04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418</v>
      </c>
      <c r="E1003">
        <v>0</v>
      </c>
      <c r="F1003">
        <v>250660.47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421</v>
      </c>
      <c r="E1006">
        <v>390073.42</v>
      </c>
      <c r="F1006">
        <v>423325.75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407</v>
      </c>
      <c r="E1007">
        <v>1003.04</v>
      </c>
      <c r="F1007">
        <v>57757.77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408</v>
      </c>
      <c r="E1008">
        <v>79317.55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409</v>
      </c>
      <c r="E1009">
        <v>123101.41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411</v>
      </c>
      <c r="E1011">
        <v>127970.66</v>
      </c>
      <c r="F1011">
        <v>133412.26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413</v>
      </c>
      <c r="E1013">
        <v>91136.51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414</v>
      </c>
      <c r="E1014">
        <v>37.520000000000003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418</v>
      </c>
      <c r="E1018">
        <v>0</v>
      </c>
      <c r="F1018">
        <v>242121.21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421</v>
      </c>
      <c r="E1021">
        <v>422566.69</v>
      </c>
      <c r="F1021">
        <v>433291.24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407</v>
      </c>
      <c r="E1022">
        <v>1149.8399999999999</v>
      </c>
      <c r="F1022">
        <v>42737.51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408</v>
      </c>
      <c r="E1023">
        <v>59107.85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409</v>
      </c>
      <c r="E1024">
        <v>123101.41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411</v>
      </c>
      <c r="E1026">
        <v>127970.66</v>
      </c>
      <c r="F1026">
        <v>133412.26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413</v>
      </c>
      <c r="E1028">
        <v>85470.67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414</v>
      </c>
      <c r="E1029">
        <v>25.27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418</v>
      </c>
      <c r="E1033">
        <v>0</v>
      </c>
      <c r="F1033">
        <v>250673.04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421</v>
      </c>
      <c r="E1036">
        <v>396825.7</v>
      </c>
      <c r="F1036">
        <v>426822.81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407</v>
      </c>
      <c r="E1037">
        <v>107.81</v>
      </c>
      <c r="F1037">
        <v>19252.73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408</v>
      </c>
      <c r="E1038">
        <v>85589.11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409</v>
      </c>
      <c r="E1039">
        <v>123101.41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411</v>
      </c>
      <c r="E1041">
        <v>127970.66</v>
      </c>
      <c r="F1041">
        <v>133412.26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413</v>
      </c>
      <c r="E1043">
        <v>82463.490000000005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414</v>
      </c>
      <c r="E1044">
        <v>28.72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418</v>
      </c>
      <c r="E1048">
        <v>0</v>
      </c>
      <c r="F1048">
        <v>231041.43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421</v>
      </c>
      <c r="E1051">
        <v>419261.21</v>
      </c>
      <c r="F1051">
        <v>383706.42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407</v>
      </c>
      <c r="E1052">
        <v>95.14</v>
      </c>
      <c r="F1052">
        <v>21924.43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408</v>
      </c>
      <c r="E1053">
        <v>90078.49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409</v>
      </c>
      <c r="E1054">
        <v>123101.41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411</v>
      </c>
      <c r="E1056">
        <v>127970.66</v>
      </c>
      <c r="F1056">
        <v>133412.26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413</v>
      </c>
      <c r="E1058">
        <v>82621.210000000006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414</v>
      </c>
      <c r="E1059">
        <v>38.78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418</v>
      </c>
      <c r="E1063">
        <v>0</v>
      </c>
      <c r="F1063">
        <v>228118.53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421</v>
      </c>
      <c r="E1066">
        <v>423905.7</v>
      </c>
      <c r="F1066">
        <v>383455.22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407</v>
      </c>
      <c r="E1067">
        <v>225.75</v>
      </c>
      <c r="F1067">
        <v>44193.04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408</v>
      </c>
      <c r="E1068">
        <v>103036.61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409</v>
      </c>
      <c r="E1069">
        <v>123101.41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411</v>
      </c>
      <c r="E1071">
        <v>127970.66</v>
      </c>
      <c r="F1071">
        <v>133412.26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413</v>
      </c>
      <c r="E1073">
        <v>91140.64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414</v>
      </c>
      <c r="E1074">
        <v>59.92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418</v>
      </c>
      <c r="E1078">
        <v>0</v>
      </c>
      <c r="F1078">
        <v>227804.98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421</v>
      </c>
      <c r="E1081">
        <v>445534.99</v>
      </c>
      <c r="F1081">
        <v>405410.29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407</v>
      </c>
      <c r="E1082">
        <v>154.22</v>
      </c>
      <c r="F1082">
        <v>46875.88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408</v>
      </c>
      <c r="E1083">
        <v>114538.31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409</v>
      </c>
      <c r="E1084">
        <v>123101.41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411</v>
      </c>
      <c r="E1086">
        <v>127970.66</v>
      </c>
      <c r="F1086">
        <v>133412.26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413</v>
      </c>
      <c r="E1088">
        <v>96867.71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414</v>
      </c>
      <c r="E1089">
        <v>72.14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418</v>
      </c>
      <c r="E1093">
        <v>0</v>
      </c>
      <c r="F1093">
        <v>224665.25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421</v>
      </c>
      <c r="E1096">
        <v>462704.45</v>
      </c>
      <c r="F1096">
        <v>404953.39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407</v>
      </c>
      <c r="E1097">
        <v>832.66</v>
      </c>
      <c r="F1097">
        <v>84047.95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408</v>
      </c>
      <c r="E1098">
        <v>134150.88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409</v>
      </c>
      <c r="E1099">
        <v>123101.41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411</v>
      </c>
      <c r="E1101">
        <v>127970.66</v>
      </c>
      <c r="F1101">
        <v>133412.26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413</v>
      </c>
      <c r="E1103">
        <v>106709.86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414</v>
      </c>
      <c r="E1104">
        <v>91.58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418</v>
      </c>
      <c r="E1108">
        <v>0</v>
      </c>
      <c r="F1108">
        <v>222920.47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421</v>
      </c>
      <c r="E1111">
        <v>492857.05</v>
      </c>
      <c r="F1111">
        <v>440380.68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407</v>
      </c>
      <c r="E1112">
        <v>2535.06</v>
      </c>
      <c r="F1112">
        <v>130060.69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408</v>
      </c>
      <c r="E1113">
        <v>140030.93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409</v>
      </c>
      <c r="E1114">
        <v>123101.41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411</v>
      </c>
      <c r="E1116">
        <v>127970.66</v>
      </c>
      <c r="F1116">
        <v>133412.26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413</v>
      </c>
      <c r="E1118">
        <v>117902.25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414</v>
      </c>
      <c r="E1119">
        <v>94.5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418</v>
      </c>
      <c r="E1123">
        <v>0</v>
      </c>
      <c r="F1123">
        <v>227872.53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421</v>
      </c>
      <c r="E1126">
        <v>511634.82</v>
      </c>
      <c r="F1126">
        <v>491345.48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407</v>
      </c>
      <c r="E1127">
        <v>2424.83</v>
      </c>
      <c r="F1127">
        <v>112603.4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408</v>
      </c>
      <c r="E1128">
        <v>117406.08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409</v>
      </c>
      <c r="E1129">
        <v>123101.41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411</v>
      </c>
      <c r="E1131">
        <v>127970.66</v>
      </c>
      <c r="F1131">
        <v>133412.26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413</v>
      </c>
      <c r="E1133">
        <v>106357.48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414</v>
      </c>
      <c r="E1134">
        <v>67.89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418</v>
      </c>
      <c r="E1138">
        <v>0</v>
      </c>
      <c r="F1138">
        <v>234220.42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421</v>
      </c>
      <c r="E1141">
        <v>477328.35</v>
      </c>
      <c r="F1141">
        <v>480236.09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407</v>
      </c>
      <c r="E1142">
        <v>1861.18</v>
      </c>
      <c r="F1142">
        <v>122440.47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408</v>
      </c>
      <c r="E1143">
        <v>153668.89000000001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409</v>
      </c>
      <c r="E1144">
        <v>123101.41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411</v>
      </c>
      <c r="E1146">
        <v>127970.66</v>
      </c>
      <c r="F1146">
        <v>133412.26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413</v>
      </c>
      <c r="E1148">
        <v>117620.01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414</v>
      </c>
      <c r="E1149">
        <v>96.09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418</v>
      </c>
      <c r="E1153">
        <v>0</v>
      </c>
      <c r="F1153">
        <v>221300.32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421</v>
      </c>
      <c r="E1156">
        <v>524318.24</v>
      </c>
      <c r="F1156">
        <v>477153.06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407</v>
      </c>
      <c r="E1157">
        <v>1063.05</v>
      </c>
      <c r="F1157">
        <v>118688.52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408</v>
      </c>
      <c r="E1158">
        <v>181200.68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409</v>
      </c>
      <c r="E1159">
        <v>123101.41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411</v>
      </c>
      <c r="E1161">
        <v>127970.66</v>
      </c>
      <c r="F1161">
        <v>133412.26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413</v>
      </c>
      <c r="E1163">
        <v>129625.99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414</v>
      </c>
      <c r="E1164">
        <v>109.79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418</v>
      </c>
      <c r="E1168">
        <v>0</v>
      </c>
      <c r="F1168">
        <v>210193.18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421</v>
      </c>
      <c r="E1171">
        <v>563071.57999999996</v>
      </c>
      <c r="F1171">
        <v>462293.96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407</v>
      </c>
      <c r="E1172">
        <v>263.35000000000002</v>
      </c>
      <c r="F1172">
        <v>105333.7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408</v>
      </c>
      <c r="E1173">
        <v>236370.78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409</v>
      </c>
      <c r="E1174">
        <v>123101.41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411</v>
      </c>
      <c r="E1176">
        <v>127970.66</v>
      </c>
      <c r="F1176">
        <v>133412.26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413</v>
      </c>
      <c r="E1178">
        <v>131438.62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414</v>
      </c>
      <c r="E1179">
        <v>129.34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418</v>
      </c>
      <c r="E1183">
        <v>0</v>
      </c>
      <c r="F1183">
        <v>186783.89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421</v>
      </c>
      <c r="E1186">
        <v>619274.16</v>
      </c>
      <c r="F1186">
        <v>425529.85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407</v>
      </c>
      <c r="E1187">
        <v>5269.98</v>
      </c>
      <c r="F1187">
        <v>146013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408</v>
      </c>
      <c r="E1188">
        <v>119736.91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409</v>
      </c>
      <c r="E1189">
        <v>123101.41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411</v>
      </c>
      <c r="E1191">
        <v>127970.66</v>
      </c>
      <c r="F1191">
        <v>133412.26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413</v>
      </c>
      <c r="E1193">
        <v>130135.82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414</v>
      </c>
      <c r="E1194">
        <v>73.069999999999993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418</v>
      </c>
      <c r="E1198">
        <v>0</v>
      </c>
      <c r="F1198">
        <v>247596.73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421</v>
      </c>
      <c r="E1201">
        <v>506287.85</v>
      </c>
      <c r="F1201">
        <v>527021.99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407</v>
      </c>
      <c r="E1202">
        <v>6043.81</v>
      </c>
      <c r="F1202">
        <v>111621.22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408</v>
      </c>
      <c r="E1203">
        <v>24352.51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409</v>
      </c>
      <c r="E1204">
        <v>55409.82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411</v>
      </c>
      <c r="E1206">
        <v>127970.66</v>
      </c>
      <c r="F1206">
        <v>133412.26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413</v>
      </c>
      <c r="E1208">
        <v>82112.31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414</v>
      </c>
      <c r="E1209">
        <v>27.87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418</v>
      </c>
      <c r="E1213">
        <v>0</v>
      </c>
      <c r="F1213">
        <v>273554.95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421</v>
      </c>
      <c r="E1216">
        <v>295916.98</v>
      </c>
      <c r="F1216">
        <v>518588.44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407</v>
      </c>
      <c r="E1217">
        <v>3633.97</v>
      </c>
      <c r="F1217">
        <v>85388.72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408</v>
      </c>
      <c r="E1218">
        <v>55676.28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409</v>
      </c>
      <c r="E1219">
        <v>55409.82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411</v>
      </c>
      <c r="E1221">
        <v>127970.66</v>
      </c>
      <c r="F1221">
        <v>133412.26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413</v>
      </c>
      <c r="E1223">
        <v>81707.8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414</v>
      </c>
      <c r="E1224">
        <v>22.8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418</v>
      </c>
      <c r="E1228">
        <v>0</v>
      </c>
      <c r="F1228">
        <v>251534.16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421</v>
      </c>
      <c r="E1231">
        <v>324421.33</v>
      </c>
      <c r="F1231">
        <v>470335.14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407</v>
      </c>
      <c r="E1232">
        <v>2178.37</v>
      </c>
      <c r="F1232">
        <v>55178.9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408</v>
      </c>
      <c r="E1233">
        <v>44061.91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409</v>
      </c>
      <c r="E1234">
        <v>55409.82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411</v>
      </c>
      <c r="E1236">
        <v>127970.66</v>
      </c>
      <c r="F1236">
        <v>133412.26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413</v>
      </c>
      <c r="E1238">
        <v>77230.16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414</v>
      </c>
      <c r="E1239">
        <v>15.82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418</v>
      </c>
      <c r="E1243">
        <v>0</v>
      </c>
      <c r="F1243">
        <v>250542.72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421</v>
      </c>
      <c r="E1246">
        <v>306866.75</v>
      </c>
      <c r="F1246">
        <v>439133.88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407</v>
      </c>
      <c r="E1247">
        <v>1840.29</v>
      </c>
      <c r="F1247">
        <v>63427.98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408</v>
      </c>
      <c r="E1248">
        <v>63940.54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409</v>
      </c>
      <c r="E1249">
        <v>55409.82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411</v>
      </c>
      <c r="E1251">
        <v>127970.66</v>
      </c>
      <c r="F1251">
        <v>133412.26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413</v>
      </c>
      <c r="E1253">
        <v>79763.649999999994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414</v>
      </c>
      <c r="E1254">
        <v>17.190000000000001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418</v>
      </c>
      <c r="E1258">
        <v>0</v>
      </c>
      <c r="F1258">
        <v>242014.93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421</v>
      </c>
      <c r="E1261">
        <v>328942.15999999997</v>
      </c>
      <c r="F1261">
        <v>438855.17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407</v>
      </c>
      <c r="E1262">
        <v>2299.69</v>
      </c>
      <c r="F1262">
        <v>62189.51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408</v>
      </c>
      <c r="E1263">
        <v>47767.44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409</v>
      </c>
      <c r="E1264">
        <v>55409.82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411</v>
      </c>
      <c r="E1266">
        <v>127970.66</v>
      </c>
      <c r="F1266">
        <v>133412.26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413</v>
      </c>
      <c r="E1268">
        <v>78712.820000000007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414</v>
      </c>
      <c r="E1269">
        <v>18.02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418</v>
      </c>
      <c r="E1273">
        <v>0</v>
      </c>
      <c r="F1273">
        <v>250540.45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421</v>
      </c>
      <c r="E1276">
        <v>312178.45</v>
      </c>
      <c r="F1276">
        <v>446142.23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407</v>
      </c>
      <c r="E1277">
        <v>412.74</v>
      </c>
      <c r="F1277">
        <v>29510.23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408</v>
      </c>
      <c r="E1278">
        <v>69129.63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409</v>
      </c>
      <c r="E1279">
        <v>55409.82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411</v>
      </c>
      <c r="E1281">
        <v>127970.66</v>
      </c>
      <c r="F1281">
        <v>133412.26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413</v>
      </c>
      <c r="E1283">
        <v>73877.87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414</v>
      </c>
      <c r="E1284">
        <v>13.24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418</v>
      </c>
      <c r="E1288">
        <v>0</v>
      </c>
      <c r="F1288">
        <v>230961.43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421</v>
      </c>
      <c r="E1291">
        <v>326813.96999999997</v>
      </c>
      <c r="F1291">
        <v>393883.92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407</v>
      </c>
      <c r="E1292">
        <v>386.35</v>
      </c>
      <c r="F1292">
        <v>33925.29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408</v>
      </c>
      <c r="E1293">
        <v>74726.179999999993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409</v>
      </c>
      <c r="E1294">
        <v>55409.82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411</v>
      </c>
      <c r="E1296">
        <v>127970.66</v>
      </c>
      <c r="F1296">
        <v>133412.26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413</v>
      </c>
      <c r="E1298">
        <v>74907.98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414</v>
      </c>
      <c r="E1299">
        <v>15.33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418</v>
      </c>
      <c r="E1303">
        <v>0</v>
      </c>
      <c r="F1303">
        <v>228036.68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421</v>
      </c>
      <c r="E1306">
        <v>333416.31</v>
      </c>
      <c r="F1306">
        <v>395374.23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407</v>
      </c>
      <c r="E1307">
        <v>648.19000000000005</v>
      </c>
      <c r="F1307">
        <v>55833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408</v>
      </c>
      <c r="E1308">
        <v>84481.919999999998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409</v>
      </c>
      <c r="E1309">
        <v>55409.82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411</v>
      </c>
      <c r="E1311">
        <v>127970.66</v>
      </c>
      <c r="F1311">
        <v>133412.26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413</v>
      </c>
      <c r="E1313">
        <v>79417.179999999993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414</v>
      </c>
      <c r="E1314">
        <v>27.08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418</v>
      </c>
      <c r="E1318">
        <v>0</v>
      </c>
      <c r="F1318">
        <v>227712.6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421</v>
      </c>
      <c r="E1321">
        <v>347954.84</v>
      </c>
      <c r="F1321">
        <v>416957.87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407</v>
      </c>
      <c r="E1322">
        <v>458.28</v>
      </c>
      <c r="F1322">
        <v>51934.41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408</v>
      </c>
      <c r="E1323">
        <v>89368.37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409</v>
      </c>
      <c r="E1324">
        <v>55409.82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411</v>
      </c>
      <c r="E1326">
        <v>127970.66</v>
      </c>
      <c r="F1326">
        <v>133412.26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413</v>
      </c>
      <c r="E1328">
        <v>79434.080000000002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414</v>
      </c>
      <c r="E1329">
        <v>26.88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418</v>
      </c>
      <c r="E1333">
        <v>0</v>
      </c>
      <c r="F1333">
        <v>224574.11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421</v>
      </c>
      <c r="E1336">
        <v>352668.1</v>
      </c>
      <c r="F1336">
        <v>409920.79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407</v>
      </c>
      <c r="E1337">
        <v>1352.23</v>
      </c>
      <c r="F1337">
        <v>88053.81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408</v>
      </c>
      <c r="E1338">
        <v>108162.99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409</v>
      </c>
      <c r="E1339">
        <v>55409.82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411</v>
      </c>
      <c r="E1341">
        <v>127970.66</v>
      </c>
      <c r="F1341">
        <v>133412.26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413</v>
      </c>
      <c r="E1343">
        <v>88216.36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414</v>
      </c>
      <c r="E1344">
        <v>39.53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418</v>
      </c>
      <c r="E1348">
        <v>0</v>
      </c>
      <c r="F1348">
        <v>222822.03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421</v>
      </c>
      <c r="E1351">
        <v>381151.6</v>
      </c>
      <c r="F1351">
        <v>444288.1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407</v>
      </c>
      <c r="E1352">
        <v>3414.56</v>
      </c>
      <c r="F1352">
        <v>114700.21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408</v>
      </c>
      <c r="E1353">
        <v>107258.86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409</v>
      </c>
      <c r="E1354">
        <v>55409.82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411</v>
      </c>
      <c r="E1356">
        <v>127970.66</v>
      </c>
      <c r="F1356">
        <v>133412.26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413</v>
      </c>
      <c r="E1358">
        <v>93063.01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414</v>
      </c>
      <c r="E1359">
        <v>29.56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418</v>
      </c>
      <c r="E1363">
        <v>0</v>
      </c>
      <c r="F1363">
        <v>227762.15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421</v>
      </c>
      <c r="E1366">
        <v>387146.47</v>
      </c>
      <c r="F1366">
        <v>475874.63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407</v>
      </c>
      <c r="E1367">
        <v>3320.42</v>
      </c>
      <c r="F1367">
        <v>103647.8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408</v>
      </c>
      <c r="E1368">
        <v>91157.55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409</v>
      </c>
      <c r="E1369">
        <v>55409.82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411</v>
      </c>
      <c r="E1371">
        <v>127970.66</v>
      </c>
      <c r="F1371">
        <v>133412.26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413</v>
      </c>
      <c r="E1373">
        <v>87547.57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414</v>
      </c>
      <c r="E1374">
        <v>25.37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418</v>
      </c>
      <c r="E1378">
        <v>0</v>
      </c>
      <c r="F1378">
        <v>234115.18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421</v>
      </c>
      <c r="E1381">
        <v>365431.4</v>
      </c>
      <c r="F1381">
        <v>471175.25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407</v>
      </c>
      <c r="E1382">
        <v>2692.22</v>
      </c>
      <c r="F1382">
        <v>110138.68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408</v>
      </c>
      <c r="E1383">
        <v>118213.75999999999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409</v>
      </c>
      <c r="E1384">
        <v>55409.82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411</v>
      </c>
      <c r="E1386">
        <v>127970.66</v>
      </c>
      <c r="F1386">
        <v>133412.26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413</v>
      </c>
      <c r="E1388">
        <v>94080.29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414</v>
      </c>
      <c r="E1389">
        <v>28.99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418</v>
      </c>
      <c r="E1393">
        <v>0</v>
      </c>
      <c r="F1393">
        <v>221200.55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421</v>
      </c>
      <c r="E1396">
        <v>398395.73</v>
      </c>
      <c r="F1396">
        <v>464751.49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407</v>
      </c>
      <c r="E1397">
        <v>1795.4</v>
      </c>
      <c r="F1397">
        <v>109469.86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408</v>
      </c>
      <c r="E1398">
        <v>141943.72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409</v>
      </c>
      <c r="E1399">
        <v>55409.82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411</v>
      </c>
      <c r="E1401">
        <v>127970.66</v>
      </c>
      <c r="F1401">
        <v>133412.26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413</v>
      </c>
      <c r="E1403">
        <v>101649.74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414</v>
      </c>
      <c r="E1404">
        <v>49.29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418</v>
      </c>
      <c r="E1408">
        <v>0</v>
      </c>
      <c r="F1408">
        <v>210085.55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421</v>
      </c>
      <c r="E1411">
        <v>428818.63</v>
      </c>
      <c r="F1411">
        <v>452967.67999999999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407</v>
      </c>
      <c r="E1412">
        <v>536.71</v>
      </c>
      <c r="F1412">
        <v>91343.05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408</v>
      </c>
      <c r="E1413">
        <v>182559.16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409</v>
      </c>
      <c r="E1414">
        <v>55409.82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411</v>
      </c>
      <c r="E1416">
        <v>127970.66</v>
      </c>
      <c r="F1416">
        <v>133412.26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413</v>
      </c>
      <c r="E1418">
        <v>99304.92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414</v>
      </c>
      <c r="E1419">
        <v>70.11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418</v>
      </c>
      <c r="E1423">
        <v>0</v>
      </c>
      <c r="F1423">
        <v>186689.23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421</v>
      </c>
      <c r="E1426">
        <v>465851.38</v>
      </c>
      <c r="F1426">
        <v>411444.55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407</v>
      </c>
      <c r="E1427">
        <v>6498.38</v>
      </c>
      <c r="F1427">
        <v>142415.15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408</v>
      </c>
      <c r="E1428">
        <v>93695.57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409</v>
      </c>
      <c r="E1429">
        <v>55409.82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411</v>
      </c>
      <c r="E1431">
        <v>127970.66</v>
      </c>
      <c r="F1431">
        <v>133412.26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413</v>
      </c>
      <c r="E1433">
        <v>102650.58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414</v>
      </c>
      <c r="E1434">
        <v>33.94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418</v>
      </c>
      <c r="E1438">
        <v>0</v>
      </c>
      <c r="F1438">
        <v>247498.66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421</v>
      </c>
      <c r="E1441">
        <v>386258.95</v>
      </c>
      <c r="F1441">
        <v>523326.07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407</v>
      </c>
      <c r="E1442">
        <v>0</v>
      </c>
      <c r="F1442">
        <v>80880.710000000006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408</v>
      </c>
      <c r="E1443">
        <v>28202.33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409</v>
      </c>
      <c r="E1444">
        <v>123101.41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411</v>
      </c>
      <c r="E1446">
        <v>127970.66</v>
      </c>
      <c r="F1446">
        <v>133412.26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413</v>
      </c>
      <c r="E1448">
        <v>92204.89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414</v>
      </c>
      <c r="E1449">
        <v>24.16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418</v>
      </c>
      <c r="E1453">
        <v>0</v>
      </c>
      <c r="F1453">
        <v>273715.33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421</v>
      </c>
      <c r="E1456">
        <v>371503.46</v>
      </c>
      <c r="F1456">
        <v>488008.3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407</v>
      </c>
      <c r="E1457">
        <v>0</v>
      </c>
      <c r="F1457">
        <v>75251.149999999994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408</v>
      </c>
      <c r="E1458">
        <v>67635.460000000006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409</v>
      </c>
      <c r="E1459">
        <v>123101.41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411</v>
      </c>
      <c r="E1461">
        <v>127970.66</v>
      </c>
      <c r="F1461">
        <v>133412.26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413</v>
      </c>
      <c r="E1463">
        <v>93526.85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414</v>
      </c>
      <c r="E1464">
        <v>25.91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418</v>
      </c>
      <c r="E1468">
        <v>0</v>
      </c>
      <c r="F1468">
        <v>251645.5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421</v>
      </c>
      <c r="E1471">
        <v>412260.3</v>
      </c>
      <c r="F1471">
        <v>460308.92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407</v>
      </c>
      <c r="E1472">
        <v>0</v>
      </c>
      <c r="F1472">
        <v>39483.919999999998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408</v>
      </c>
      <c r="E1473">
        <v>53824.72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409</v>
      </c>
      <c r="E1474">
        <v>123101.41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411</v>
      </c>
      <c r="E1476">
        <v>127970.66</v>
      </c>
      <c r="F1476">
        <v>133412.26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413</v>
      </c>
      <c r="E1478">
        <v>84020.88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414</v>
      </c>
      <c r="E1479">
        <v>15.09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418</v>
      </c>
      <c r="E1483">
        <v>0</v>
      </c>
      <c r="F1483">
        <v>250660.99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421</v>
      </c>
      <c r="E1486">
        <v>388932.77</v>
      </c>
      <c r="F1486">
        <v>423557.17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407</v>
      </c>
      <c r="E1487">
        <v>0</v>
      </c>
      <c r="F1487">
        <v>57909.32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408</v>
      </c>
      <c r="E1488">
        <v>79304.52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409</v>
      </c>
      <c r="E1489">
        <v>123101.41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411</v>
      </c>
      <c r="E1491">
        <v>127970.66</v>
      </c>
      <c r="F1491">
        <v>133412.26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413</v>
      </c>
      <c r="E1493">
        <v>91136.78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414</v>
      </c>
      <c r="E1494">
        <v>37.51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418</v>
      </c>
      <c r="E1498">
        <v>0</v>
      </c>
      <c r="F1498">
        <v>242121.47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421</v>
      </c>
      <c r="E1501">
        <v>421550.88</v>
      </c>
      <c r="F1501">
        <v>433443.06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407</v>
      </c>
      <c r="E1502">
        <v>0</v>
      </c>
      <c r="F1502">
        <v>42912.61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408</v>
      </c>
      <c r="E1503">
        <v>59102.3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409</v>
      </c>
      <c r="E1504">
        <v>123101.41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411</v>
      </c>
      <c r="E1506">
        <v>127970.66</v>
      </c>
      <c r="F1506">
        <v>133412.26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413</v>
      </c>
      <c r="E1508">
        <v>85477.77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414</v>
      </c>
      <c r="E1509">
        <v>25.3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418</v>
      </c>
      <c r="E1513">
        <v>0</v>
      </c>
      <c r="F1513">
        <v>250673.65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421</v>
      </c>
      <c r="E1516">
        <v>395677.44</v>
      </c>
      <c r="F1516">
        <v>426998.53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407</v>
      </c>
      <c r="E1517">
        <v>0</v>
      </c>
      <c r="F1517">
        <v>19228.52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408</v>
      </c>
      <c r="E1518">
        <v>86014.09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409</v>
      </c>
      <c r="E1519">
        <v>123101.41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411</v>
      </c>
      <c r="E1521">
        <v>127970.66</v>
      </c>
      <c r="F1521">
        <v>133412.26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413</v>
      </c>
      <c r="E1523">
        <v>82533.81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414</v>
      </c>
      <c r="E1524">
        <v>28.39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418</v>
      </c>
      <c r="E1528">
        <v>0</v>
      </c>
      <c r="F1528">
        <v>231041.22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421</v>
      </c>
      <c r="E1531">
        <v>419648.36</v>
      </c>
      <c r="F1531">
        <v>383682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407</v>
      </c>
      <c r="E1532">
        <v>0</v>
      </c>
      <c r="F1532">
        <v>21948.42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408</v>
      </c>
      <c r="E1533">
        <v>90380.92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409</v>
      </c>
      <c r="E1534">
        <v>123101.41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411</v>
      </c>
      <c r="E1536">
        <v>127970.66</v>
      </c>
      <c r="F1536">
        <v>133412.26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413</v>
      </c>
      <c r="E1538">
        <v>82609.31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414</v>
      </c>
      <c r="E1539">
        <v>38.81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418</v>
      </c>
      <c r="E1543">
        <v>0</v>
      </c>
      <c r="F1543">
        <v>228118.56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421</v>
      </c>
      <c r="E1546">
        <v>424101.12</v>
      </c>
      <c r="F1546">
        <v>383479.25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407</v>
      </c>
      <c r="E1547">
        <v>0</v>
      </c>
      <c r="F1547">
        <v>44245.62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408</v>
      </c>
      <c r="E1548">
        <v>103168.41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409</v>
      </c>
      <c r="E1549">
        <v>123101.41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411</v>
      </c>
      <c r="E1551">
        <v>127970.66</v>
      </c>
      <c r="F1551">
        <v>133412.26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413</v>
      </c>
      <c r="E1553">
        <v>91133.28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414</v>
      </c>
      <c r="E1554">
        <v>59.99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418</v>
      </c>
      <c r="E1558">
        <v>0</v>
      </c>
      <c r="F1558">
        <v>227805.01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421</v>
      </c>
      <c r="E1561">
        <v>445433.76</v>
      </c>
      <c r="F1561">
        <v>405462.89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407</v>
      </c>
      <c r="E1562">
        <v>0</v>
      </c>
      <c r="F1562">
        <v>46935.19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408</v>
      </c>
      <c r="E1563">
        <v>114700.9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409</v>
      </c>
      <c r="E1564">
        <v>123101.41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411</v>
      </c>
      <c r="E1566">
        <v>127970.66</v>
      </c>
      <c r="F1566">
        <v>133412.26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413</v>
      </c>
      <c r="E1568">
        <v>96880.65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414</v>
      </c>
      <c r="E1569">
        <v>72.17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418</v>
      </c>
      <c r="E1573">
        <v>0</v>
      </c>
      <c r="F1573">
        <v>224665.28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421</v>
      </c>
      <c r="E1576">
        <v>462725.79</v>
      </c>
      <c r="F1576">
        <v>405012.73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407</v>
      </c>
      <c r="E1577">
        <v>0</v>
      </c>
      <c r="F1577">
        <v>84165.71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408</v>
      </c>
      <c r="E1578">
        <v>134135.46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409</v>
      </c>
      <c r="E1579">
        <v>123101.41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411</v>
      </c>
      <c r="E1581">
        <v>127970.66</v>
      </c>
      <c r="F1581">
        <v>133412.26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413</v>
      </c>
      <c r="E1583">
        <v>106714.95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414</v>
      </c>
      <c r="E1584">
        <v>91.6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418</v>
      </c>
      <c r="E1588">
        <v>0</v>
      </c>
      <c r="F1588">
        <v>222920.99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421</v>
      </c>
      <c r="E1591">
        <v>492014.08000000002</v>
      </c>
      <c r="F1591">
        <v>440498.97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407</v>
      </c>
      <c r="E1592">
        <v>0</v>
      </c>
      <c r="F1592">
        <v>130571.94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408</v>
      </c>
      <c r="E1593">
        <v>139909.12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409</v>
      </c>
      <c r="E1594">
        <v>123101.41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411</v>
      </c>
      <c r="E1596">
        <v>127970.66</v>
      </c>
      <c r="F1596">
        <v>133412.26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413</v>
      </c>
      <c r="E1598">
        <v>117931.22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414</v>
      </c>
      <c r="E1599">
        <v>94.6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418</v>
      </c>
      <c r="E1603">
        <v>0</v>
      </c>
      <c r="F1603">
        <v>227878.85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421</v>
      </c>
      <c r="E1606">
        <v>509007.01</v>
      </c>
      <c r="F1606">
        <v>491863.05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407</v>
      </c>
      <c r="E1607">
        <v>0</v>
      </c>
      <c r="F1607">
        <v>113125.06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408</v>
      </c>
      <c r="E1608">
        <v>117342.06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409</v>
      </c>
      <c r="E1609">
        <v>123101.41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411</v>
      </c>
      <c r="E1611">
        <v>127970.66</v>
      </c>
      <c r="F1611">
        <v>133412.26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413</v>
      </c>
      <c r="E1613">
        <v>106387.31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414</v>
      </c>
      <c r="E1614">
        <v>68.03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418</v>
      </c>
      <c r="E1618">
        <v>0</v>
      </c>
      <c r="F1618">
        <v>234226.3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421</v>
      </c>
      <c r="E1621">
        <v>474869.48</v>
      </c>
      <c r="F1621">
        <v>480763.63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407</v>
      </c>
      <c r="E1622">
        <v>0</v>
      </c>
      <c r="F1622">
        <v>122843.74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408</v>
      </c>
      <c r="E1623">
        <v>153600.72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409</v>
      </c>
      <c r="E1624">
        <v>123101.41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411</v>
      </c>
      <c r="E1626">
        <v>127970.66</v>
      </c>
      <c r="F1626">
        <v>133412.26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413</v>
      </c>
      <c r="E1628">
        <v>117635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414</v>
      </c>
      <c r="E1629">
        <v>96.16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418</v>
      </c>
      <c r="E1633">
        <v>0</v>
      </c>
      <c r="F1633">
        <v>221306.79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421</v>
      </c>
      <c r="E1636">
        <v>522403.96</v>
      </c>
      <c r="F1636">
        <v>477562.79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407</v>
      </c>
      <c r="E1637">
        <v>0</v>
      </c>
      <c r="F1637">
        <v>118861.42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408</v>
      </c>
      <c r="E1638">
        <v>181218.69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409</v>
      </c>
      <c r="E1639">
        <v>123101.41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411</v>
      </c>
      <c r="E1641">
        <v>127970.66</v>
      </c>
      <c r="F1641">
        <v>133412.26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413</v>
      </c>
      <c r="E1643">
        <v>129632.31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414</v>
      </c>
      <c r="E1644">
        <v>109.84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418</v>
      </c>
      <c r="E1648">
        <v>0</v>
      </c>
      <c r="F1648">
        <v>210193.35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421</v>
      </c>
      <c r="E1651">
        <v>562032.92000000004</v>
      </c>
      <c r="F1651">
        <v>462467.04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407</v>
      </c>
      <c r="E1652">
        <v>0</v>
      </c>
      <c r="F1652">
        <v>105370.99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408</v>
      </c>
      <c r="E1653">
        <v>236363.06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409</v>
      </c>
      <c r="E1654">
        <v>123101.41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411</v>
      </c>
      <c r="E1656">
        <v>127970.66</v>
      </c>
      <c r="F1656">
        <v>133412.26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413</v>
      </c>
      <c r="E1658">
        <v>131440.41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414</v>
      </c>
      <c r="E1659">
        <v>129.36000000000001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418</v>
      </c>
      <c r="E1663">
        <v>0</v>
      </c>
      <c r="F1663">
        <v>186783.86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421</v>
      </c>
      <c r="E1666">
        <v>619004.9</v>
      </c>
      <c r="F1666">
        <v>425567.1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407</v>
      </c>
      <c r="E1667">
        <v>0</v>
      </c>
      <c r="F1667">
        <v>146863.95000000001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408</v>
      </c>
      <c r="E1668">
        <v>119743.94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409</v>
      </c>
      <c r="E1669">
        <v>123101.41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411</v>
      </c>
      <c r="E1671">
        <v>127970.66</v>
      </c>
      <c r="F1671">
        <v>133412.26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413</v>
      </c>
      <c r="E1673">
        <v>130309.14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414</v>
      </c>
      <c r="E1674">
        <v>73.540000000000006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418</v>
      </c>
      <c r="E1678">
        <v>0</v>
      </c>
      <c r="F1678">
        <v>247598.62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421</v>
      </c>
      <c r="E1681">
        <v>501198.69</v>
      </c>
      <c r="F1681">
        <v>527874.84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407</v>
      </c>
      <c r="E1682">
        <v>0</v>
      </c>
      <c r="F1682">
        <v>111907.61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408</v>
      </c>
      <c r="E1683">
        <v>23871.17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409</v>
      </c>
      <c r="E1684">
        <v>55409.82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411</v>
      </c>
      <c r="E1686">
        <v>127970.66</v>
      </c>
      <c r="F1686">
        <v>133412.26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413</v>
      </c>
      <c r="E1688">
        <v>82240.83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414</v>
      </c>
      <c r="E1689">
        <v>27.99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418</v>
      </c>
      <c r="E1693">
        <v>0</v>
      </c>
      <c r="F1693">
        <v>273697.78000000003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421</v>
      </c>
      <c r="E1696">
        <v>289520.46999999997</v>
      </c>
      <c r="F1696">
        <v>519017.66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407</v>
      </c>
      <c r="E1697">
        <v>0</v>
      </c>
      <c r="F1697">
        <v>85469.68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408</v>
      </c>
      <c r="E1698">
        <v>55414.080000000002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409</v>
      </c>
      <c r="E1699">
        <v>55409.82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411</v>
      </c>
      <c r="E1701">
        <v>127970.66</v>
      </c>
      <c r="F1701">
        <v>133412.26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413</v>
      </c>
      <c r="E1703">
        <v>81826.47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414</v>
      </c>
      <c r="E1704">
        <v>22.74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418</v>
      </c>
      <c r="E1708">
        <v>0</v>
      </c>
      <c r="F1708">
        <v>251624.26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421</v>
      </c>
      <c r="E1711">
        <v>320643.77</v>
      </c>
      <c r="F1711">
        <v>470506.2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407</v>
      </c>
      <c r="E1712">
        <v>0</v>
      </c>
      <c r="F1712">
        <v>54987.839999999997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408</v>
      </c>
      <c r="E1713">
        <v>43865.34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409</v>
      </c>
      <c r="E1714">
        <v>55409.82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411</v>
      </c>
      <c r="E1716">
        <v>127970.66</v>
      </c>
      <c r="F1716">
        <v>133412.26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413</v>
      </c>
      <c r="E1718">
        <v>77288.179999999993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414</v>
      </c>
      <c r="E1719">
        <v>15.66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418</v>
      </c>
      <c r="E1723">
        <v>0</v>
      </c>
      <c r="F1723">
        <v>250635.42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421</v>
      </c>
      <c r="E1726">
        <v>304549.67</v>
      </c>
      <c r="F1726">
        <v>439035.53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407</v>
      </c>
      <c r="E1727">
        <v>0</v>
      </c>
      <c r="F1727">
        <v>63299.96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408</v>
      </c>
      <c r="E1728">
        <v>63734.720000000001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409</v>
      </c>
      <c r="E1729">
        <v>55409.82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411</v>
      </c>
      <c r="E1731">
        <v>127970.66</v>
      </c>
      <c r="F1731">
        <v>133412.26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413</v>
      </c>
      <c r="E1733">
        <v>79838.23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414</v>
      </c>
      <c r="E1734">
        <v>17.149999999999999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418</v>
      </c>
      <c r="E1738">
        <v>0</v>
      </c>
      <c r="F1738">
        <v>242093.48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421</v>
      </c>
      <c r="E1741">
        <v>326970.58</v>
      </c>
      <c r="F1741">
        <v>438805.71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407</v>
      </c>
      <c r="E1742">
        <v>0</v>
      </c>
      <c r="F1742">
        <v>62010.34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408</v>
      </c>
      <c r="E1743">
        <v>47560.54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409</v>
      </c>
      <c r="E1744">
        <v>55409.82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411</v>
      </c>
      <c r="E1746">
        <v>127970.66</v>
      </c>
      <c r="F1746">
        <v>133412.26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413</v>
      </c>
      <c r="E1748">
        <v>78799.360000000001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414</v>
      </c>
      <c r="E1749">
        <v>17.940000000000001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418</v>
      </c>
      <c r="E1753">
        <v>0</v>
      </c>
      <c r="F1753">
        <v>250655.85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421</v>
      </c>
      <c r="E1756">
        <v>309758.32</v>
      </c>
      <c r="F1756">
        <v>446078.46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407</v>
      </c>
      <c r="E1757">
        <v>0</v>
      </c>
      <c r="F1757">
        <v>29456.98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408</v>
      </c>
      <c r="E1758">
        <v>69358.7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409</v>
      </c>
      <c r="E1759">
        <v>55409.82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411</v>
      </c>
      <c r="E1761">
        <v>127970.66</v>
      </c>
      <c r="F1761">
        <v>133412.26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413</v>
      </c>
      <c r="E1763">
        <v>73888.789999999994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414</v>
      </c>
      <c r="E1764">
        <v>13.24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418</v>
      </c>
      <c r="E1768">
        <v>0</v>
      </c>
      <c r="F1768">
        <v>230997.95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421</v>
      </c>
      <c r="E1771">
        <v>326641.21000000002</v>
      </c>
      <c r="F1771">
        <v>393867.2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407</v>
      </c>
      <c r="E1772">
        <v>0</v>
      </c>
      <c r="F1772">
        <v>33856.33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408</v>
      </c>
      <c r="E1773">
        <v>74880.89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409</v>
      </c>
      <c r="E1774">
        <v>55409.82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411</v>
      </c>
      <c r="E1776">
        <v>127970.66</v>
      </c>
      <c r="F1776">
        <v>133412.26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413</v>
      </c>
      <c r="E1778">
        <v>74918.48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414</v>
      </c>
      <c r="E1779">
        <v>15.3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418</v>
      </c>
      <c r="E1783">
        <v>0</v>
      </c>
      <c r="F1783">
        <v>228072.03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421</v>
      </c>
      <c r="E1786">
        <v>333195.15999999997</v>
      </c>
      <c r="F1786">
        <v>395340.63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407</v>
      </c>
      <c r="E1787">
        <v>0</v>
      </c>
      <c r="F1787">
        <v>55748.32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408</v>
      </c>
      <c r="E1788">
        <v>84482.25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409</v>
      </c>
      <c r="E1789">
        <v>55409.82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411</v>
      </c>
      <c r="E1791">
        <v>127970.66</v>
      </c>
      <c r="F1791">
        <v>133412.26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413</v>
      </c>
      <c r="E1793">
        <v>79454.11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414</v>
      </c>
      <c r="E1794">
        <v>27.1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418</v>
      </c>
      <c r="E1798">
        <v>0</v>
      </c>
      <c r="F1798">
        <v>227757.68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421</v>
      </c>
      <c r="E1801">
        <v>347343.94</v>
      </c>
      <c r="F1801">
        <v>416918.27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407</v>
      </c>
      <c r="E1802">
        <v>0</v>
      </c>
      <c r="F1802">
        <v>52231.65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408</v>
      </c>
      <c r="E1803">
        <v>89534.88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409</v>
      </c>
      <c r="E1804">
        <v>55409.82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411</v>
      </c>
      <c r="E1806">
        <v>127970.66</v>
      </c>
      <c r="F1806">
        <v>133412.26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413</v>
      </c>
      <c r="E1808">
        <v>79521.53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414</v>
      </c>
      <c r="E1809">
        <v>27.14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418</v>
      </c>
      <c r="E1813">
        <v>0</v>
      </c>
      <c r="F1813">
        <v>224612.98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421</v>
      </c>
      <c r="E1816">
        <v>352464.04</v>
      </c>
      <c r="F1816">
        <v>410256.89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407</v>
      </c>
      <c r="E1817">
        <v>0</v>
      </c>
      <c r="F1817">
        <v>87933.17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408</v>
      </c>
      <c r="E1818">
        <v>108024.53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409</v>
      </c>
      <c r="E1819">
        <v>55409.82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411</v>
      </c>
      <c r="E1821">
        <v>127970.66</v>
      </c>
      <c r="F1821">
        <v>133412.26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413</v>
      </c>
      <c r="E1823">
        <v>88303.55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414</v>
      </c>
      <c r="E1824">
        <v>39.31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418</v>
      </c>
      <c r="E1828">
        <v>0</v>
      </c>
      <c r="F1828">
        <v>222874.37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421</v>
      </c>
      <c r="E1831">
        <v>379747.87</v>
      </c>
      <c r="F1831">
        <v>444219.81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407</v>
      </c>
      <c r="E1832">
        <v>0</v>
      </c>
      <c r="F1832">
        <v>114982.16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408</v>
      </c>
      <c r="E1833">
        <v>107037.52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409</v>
      </c>
      <c r="E1834">
        <v>55409.82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411</v>
      </c>
      <c r="E1836">
        <v>127970.66</v>
      </c>
      <c r="F1836">
        <v>133412.26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413</v>
      </c>
      <c r="E1838">
        <v>93196.73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414</v>
      </c>
      <c r="E1839">
        <v>29.6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418</v>
      </c>
      <c r="E1843">
        <v>0</v>
      </c>
      <c r="F1843">
        <v>227826.08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421</v>
      </c>
      <c r="E1846">
        <v>383644.33</v>
      </c>
      <c r="F1846">
        <v>476220.5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407</v>
      </c>
      <c r="E1847">
        <v>0</v>
      </c>
      <c r="F1847">
        <v>103839.83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408</v>
      </c>
      <c r="E1848">
        <v>90921.61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409</v>
      </c>
      <c r="E1849">
        <v>55409.82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411</v>
      </c>
      <c r="E1851">
        <v>127970.66</v>
      </c>
      <c r="F1851">
        <v>133412.26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413</v>
      </c>
      <c r="E1853">
        <v>87656.8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414</v>
      </c>
      <c r="E1854">
        <v>25.39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418</v>
      </c>
      <c r="E1858">
        <v>0</v>
      </c>
      <c r="F1858">
        <v>234188.41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421</v>
      </c>
      <c r="E1861">
        <v>361984.28</v>
      </c>
      <c r="F1861">
        <v>471440.51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407</v>
      </c>
      <c r="E1862">
        <v>0</v>
      </c>
      <c r="F1862">
        <v>110393.13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408</v>
      </c>
      <c r="E1863">
        <v>118015.97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409</v>
      </c>
      <c r="E1864">
        <v>55409.82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411</v>
      </c>
      <c r="E1866">
        <v>127970.66</v>
      </c>
      <c r="F1866">
        <v>133412.26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413</v>
      </c>
      <c r="E1868">
        <v>94179.6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414</v>
      </c>
      <c r="E1869">
        <v>29.03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418</v>
      </c>
      <c r="E1873">
        <v>0</v>
      </c>
      <c r="F1873">
        <v>221254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421</v>
      </c>
      <c r="E1876">
        <v>395605.08</v>
      </c>
      <c r="F1876">
        <v>465059.39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407</v>
      </c>
      <c r="E1877">
        <v>0</v>
      </c>
      <c r="F1877">
        <v>109531.71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408</v>
      </c>
      <c r="E1878">
        <v>141862.01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409</v>
      </c>
      <c r="E1879">
        <v>55409.82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411</v>
      </c>
      <c r="E1881">
        <v>127970.66</v>
      </c>
      <c r="F1881">
        <v>133412.26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413</v>
      </c>
      <c r="E1883">
        <v>101776.97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414</v>
      </c>
      <c r="E1884">
        <v>49.25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418</v>
      </c>
      <c r="E1888">
        <v>0</v>
      </c>
      <c r="F1888">
        <v>210134.01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421</v>
      </c>
      <c r="E1891">
        <v>427068.71</v>
      </c>
      <c r="F1891">
        <v>453077.98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407</v>
      </c>
      <c r="E1892">
        <v>0</v>
      </c>
      <c r="F1892">
        <v>91267.26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408</v>
      </c>
      <c r="E1893">
        <v>182479.58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409</v>
      </c>
      <c r="E1894">
        <v>55409.82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411</v>
      </c>
      <c r="E1896">
        <v>127970.66</v>
      </c>
      <c r="F1896">
        <v>133412.26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413</v>
      </c>
      <c r="E1898">
        <v>99344.43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414</v>
      </c>
      <c r="E1899">
        <v>70.099999999999994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418</v>
      </c>
      <c r="E1903">
        <v>0</v>
      </c>
      <c r="F1903">
        <v>186718.89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421</v>
      </c>
      <c r="E1906">
        <v>465274.6</v>
      </c>
      <c r="F1906">
        <v>411398.42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407</v>
      </c>
      <c r="E1907">
        <v>0</v>
      </c>
      <c r="F1907">
        <v>143223.84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408</v>
      </c>
      <c r="E1908">
        <v>93611.9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409</v>
      </c>
      <c r="E1909">
        <v>55409.82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411</v>
      </c>
      <c r="E1911">
        <v>127970.66</v>
      </c>
      <c r="F1911">
        <v>133412.26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413</v>
      </c>
      <c r="E1913">
        <v>103006.17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414</v>
      </c>
      <c r="E1914">
        <v>34.06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418</v>
      </c>
      <c r="E1918">
        <v>0</v>
      </c>
      <c r="F1918">
        <v>247574.11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421</v>
      </c>
      <c r="E1921">
        <v>380032.61</v>
      </c>
      <c r="F1921">
        <v>524210.22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407</v>
      </c>
      <c r="E1922">
        <v>0</v>
      </c>
      <c r="F1922">
        <v>103579.84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408</v>
      </c>
      <c r="E1923">
        <v>28438.28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409</v>
      </c>
      <c r="E1924">
        <v>123101.41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411</v>
      </c>
      <c r="E1926">
        <v>127970.66</v>
      </c>
      <c r="F1926">
        <v>133412.26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413</v>
      </c>
      <c r="E1928">
        <v>78704.69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414</v>
      </c>
      <c r="E1929">
        <v>24.07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418</v>
      </c>
      <c r="E1933">
        <v>0</v>
      </c>
      <c r="F1933">
        <v>273714.59999999998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421</v>
      </c>
      <c r="E1936">
        <v>358239.11</v>
      </c>
      <c r="F1936">
        <v>510706.71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407</v>
      </c>
      <c r="E1937">
        <v>0</v>
      </c>
      <c r="F1937">
        <v>88563.06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408</v>
      </c>
      <c r="E1938">
        <v>67455.38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409</v>
      </c>
      <c r="E1939">
        <v>123101.41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411</v>
      </c>
      <c r="E1941">
        <v>127970.66</v>
      </c>
      <c r="F1941">
        <v>133412.26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413</v>
      </c>
      <c r="E1943">
        <v>78631.350000000006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414</v>
      </c>
      <c r="E1944">
        <v>25.8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418</v>
      </c>
      <c r="E1948">
        <v>0</v>
      </c>
      <c r="F1948">
        <v>251645.67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421</v>
      </c>
      <c r="E1951">
        <v>397184.6</v>
      </c>
      <c r="F1951">
        <v>473620.99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407</v>
      </c>
      <c r="E1952">
        <v>0</v>
      </c>
      <c r="F1952">
        <v>47232.87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408</v>
      </c>
      <c r="E1953">
        <v>53959.05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409</v>
      </c>
      <c r="E1954">
        <v>123101.41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411</v>
      </c>
      <c r="E1956">
        <v>127970.66</v>
      </c>
      <c r="F1956">
        <v>133412.26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413</v>
      </c>
      <c r="E1958">
        <v>69346.539999999994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414</v>
      </c>
      <c r="E1959">
        <v>15.06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418</v>
      </c>
      <c r="E1963">
        <v>0</v>
      </c>
      <c r="F1963">
        <v>250660.69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421</v>
      </c>
      <c r="E1966">
        <v>374392.72</v>
      </c>
      <c r="F1966">
        <v>431305.82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407</v>
      </c>
      <c r="E1967">
        <v>0</v>
      </c>
      <c r="F1967">
        <v>64961.22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408</v>
      </c>
      <c r="E1968">
        <v>79036.36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409</v>
      </c>
      <c r="E1969">
        <v>123101.41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411</v>
      </c>
      <c r="E1971">
        <v>127970.66</v>
      </c>
      <c r="F1971">
        <v>133412.26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413</v>
      </c>
      <c r="E1973">
        <v>76348.2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414</v>
      </c>
      <c r="E1974">
        <v>37.42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418</v>
      </c>
      <c r="E1978">
        <v>0</v>
      </c>
      <c r="F1978">
        <v>242121.39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421</v>
      </c>
      <c r="E1981">
        <v>406494.06</v>
      </c>
      <c r="F1981">
        <v>440494.87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407</v>
      </c>
      <c r="E1982">
        <v>0</v>
      </c>
      <c r="F1982">
        <v>50129.01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408</v>
      </c>
      <c r="E1983">
        <v>59152.25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409</v>
      </c>
      <c r="E1984">
        <v>123101.41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411</v>
      </c>
      <c r="E1986">
        <v>127970.66</v>
      </c>
      <c r="F1986">
        <v>133412.26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413</v>
      </c>
      <c r="E1988">
        <v>71339.740000000005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414</v>
      </c>
      <c r="E1989">
        <v>25.28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418</v>
      </c>
      <c r="E1993">
        <v>0</v>
      </c>
      <c r="F1993">
        <v>250672.67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421</v>
      </c>
      <c r="E1996">
        <v>381589.35</v>
      </c>
      <c r="F1996">
        <v>434213.94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407</v>
      </c>
      <c r="E1997">
        <v>0</v>
      </c>
      <c r="F1997">
        <v>20643.77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408</v>
      </c>
      <c r="E1998">
        <v>86226.73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409</v>
      </c>
      <c r="E1999">
        <v>123101.41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411</v>
      </c>
      <c r="E2001">
        <v>127970.66</v>
      </c>
      <c r="F2001">
        <v>133412.26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413</v>
      </c>
      <c r="E2003">
        <v>68810.759999999995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414</v>
      </c>
      <c r="E2004">
        <v>29.13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418</v>
      </c>
      <c r="E2008">
        <v>0</v>
      </c>
      <c r="F2008">
        <v>231041.25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421</v>
      </c>
      <c r="E2011">
        <v>406138.69</v>
      </c>
      <c r="F2011">
        <v>385097.29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407</v>
      </c>
      <c r="E2012">
        <v>0</v>
      </c>
      <c r="F2012">
        <v>23195.98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408</v>
      </c>
      <c r="E2013">
        <v>90099.38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409</v>
      </c>
      <c r="E2014">
        <v>123101.41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411</v>
      </c>
      <c r="E2016">
        <v>127970.66</v>
      </c>
      <c r="F2016">
        <v>133412.26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413</v>
      </c>
      <c r="E2018">
        <v>69366.600000000006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414</v>
      </c>
      <c r="E2019">
        <v>38.74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418</v>
      </c>
      <c r="E2023">
        <v>0</v>
      </c>
      <c r="F2023">
        <v>228118.52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421</v>
      </c>
      <c r="E2026">
        <v>410576.79</v>
      </c>
      <c r="F2026">
        <v>384726.76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407</v>
      </c>
      <c r="E2027">
        <v>0</v>
      </c>
      <c r="F2027">
        <v>46437.55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408</v>
      </c>
      <c r="E2028">
        <v>102798.55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409</v>
      </c>
      <c r="E2029">
        <v>123101.41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411</v>
      </c>
      <c r="E2031">
        <v>127970.66</v>
      </c>
      <c r="F2031">
        <v>133412.26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413</v>
      </c>
      <c r="E2033">
        <v>76965.58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414</v>
      </c>
      <c r="E2034">
        <v>60.09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418</v>
      </c>
      <c r="E2038">
        <v>0</v>
      </c>
      <c r="F2038">
        <v>227804.96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421</v>
      </c>
      <c r="E2041">
        <v>430896.29</v>
      </c>
      <c r="F2041">
        <v>407654.78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407</v>
      </c>
      <c r="E2042">
        <v>0</v>
      </c>
      <c r="F2042">
        <v>48651.56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408</v>
      </c>
      <c r="E2043">
        <v>114133.44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409</v>
      </c>
      <c r="E2044">
        <v>123101.41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411</v>
      </c>
      <c r="E2046">
        <v>127970.66</v>
      </c>
      <c r="F2046">
        <v>133412.26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413</v>
      </c>
      <c r="E2048">
        <v>82283.78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414</v>
      </c>
      <c r="E2049">
        <v>72.23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418</v>
      </c>
      <c r="E2053">
        <v>0</v>
      </c>
      <c r="F2053">
        <v>224665.38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421</v>
      </c>
      <c r="E2056">
        <v>447561.52</v>
      </c>
      <c r="F2056">
        <v>406729.19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407</v>
      </c>
      <c r="E2057">
        <v>0</v>
      </c>
      <c r="F2057">
        <v>89096.88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408</v>
      </c>
      <c r="E2058">
        <v>133366.39999999999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409</v>
      </c>
      <c r="E2059">
        <v>123101.41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411</v>
      </c>
      <c r="E2061">
        <v>127970.66</v>
      </c>
      <c r="F2061">
        <v>133412.26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413</v>
      </c>
      <c r="E2063">
        <v>92709.93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414</v>
      </c>
      <c r="E2064">
        <v>91.59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418</v>
      </c>
      <c r="E2068">
        <v>0</v>
      </c>
      <c r="F2068">
        <v>222920.47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421</v>
      </c>
      <c r="E2071">
        <v>477239.99</v>
      </c>
      <c r="F2071">
        <v>445429.61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407</v>
      </c>
      <c r="E2072">
        <v>0</v>
      </c>
      <c r="F2072">
        <v>144276.19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408</v>
      </c>
      <c r="E2073">
        <v>139190.35999999999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409</v>
      </c>
      <c r="E2074">
        <v>123101.41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411</v>
      </c>
      <c r="E2076">
        <v>127970.66</v>
      </c>
      <c r="F2076">
        <v>133412.26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413</v>
      </c>
      <c r="E2078">
        <v>103149.45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414</v>
      </c>
      <c r="E2079">
        <v>94.55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418</v>
      </c>
      <c r="E2083">
        <v>0</v>
      </c>
      <c r="F2083">
        <v>227872.44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421</v>
      </c>
      <c r="E2086">
        <v>493506.43</v>
      </c>
      <c r="F2086">
        <v>505560.89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407</v>
      </c>
      <c r="E2087">
        <v>0</v>
      </c>
      <c r="F2087">
        <v>125648.69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408</v>
      </c>
      <c r="E2088">
        <v>116844.39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409</v>
      </c>
      <c r="E2089">
        <v>123101.41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411</v>
      </c>
      <c r="E2091">
        <v>127970.66</v>
      </c>
      <c r="F2091">
        <v>133412.26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413</v>
      </c>
      <c r="E2093">
        <v>92223.18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414</v>
      </c>
      <c r="E2094">
        <v>67.92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418</v>
      </c>
      <c r="E2098">
        <v>0</v>
      </c>
      <c r="F2098">
        <v>234220.62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421</v>
      </c>
      <c r="E2101">
        <v>460207.56</v>
      </c>
      <c r="F2101">
        <v>493281.58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407</v>
      </c>
      <c r="E2102">
        <v>0</v>
      </c>
      <c r="F2102">
        <v>133241.95000000001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408</v>
      </c>
      <c r="E2103">
        <v>152763.78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409</v>
      </c>
      <c r="E2104">
        <v>123101.41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411</v>
      </c>
      <c r="E2106">
        <v>127970.66</v>
      </c>
      <c r="F2106">
        <v>133412.26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413</v>
      </c>
      <c r="E2108">
        <v>103514.97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414</v>
      </c>
      <c r="E2109">
        <v>96.14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418</v>
      </c>
      <c r="E2113">
        <v>0</v>
      </c>
      <c r="F2113">
        <v>221300.22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421</v>
      </c>
      <c r="E2116">
        <v>507446.97</v>
      </c>
      <c r="F2116">
        <v>487954.43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407</v>
      </c>
      <c r="E2117">
        <v>0</v>
      </c>
      <c r="F2117">
        <v>125018.2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408</v>
      </c>
      <c r="E2118">
        <v>179957.79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409</v>
      </c>
      <c r="E2119">
        <v>123101.41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411</v>
      </c>
      <c r="E2121">
        <v>127970.66</v>
      </c>
      <c r="F2121">
        <v>133412.26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413</v>
      </c>
      <c r="E2123">
        <v>114898.43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414</v>
      </c>
      <c r="E2124">
        <v>109.82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418</v>
      </c>
      <c r="E2128">
        <v>0</v>
      </c>
      <c r="F2128">
        <v>210193.1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421</v>
      </c>
      <c r="E2131">
        <v>546038.11</v>
      </c>
      <c r="F2131">
        <v>468623.56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407</v>
      </c>
      <c r="E2132">
        <v>0</v>
      </c>
      <c r="F2132">
        <v>107325.42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408</v>
      </c>
      <c r="E2133">
        <v>234980.42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409</v>
      </c>
      <c r="E2134">
        <v>123101.41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411</v>
      </c>
      <c r="E2136">
        <v>127970.66</v>
      </c>
      <c r="F2136">
        <v>133412.26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413</v>
      </c>
      <c r="E2138">
        <v>118911.91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414</v>
      </c>
      <c r="E2139">
        <v>129.37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418</v>
      </c>
      <c r="E2143">
        <v>0</v>
      </c>
      <c r="F2143">
        <v>186784.33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421</v>
      </c>
      <c r="E2146">
        <v>605093.77</v>
      </c>
      <c r="F2146">
        <v>427522.02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407</v>
      </c>
      <c r="E2147">
        <v>0</v>
      </c>
      <c r="F2147">
        <v>165813.47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408</v>
      </c>
      <c r="E2148">
        <v>119188.41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409</v>
      </c>
      <c r="E2149">
        <v>123101.41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411</v>
      </c>
      <c r="E2151">
        <v>127970.66</v>
      </c>
      <c r="F2151">
        <v>133412.26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413</v>
      </c>
      <c r="E2153">
        <v>114329.18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414</v>
      </c>
      <c r="E2154">
        <v>73.150000000000006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418</v>
      </c>
      <c r="E2158">
        <v>0</v>
      </c>
      <c r="F2158">
        <v>247596.66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421</v>
      </c>
      <c r="E2161">
        <v>484662.81</v>
      </c>
      <c r="F2161">
        <v>546822.39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407</v>
      </c>
      <c r="E2162">
        <v>0</v>
      </c>
      <c r="F2162">
        <v>143792.91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408</v>
      </c>
      <c r="E2163">
        <v>24384.27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409</v>
      </c>
      <c r="E2164">
        <v>55409.82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411</v>
      </c>
      <c r="E2166">
        <v>127970.66</v>
      </c>
      <c r="F2166">
        <v>133412.26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413</v>
      </c>
      <c r="E2168">
        <v>73247.360000000001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414</v>
      </c>
      <c r="E2169">
        <v>27.89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418</v>
      </c>
      <c r="E2173">
        <v>0</v>
      </c>
      <c r="F2173">
        <v>273554.15999999997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421</v>
      </c>
      <c r="E2176">
        <v>281040</v>
      </c>
      <c r="F2176">
        <v>550759.32999999996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407</v>
      </c>
      <c r="E2177">
        <v>0</v>
      </c>
      <c r="F2177">
        <v>103576.44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408</v>
      </c>
      <c r="E2178">
        <v>55502.42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409</v>
      </c>
      <c r="E2179">
        <v>55409.82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411</v>
      </c>
      <c r="E2181">
        <v>127970.66</v>
      </c>
      <c r="F2181">
        <v>133412.26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413</v>
      </c>
      <c r="E2183">
        <v>72116.81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414</v>
      </c>
      <c r="E2184">
        <v>22.79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418</v>
      </c>
      <c r="E2188">
        <v>0</v>
      </c>
      <c r="F2188">
        <v>251508.19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421</v>
      </c>
      <c r="E2191">
        <v>311022.51</v>
      </c>
      <c r="F2191">
        <v>488496.9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407</v>
      </c>
      <c r="E2192">
        <v>0</v>
      </c>
      <c r="F2192">
        <v>68640.070000000007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408</v>
      </c>
      <c r="E2193">
        <v>44025.83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409</v>
      </c>
      <c r="E2194">
        <v>55409.82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411</v>
      </c>
      <c r="E2196">
        <v>127970.66</v>
      </c>
      <c r="F2196">
        <v>133412.26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413</v>
      </c>
      <c r="E2198">
        <v>67304.11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414</v>
      </c>
      <c r="E2199">
        <v>16.010000000000002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418</v>
      </c>
      <c r="E2203">
        <v>0</v>
      </c>
      <c r="F2203">
        <v>250524.26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421</v>
      </c>
      <c r="E2206">
        <v>294726.44</v>
      </c>
      <c r="F2206">
        <v>452576.6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407</v>
      </c>
      <c r="E2207">
        <v>0</v>
      </c>
      <c r="F2207">
        <v>74500.02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408</v>
      </c>
      <c r="E2208">
        <v>63683.74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409</v>
      </c>
      <c r="E2209">
        <v>55409.82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411</v>
      </c>
      <c r="E2211">
        <v>127970.66</v>
      </c>
      <c r="F2211">
        <v>133412.26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413</v>
      </c>
      <c r="E2213">
        <v>70180.649999999994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414</v>
      </c>
      <c r="E2214">
        <v>17.25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418</v>
      </c>
      <c r="E2218">
        <v>0</v>
      </c>
      <c r="F2218">
        <v>242005.64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421</v>
      </c>
      <c r="E2221">
        <v>317262.12</v>
      </c>
      <c r="F2221">
        <v>449917.92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407</v>
      </c>
      <c r="E2222">
        <v>0</v>
      </c>
      <c r="F2222">
        <v>75342.429999999993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408</v>
      </c>
      <c r="E2223">
        <v>47705.49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409</v>
      </c>
      <c r="E2224">
        <v>55409.82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411</v>
      </c>
      <c r="E2226">
        <v>127970.66</v>
      </c>
      <c r="F2226">
        <v>133412.26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413</v>
      </c>
      <c r="E2228">
        <v>69123.05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414</v>
      </c>
      <c r="E2229">
        <v>18.09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418</v>
      </c>
      <c r="E2233">
        <v>0</v>
      </c>
      <c r="F2233">
        <v>250521.39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421</v>
      </c>
      <c r="E2236">
        <v>300227.11</v>
      </c>
      <c r="F2236">
        <v>459276.09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407</v>
      </c>
      <c r="E2237">
        <v>0</v>
      </c>
      <c r="F2237">
        <v>32795.61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408</v>
      </c>
      <c r="E2238">
        <v>69187.02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409</v>
      </c>
      <c r="E2239">
        <v>55409.82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411</v>
      </c>
      <c r="E2241">
        <v>127970.66</v>
      </c>
      <c r="F2241">
        <v>133412.26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413</v>
      </c>
      <c r="E2243">
        <v>64104.4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414</v>
      </c>
      <c r="E2244">
        <v>13.23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418</v>
      </c>
      <c r="E2248">
        <v>0</v>
      </c>
      <c r="F2248">
        <v>230952.62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421</v>
      </c>
      <c r="E2251">
        <v>316685.13</v>
      </c>
      <c r="F2251">
        <v>397160.49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407</v>
      </c>
      <c r="E2252">
        <v>0</v>
      </c>
      <c r="F2252">
        <v>37019.08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408</v>
      </c>
      <c r="E2253">
        <v>74442.45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409</v>
      </c>
      <c r="E2254">
        <v>55409.82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411</v>
      </c>
      <c r="E2256">
        <v>127970.66</v>
      </c>
      <c r="F2256">
        <v>133412.26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413</v>
      </c>
      <c r="E2258">
        <v>65292.58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414</v>
      </c>
      <c r="E2259">
        <v>15.24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418</v>
      </c>
      <c r="E2263">
        <v>0</v>
      </c>
      <c r="F2263">
        <v>228027.04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421</v>
      </c>
      <c r="E2266">
        <v>323130.75</v>
      </c>
      <c r="F2266">
        <v>398458.37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407</v>
      </c>
      <c r="E2267">
        <v>0</v>
      </c>
      <c r="F2267">
        <v>60479.75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408</v>
      </c>
      <c r="E2268">
        <v>84191.26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409</v>
      </c>
      <c r="E2269">
        <v>55409.82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411</v>
      </c>
      <c r="E2271">
        <v>127970.66</v>
      </c>
      <c r="F2271">
        <v>133412.26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413</v>
      </c>
      <c r="E2273">
        <v>69457.899999999994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414</v>
      </c>
      <c r="E2274">
        <v>27.13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418</v>
      </c>
      <c r="E2278">
        <v>0</v>
      </c>
      <c r="F2278">
        <v>227711.8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421</v>
      </c>
      <c r="E2281">
        <v>337056.77</v>
      </c>
      <c r="F2281">
        <v>421603.81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407</v>
      </c>
      <c r="E2282">
        <v>0</v>
      </c>
      <c r="F2282">
        <v>55407.24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408</v>
      </c>
      <c r="E2283">
        <v>89000.83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409</v>
      </c>
      <c r="E2284">
        <v>55409.82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411</v>
      </c>
      <c r="E2286">
        <v>127970.66</v>
      </c>
      <c r="F2286">
        <v>133412.26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413</v>
      </c>
      <c r="E2288">
        <v>70134.2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414</v>
      </c>
      <c r="E2289">
        <v>26.88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418</v>
      </c>
      <c r="E2293">
        <v>0</v>
      </c>
      <c r="F2293">
        <v>224569.98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421</v>
      </c>
      <c r="E2296">
        <v>342542.39</v>
      </c>
      <c r="F2296">
        <v>413389.48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407</v>
      </c>
      <c r="E2297">
        <v>0</v>
      </c>
      <c r="F2297">
        <v>95357.99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408</v>
      </c>
      <c r="E2298">
        <v>107550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409</v>
      </c>
      <c r="E2299">
        <v>55409.82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411</v>
      </c>
      <c r="E2301">
        <v>127970.66</v>
      </c>
      <c r="F2301">
        <v>133412.26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413</v>
      </c>
      <c r="E2303">
        <v>78583.960000000006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414</v>
      </c>
      <c r="E2304">
        <v>39.479999999999997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418</v>
      </c>
      <c r="E2308">
        <v>0</v>
      </c>
      <c r="F2308">
        <v>222811.75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421</v>
      </c>
      <c r="E2311">
        <v>369553.91999999998</v>
      </c>
      <c r="F2311">
        <v>451582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407</v>
      </c>
      <c r="E2312">
        <v>0</v>
      </c>
      <c r="F2312">
        <v>131701.79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408</v>
      </c>
      <c r="E2313">
        <v>106791.97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409</v>
      </c>
      <c r="E2314">
        <v>55409.82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411</v>
      </c>
      <c r="E2316">
        <v>127970.66</v>
      </c>
      <c r="F2316">
        <v>133412.26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413</v>
      </c>
      <c r="E2318">
        <v>83698.92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414</v>
      </c>
      <c r="E2319">
        <v>29.66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418</v>
      </c>
      <c r="E2323">
        <v>0</v>
      </c>
      <c r="F2323">
        <v>227759.43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421</v>
      </c>
      <c r="E2326">
        <v>373901.03</v>
      </c>
      <c r="F2326">
        <v>492873.49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407</v>
      </c>
      <c r="E2327">
        <v>0</v>
      </c>
      <c r="F2327">
        <v>120031.76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408</v>
      </c>
      <c r="E2328">
        <v>90778.97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409</v>
      </c>
      <c r="E2329">
        <v>55409.82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411</v>
      </c>
      <c r="E2331">
        <v>127970.66</v>
      </c>
      <c r="F2331">
        <v>133412.26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413</v>
      </c>
      <c r="E2333">
        <v>78296.210000000006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414</v>
      </c>
      <c r="E2334">
        <v>25.41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418</v>
      </c>
      <c r="E2338">
        <v>0</v>
      </c>
      <c r="F2338">
        <v>234113.74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421</v>
      </c>
      <c r="E2341">
        <v>352481.08</v>
      </c>
      <c r="F2341">
        <v>487557.76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407</v>
      </c>
      <c r="E2342">
        <v>0</v>
      </c>
      <c r="F2342">
        <v>123976.14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408</v>
      </c>
      <c r="E2343">
        <v>117609.9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409</v>
      </c>
      <c r="E2344">
        <v>55409.82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411</v>
      </c>
      <c r="E2346">
        <v>127970.66</v>
      </c>
      <c r="F2346">
        <v>133412.26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413</v>
      </c>
      <c r="E2348">
        <v>84866.13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414</v>
      </c>
      <c r="E2349">
        <v>29.01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418</v>
      </c>
      <c r="E2353">
        <v>0</v>
      </c>
      <c r="F2353">
        <v>221190.85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421</v>
      </c>
      <c r="E2356">
        <v>385885.52</v>
      </c>
      <c r="F2356">
        <v>478579.25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407</v>
      </c>
      <c r="E2357">
        <v>0</v>
      </c>
      <c r="F2357">
        <v>119023.31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408</v>
      </c>
      <c r="E2358">
        <v>141159.46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409</v>
      </c>
      <c r="E2359">
        <v>55409.82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411</v>
      </c>
      <c r="E2361">
        <v>127970.66</v>
      </c>
      <c r="F2361">
        <v>133412.26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413</v>
      </c>
      <c r="E2363">
        <v>91934.85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414</v>
      </c>
      <c r="E2364">
        <v>49.47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418</v>
      </c>
      <c r="E2368">
        <v>0</v>
      </c>
      <c r="F2368">
        <v>210076.95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421</v>
      </c>
      <c r="E2371">
        <v>416524.27</v>
      </c>
      <c r="F2371">
        <v>462512.52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407</v>
      </c>
      <c r="E2372">
        <v>0</v>
      </c>
      <c r="F2372">
        <v>94757.03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408</v>
      </c>
      <c r="E2373">
        <v>181675.84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409</v>
      </c>
      <c r="E2374">
        <v>55409.82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411</v>
      </c>
      <c r="E2376">
        <v>127970.66</v>
      </c>
      <c r="F2376">
        <v>133412.26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413</v>
      </c>
      <c r="E2378">
        <v>91359.58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414</v>
      </c>
      <c r="E2379">
        <v>70.209999999999994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418</v>
      </c>
      <c r="E2383">
        <v>0</v>
      </c>
      <c r="F2383">
        <v>186687.09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421</v>
      </c>
      <c r="E2386">
        <v>456486.12</v>
      </c>
      <c r="F2386">
        <v>414856.39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407</v>
      </c>
      <c r="E2387">
        <v>0</v>
      </c>
      <c r="F2387">
        <v>166404.28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408</v>
      </c>
      <c r="E2388">
        <v>93496.82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409</v>
      </c>
      <c r="E2389">
        <v>55409.82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411</v>
      </c>
      <c r="E2391">
        <v>127970.66</v>
      </c>
      <c r="F2391">
        <v>133412.26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413</v>
      </c>
      <c r="E2393">
        <v>91940.6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414</v>
      </c>
      <c r="E2394">
        <v>33.979999999999997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418</v>
      </c>
      <c r="E2398">
        <v>0</v>
      </c>
      <c r="F2398">
        <v>247476.44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421</v>
      </c>
      <c r="E2401">
        <v>368851.88</v>
      </c>
      <c r="F2401">
        <v>547292.99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Restaurant - Sit-Down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Restaurant - Sit-Down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150</v>
      </c>
      <c r="B2" t="s">
        <v>349</v>
      </c>
      <c r="C2" t="s">
        <v>350</v>
      </c>
      <c r="D2">
        <v>13.1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31.3</v>
      </c>
      <c r="C2">
        <v>6</v>
      </c>
      <c r="D2">
        <v>3</v>
      </c>
    </row>
    <row r="3" spans="1:4" x14ac:dyDescent="0.25">
      <c r="A3" t="s">
        <v>352</v>
      </c>
      <c r="B3">
        <v>11.94</v>
      </c>
      <c r="C3">
        <v>6</v>
      </c>
      <c r="D3">
        <v>3</v>
      </c>
    </row>
    <row r="4" spans="1:4" x14ac:dyDescent="0.25">
      <c r="A4" t="s">
        <v>353</v>
      </c>
      <c r="B4">
        <v>17.88</v>
      </c>
      <c r="C4">
        <v>6</v>
      </c>
      <c r="D4">
        <v>3</v>
      </c>
    </row>
    <row r="5" spans="1:4" x14ac:dyDescent="0.25">
      <c r="A5" t="s">
        <v>354</v>
      </c>
      <c r="B5">
        <v>13.42</v>
      </c>
      <c r="C5">
        <v>6</v>
      </c>
      <c r="D5">
        <v>3</v>
      </c>
    </row>
    <row r="6" spans="1:4" x14ac:dyDescent="0.25">
      <c r="A6" t="s">
        <v>355</v>
      </c>
      <c r="B6">
        <v>10.43</v>
      </c>
      <c r="C6">
        <v>6</v>
      </c>
      <c r="D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356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379</v>
      </c>
      <c r="F1" s="45" t="s">
        <v>380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381</v>
      </c>
    </row>
    <row r="2" spans="1:19" x14ac:dyDescent="0.25">
      <c r="A2" t="s">
        <v>39</v>
      </c>
      <c r="B2" t="s">
        <v>382</v>
      </c>
      <c r="C2" t="s">
        <v>382</v>
      </c>
      <c r="D2" t="s">
        <v>383</v>
      </c>
      <c r="E2">
        <v>2999.18</v>
      </c>
      <c r="F2">
        <v>2999.18</v>
      </c>
      <c r="G2">
        <v>54.76</v>
      </c>
      <c r="H2">
        <v>54.76</v>
      </c>
      <c r="I2">
        <v>29993.26</v>
      </c>
      <c r="J2">
        <v>1</v>
      </c>
      <c r="K2">
        <v>33.33</v>
      </c>
      <c r="L2">
        <v>4.1494999999999997</v>
      </c>
      <c r="M2">
        <v>1.7058</v>
      </c>
      <c r="N2" t="s">
        <v>384</v>
      </c>
      <c r="O2" t="s">
        <v>385</v>
      </c>
      <c r="P2" t="s">
        <v>386</v>
      </c>
      <c r="Q2" t="s">
        <v>62</v>
      </c>
      <c r="R2" t="s">
        <v>387</v>
      </c>
      <c r="S2">
        <v>10.000486799725261</v>
      </c>
    </row>
    <row r="3" spans="1:19" x14ac:dyDescent="0.25">
      <c r="A3" t="s">
        <v>39</v>
      </c>
      <c r="B3" t="s">
        <v>388</v>
      </c>
      <c r="C3" t="s">
        <v>388</v>
      </c>
      <c r="D3" t="s">
        <v>389</v>
      </c>
      <c r="E3">
        <v>0</v>
      </c>
      <c r="F3">
        <v>2999.18</v>
      </c>
      <c r="G3">
        <v>54.76</v>
      </c>
      <c r="H3">
        <v>54.76</v>
      </c>
      <c r="I3">
        <v>8997.98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390</v>
      </c>
      <c r="Q3" t="s">
        <v>91</v>
      </c>
      <c r="R3" t="s">
        <v>390</v>
      </c>
      <c r="S3">
        <v>3.000146706766516</v>
      </c>
    </row>
    <row r="4" spans="1:19" x14ac:dyDescent="0.25">
      <c r="A4" t="s">
        <v>39</v>
      </c>
      <c r="B4" t="s">
        <v>391</v>
      </c>
      <c r="C4" t="s">
        <v>391</v>
      </c>
      <c r="D4" t="s">
        <v>389</v>
      </c>
      <c r="E4">
        <v>0</v>
      </c>
      <c r="F4">
        <v>200.24</v>
      </c>
      <c r="G4">
        <v>14.14</v>
      </c>
      <c r="H4">
        <v>14.14</v>
      </c>
      <c r="I4">
        <v>600.75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390</v>
      </c>
      <c r="Q4" t="s">
        <v>91</v>
      </c>
      <c r="R4" t="s">
        <v>390</v>
      </c>
      <c r="S4">
        <v>3.0001498202157411</v>
      </c>
    </row>
    <row r="5" spans="1:19" x14ac:dyDescent="0.25">
      <c r="A5" t="s">
        <v>39</v>
      </c>
      <c r="B5" t="s">
        <v>392</v>
      </c>
      <c r="C5" t="s">
        <v>392</v>
      </c>
      <c r="D5" t="s">
        <v>389</v>
      </c>
      <c r="E5">
        <v>0</v>
      </c>
      <c r="F5">
        <v>800.58</v>
      </c>
      <c r="G5">
        <v>32.119999999999997</v>
      </c>
      <c r="H5">
        <v>24.93</v>
      </c>
      <c r="I5">
        <v>2401.86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390</v>
      </c>
      <c r="Q5" t="s">
        <v>91</v>
      </c>
      <c r="R5" t="s">
        <v>390</v>
      </c>
      <c r="S5">
        <v>3.0001498913287872</v>
      </c>
    </row>
    <row r="6" spans="1:19" x14ac:dyDescent="0.25">
      <c r="A6" t="s">
        <v>39</v>
      </c>
      <c r="B6" t="s">
        <v>393</v>
      </c>
      <c r="C6" t="s">
        <v>393</v>
      </c>
      <c r="D6" t="s">
        <v>389</v>
      </c>
      <c r="E6">
        <v>0</v>
      </c>
      <c r="F6">
        <v>1603.08</v>
      </c>
      <c r="G6">
        <v>32.119999999999997</v>
      </c>
      <c r="H6">
        <v>49.93</v>
      </c>
      <c r="I6">
        <v>4809.4799999999996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390</v>
      </c>
      <c r="Q6" t="s">
        <v>91</v>
      </c>
      <c r="R6" t="s">
        <v>390</v>
      </c>
      <c r="S6">
        <v>3.000149711804776</v>
      </c>
    </row>
    <row r="7" spans="1:19" x14ac:dyDescent="0.25">
      <c r="A7" t="s">
        <v>39</v>
      </c>
      <c r="B7" t="s">
        <v>394</v>
      </c>
      <c r="C7" t="s">
        <v>394</v>
      </c>
      <c r="D7" t="s">
        <v>383</v>
      </c>
      <c r="E7">
        <v>1603.08</v>
      </c>
      <c r="F7">
        <v>1603.08</v>
      </c>
      <c r="G7">
        <v>32.119999999999997</v>
      </c>
      <c r="H7">
        <v>49.93</v>
      </c>
      <c r="I7">
        <v>16031.61</v>
      </c>
      <c r="J7">
        <v>1</v>
      </c>
      <c r="K7">
        <v>2.5</v>
      </c>
      <c r="L7">
        <v>5.6273</v>
      </c>
      <c r="M7">
        <v>26.471599999999999</v>
      </c>
      <c r="N7" t="s">
        <v>384</v>
      </c>
      <c r="O7" t="s">
        <v>395</v>
      </c>
      <c r="P7" t="s">
        <v>396</v>
      </c>
      <c r="Q7" t="s">
        <v>63</v>
      </c>
      <c r="R7" t="s">
        <v>396</v>
      </c>
      <c r="S7">
        <v>10.000505277341119</v>
      </c>
    </row>
    <row r="8" spans="1:19" x14ac:dyDescent="0.25">
      <c r="A8" t="s">
        <v>39</v>
      </c>
      <c r="B8" t="s">
        <v>397</v>
      </c>
      <c r="C8" t="s">
        <v>397</v>
      </c>
      <c r="D8" t="s">
        <v>383</v>
      </c>
      <c r="E8">
        <v>800.58</v>
      </c>
      <c r="F8">
        <v>800.58</v>
      </c>
      <c r="G8">
        <v>32.119999999999997</v>
      </c>
      <c r="H8">
        <v>24.93</v>
      </c>
      <c r="I8">
        <v>8006.2</v>
      </c>
      <c r="J8">
        <v>1</v>
      </c>
      <c r="K8">
        <v>33.33</v>
      </c>
      <c r="L8">
        <v>4.9875999999999996</v>
      </c>
      <c r="M8">
        <v>1.7058</v>
      </c>
      <c r="N8" t="s">
        <v>384</v>
      </c>
      <c r="O8" t="s">
        <v>385</v>
      </c>
      <c r="P8" t="s">
        <v>398</v>
      </c>
      <c r="Q8" t="s">
        <v>61</v>
      </c>
      <c r="R8" t="s">
        <v>387</v>
      </c>
      <c r="S8">
        <v>10.000499637762619</v>
      </c>
    </row>
    <row r="9" spans="1:19" x14ac:dyDescent="0.25">
      <c r="A9" t="s">
        <v>39</v>
      </c>
      <c r="B9" t="s">
        <v>399</v>
      </c>
      <c r="C9" t="s">
        <v>399</v>
      </c>
      <c r="D9" t="s">
        <v>383</v>
      </c>
      <c r="E9">
        <v>200.24</v>
      </c>
      <c r="F9">
        <v>200.24</v>
      </c>
      <c r="G9">
        <v>14.14</v>
      </c>
      <c r="H9">
        <v>14.14</v>
      </c>
      <c r="I9">
        <v>2002.5</v>
      </c>
      <c r="J9">
        <v>1</v>
      </c>
      <c r="K9">
        <v>5</v>
      </c>
      <c r="L9">
        <v>2.0522</v>
      </c>
      <c r="M9">
        <v>0</v>
      </c>
      <c r="N9" t="s">
        <v>384</v>
      </c>
      <c r="O9" t="s">
        <v>384</v>
      </c>
      <c r="P9" t="s">
        <v>400</v>
      </c>
      <c r="Q9" t="s">
        <v>61</v>
      </c>
      <c r="R9" t="s">
        <v>387</v>
      </c>
      <c r="S9">
        <v>10.000499400719139</v>
      </c>
    </row>
    <row r="10" spans="1:19" x14ac:dyDescent="0.25">
      <c r="A10" t="s">
        <v>40</v>
      </c>
      <c r="B10" t="s">
        <v>382</v>
      </c>
      <c r="C10" t="s">
        <v>382</v>
      </c>
      <c r="D10" t="s">
        <v>383</v>
      </c>
      <c r="E10">
        <v>2999.18</v>
      </c>
      <c r="F10">
        <v>2999.18</v>
      </c>
      <c r="G10">
        <v>54.76</v>
      </c>
      <c r="H10">
        <v>54.76</v>
      </c>
      <c r="I10">
        <v>29993.26</v>
      </c>
      <c r="J10">
        <v>1</v>
      </c>
      <c r="K10">
        <v>33.33</v>
      </c>
      <c r="L10">
        <v>1.3647</v>
      </c>
      <c r="M10">
        <v>1.7058</v>
      </c>
      <c r="N10" t="s">
        <v>384</v>
      </c>
      <c r="O10" t="s">
        <v>385</v>
      </c>
      <c r="P10" t="s">
        <v>386</v>
      </c>
      <c r="Q10" t="s">
        <v>62</v>
      </c>
      <c r="R10" t="s">
        <v>387</v>
      </c>
      <c r="S10">
        <v>10.000486799725261</v>
      </c>
    </row>
    <row r="11" spans="1:19" x14ac:dyDescent="0.25">
      <c r="A11" t="s">
        <v>40</v>
      </c>
      <c r="B11" t="s">
        <v>388</v>
      </c>
      <c r="C11" t="s">
        <v>388</v>
      </c>
      <c r="D11" t="s">
        <v>389</v>
      </c>
      <c r="E11">
        <v>0</v>
      </c>
      <c r="F11">
        <v>2999.18</v>
      </c>
      <c r="G11">
        <v>54.76</v>
      </c>
      <c r="H11">
        <v>54.76</v>
      </c>
      <c r="I11">
        <v>8997.98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390</v>
      </c>
      <c r="Q11" t="s">
        <v>91</v>
      </c>
      <c r="R11" t="s">
        <v>390</v>
      </c>
      <c r="S11">
        <v>3.000146706766516</v>
      </c>
    </row>
    <row r="12" spans="1:19" x14ac:dyDescent="0.25">
      <c r="A12" t="s">
        <v>40</v>
      </c>
      <c r="B12" t="s">
        <v>391</v>
      </c>
      <c r="C12" t="s">
        <v>391</v>
      </c>
      <c r="D12" t="s">
        <v>389</v>
      </c>
      <c r="E12">
        <v>0</v>
      </c>
      <c r="F12">
        <v>200.24</v>
      </c>
      <c r="G12">
        <v>14.14</v>
      </c>
      <c r="H12">
        <v>14.14</v>
      </c>
      <c r="I12">
        <v>600.75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390</v>
      </c>
      <c r="Q12" t="s">
        <v>91</v>
      </c>
      <c r="R12" t="s">
        <v>390</v>
      </c>
      <c r="S12">
        <v>3.0001498202157411</v>
      </c>
    </row>
    <row r="13" spans="1:19" x14ac:dyDescent="0.25">
      <c r="A13" t="s">
        <v>40</v>
      </c>
      <c r="B13" t="s">
        <v>392</v>
      </c>
      <c r="C13" t="s">
        <v>392</v>
      </c>
      <c r="D13" t="s">
        <v>389</v>
      </c>
      <c r="E13">
        <v>0</v>
      </c>
      <c r="F13">
        <v>800.58</v>
      </c>
      <c r="G13">
        <v>32.119999999999997</v>
      </c>
      <c r="H13">
        <v>24.93</v>
      </c>
      <c r="I13">
        <v>2401.86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390</v>
      </c>
      <c r="Q13" t="s">
        <v>91</v>
      </c>
      <c r="R13" t="s">
        <v>390</v>
      </c>
      <c r="S13">
        <v>3.0001498913287872</v>
      </c>
    </row>
    <row r="14" spans="1:19" x14ac:dyDescent="0.25">
      <c r="A14" t="s">
        <v>40</v>
      </c>
      <c r="B14" t="s">
        <v>393</v>
      </c>
      <c r="C14" t="s">
        <v>393</v>
      </c>
      <c r="D14" t="s">
        <v>389</v>
      </c>
      <c r="E14">
        <v>0</v>
      </c>
      <c r="F14">
        <v>1603.08</v>
      </c>
      <c r="G14">
        <v>32.119999999999997</v>
      </c>
      <c r="H14">
        <v>49.93</v>
      </c>
      <c r="I14">
        <v>4809.4799999999996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390</v>
      </c>
      <c r="Q14" t="s">
        <v>91</v>
      </c>
      <c r="R14" t="s">
        <v>390</v>
      </c>
      <c r="S14">
        <v>3.000149711804776</v>
      </c>
    </row>
    <row r="15" spans="1:19" x14ac:dyDescent="0.25">
      <c r="A15" t="s">
        <v>40</v>
      </c>
      <c r="B15" t="s">
        <v>394</v>
      </c>
      <c r="C15" t="s">
        <v>394</v>
      </c>
      <c r="D15" t="s">
        <v>383</v>
      </c>
      <c r="E15">
        <v>1603.08</v>
      </c>
      <c r="F15">
        <v>1603.08</v>
      </c>
      <c r="G15">
        <v>32.119999999999997</v>
      </c>
      <c r="H15">
        <v>49.93</v>
      </c>
      <c r="I15">
        <v>16031.61</v>
      </c>
      <c r="J15">
        <v>1</v>
      </c>
      <c r="K15">
        <v>2.5</v>
      </c>
      <c r="L15">
        <v>3.2410999999999999</v>
      </c>
      <c r="M15">
        <v>26.471599999999999</v>
      </c>
      <c r="N15" t="s">
        <v>384</v>
      </c>
      <c r="O15" t="s">
        <v>395</v>
      </c>
      <c r="P15" t="s">
        <v>396</v>
      </c>
      <c r="Q15" t="s">
        <v>63</v>
      </c>
      <c r="R15" t="s">
        <v>396</v>
      </c>
      <c r="S15">
        <v>10.000505277341119</v>
      </c>
    </row>
    <row r="16" spans="1:19" x14ac:dyDescent="0.25">
      <c r="A16" t="s">
        <v>40</v>
      </c>
      <c r="B16" t="s">
        <v>397</v>
      </c>
      <c r="C16" t="s">
        <v>397</v>
      </c>
      <c r="D16" t="s">
        <v>383</v>
      </c>
      <c r="E16">
        <v>800.58</v>
      </c>
      <c r="F16">
        <v>800.58</v>
      </c>
      <c r="G16">
        <v>32.119999999999997</v>
      </c>
      <c r="H16">
        <v>24.93</v>
      </c>
      <c r="I16">
        <v>8006.2</v>
      </c>
      <c r="J16">
        <v>1</v>
      </c>
      <c r="K16">
        <v>33.33</v>
      </c>
      <c r="L16">
        <v>2.3881999999999999</v>
      </c>
      <c r="M16">
        <v>1.7058</v>
      </c>
      <c r="N16" t="s">
        <v>384</v>
      </c>
      <c r="O16" t="s">
        <v>385</v>
      </c>
      <c r="P16" t="s">
        <v>398</v>
      </c>
      <c r="Q16" t="s">
        <v>61</v>
      </c>
      <c r="R16" t="s">
        <v>387</v>
      </c>
      <c r="S16">
        <v>10.000499637762619</v>
      </c>
    </row>
    <row r="17" spans="1:19" x14ac:dyDescent="0.25">
      <c r="A17" t="s">
        <v>40</v>
      </c>
      <c r="B17" t="s">
        <v>399</v>
      </c>
      <c r="C17" t="s">
        <v>399</v>
      </c>
      <c r="D17" t="s">
        <v>383</v>
      </c>
      <c r="E17">
        <v>200.24</v>
      </c>
      <c r="F17">
        <v>200.24</v>
      </c>
      <c r="G17">
        <v>14.14</v>
      </c>
      <c r="H17">
        <v>14.14</v>
      </c>
      <c r="I17">
        <v>2002.5</v>
      </c>
      <c r="J17">
        <v>1</v>
      </c>
      <c r="K17">
        <v>5</v>
      </c>
      <c r="L17">
        <v>2.2176</v>
      </c>
      <c r="M17">
        <v>0</v>
      </c>
      <c r="N17" t="s">
        <v>384</v>
      </c>
      <c r="O17" t="s">
        <v>384</v>
      </c>
      <c r="P17" t="s">
        <v>400</v>
      </c>
      <c r="Q17" t="s">
        <v>61</v>
      </c>
      <c r="R17" t="s">
        <v>387</v>
      </c>
      <c r="S17">
        <v>10.000499400719139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2026-02-27T17:57:42Z</dcterms:modified>
</cp:coreProperties>
</file>